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. - Způsobilé výdaje - h..." sheetId="2" r:id="rId2"/>
    <sheet name="B.. - Způsobilé výdaje - ..." sheetId="3" r:id="rId3"/>
    <sheet name="B... - Nezpůsobilé výdaje" sheetId="4" r:id="rId4"/>
    <sheet name="C. - Způsobilé výdaje - h..." sheetId="5" r:id="rId5"/>
    <sheet name="C.. - Způsobilé výdaje - ..." sheetId="6" r:id="rId6"/>
    <sheet name="C... - Nezpůsobilé výdaje" sheetId="7" r:id="rId7"/>
    <sheet name="D. - Způsobilé výdaje - h..." sheetId="8" r:id="rId8"/>
    <sheet name="D.. - Způsobilé výdaje - ..." sheetId="9" r:id="rId9"/>
    <sheet name="D... - Nezpůsobilé výdaje " sheetId="10" r:id="rId10"/>
  </sheets>
  <definedNames>
    <definedName name="_xlnm.Print_Area" localSheetId="0">'Rekapitulace stavby'!$D$4:$AO$76,'Rekapitulace stavby'!$C$82:$AQ$107</definedName>
    <definedName name="_xlnm._FilterDatabase" localSheetId="1" hidden="1">'B. - Způsobilé výdaje - h...'!$C$147:$K$1396</definedName>
    <definedName name="_xlnm.Print_Area" localSheetId="1">'B. - Způsobilé výdaje - h...'!$C$4:$J$76,'B. - Způsobilé výdaje - h...'!$C$82:$J$127,'B. - Způsobilé výdaje - h...'!$C$133:$K$1396</definedName>
    <definedName name="_xlnm._FilterDatabase" localSheetId="2" hidden="1">'B.. - Způsobilé výdaje - ...'!$C$123:$K$134</definedName>
    <definedName name="_xlnm.Print_Area" localSheetId="2">'B.. - Způsobilé výdaje - ...'!$C$4:$J$76,'B.. - Způsobilé výdaje - ...'!$C$82:$J$103,'B.. - Způsobilé výdaje - ...'!$C$109:$K$134</definedName>
    <definedName name="_xlnm._FilterDatabase" localSheetId="3" hidden="1">'B... - Nezpůsobilé výdaje'!$C$130:$K$184</definedName>
    <definedName name="_xlnm.Print_Area" localSheetId="3">'B... - Nezpůsobilé výdaje'!$C$4:$J$76,'B... - Nezpůsobilé výdaje'!$C$82:$J$110,'B... - Nezpůsobilé výdaje'!$C$116:$K$184</definedName>
    <definedName name="_xlnm._FilterDatabase" localSheetId="4" hidden="1">'C. - Způsobilé výdaje - h...'!$C$147:$K$1362</definedName>
    <definedName name="_xlnm.Print_Area" localSheetId="4">'C. - Způsobilé výdaje - h...'!$C$4:$J$76,'C. - Způsobilé výdaje - h...'!$C$82:$J$127,'C. - Způsobilé výdaje - h...'!$C$133:$K$1362</definedName>
    <definedName name="_xlnm._FilterDatabase" localSheetId="5" hidden="1">'C.. - Způsobilé výdaje - ...'!$C$123:$K$134</definedName>
    <definedName name="_xlnm.Print_Area" localSheetId="5">'C.. - Způsobilé výdaje - ...'!$C$4:$J$76,'C.. - Způsobilé výdaje - ...'!$C$82:$J$103,'C.. - Způsobilé výdaje - ...'!$C$109:$K$134</definedName>
    <definedName name="_xlnm._FilterDatabase" localSheetId="6" hidden="1">'C... - Nezpůsobilé výdaje'!$C$130:$K$183</definedName>
    <definedName name="_xlnm.Print_Area" localSheetId="6">'C... - Nezpůsobilé výdaje'!$C$4:$J$76,'C... - Nezpůsobilé výdaje'!$C$82:$J$110,'C... - Nezpůsobilé výdaje'!$C$116:$K$183</definedName>
    <definedName name="_xlnm._FilterDatabase" localSheetId="7" hidden="1">'D. - Způsobilé výdaje - h...'!$C$150:$K$1630</definedName>
    <definedName name="_xlnm.Print_Area" localSheetId="7">'D. - Způsobilé výdaje - h...'!$C$4:$J$76,'D. - Způsobilé výdaje - h...'!$C$82:$J$130,'D. - Způsobilé výdaje - h...'!$C$136:$K$1630</definedName>
    <definedName name="_xlnm._FilterDatabase" localSheetId="8" hidden="1">'D.. - Způsobilé výdaje - ...'!$C$123:$K$134</definedName>
    <definedName name="_xlnm.Print_Area" localSheetId="8">'D.. - Způsobilé výdaje - ...'!$C$4:$J$76,'D.. - Způsobilé výdaje - ...'!$C$82:$J$103,'D.. - Způsobilé výdaje - ...'!$C$109:$K$134</definedName>
    <definedName name="_xlnm._FilterDatabase" localSheetId="9" hidden="1">'D... - Nezpůsobilé výdaje '!$C$132:$K$261</definedName>
    <definedName name="_xlnm.Print_Area" localSheetId="9">'D... - Nezpůsobilé výdaje '!$C$4:$J$76,'D... - Nezpůsobilé výdaje '!$C$82:$J$112,'D... - Nezpůsobilé výdaje '!$C$118:$K$261</definedName>
    <definedName name="_xlnm.Print_Titles" localSheetId="0">'Rekapitulace stavby'!$92:$92</definedName>
    <definedName name="_xlnm.Print_Titles" localSheetId="1">'B. - Způsobilé výdaje - h...'!$147:$147</definedName>
    <definedName name="_xlnm.Print_Titles" localSheetId="2">'B.. - Způsobilé výdaje - ...'!$123:$123</definedName>
    <definedName name="_xlnm.Print_Titles" localSheetId="3">'B... - Nezpůsobilé výdaje'!$130:$130</definedName>
    <definedName name="_xlnm.Print_Titles" localSheetId="4">'C. - Způsobilé výdaje - h...'!$147:$147</definedName>
    <definedName name="_xlnm.Print_Titles" localSheetId="5">'C.. - Způsobilé výdaje - ...'!$123:$123</definedName>
    <definedName name="_xlnm.Print_Titles" localSheetId="6">'C... - Nezpůsobilé výdaje'!$130:$130</definedName>
    <definedName name="_xlnm.Print_Titles" localSheetId="7">'D. - Způsobilé výdaje - h...'!$150:$150</definedName>
    <definedName name="_xlnm.Print_Titles" localSheetId="8">'D.. - Způsobilé výdaje - ...'!$123:$123</definedName>
    <definedName name="_xlnm.Print_Titles" localSheetId="9">'D... - Nezpůsobilé výdaje '!$132:$132</definedName>
  </definedNames>
  <calcPr fullCalcOnLoad="1"/>
</workbook>
</file>

<file path=xl/sharedStrings.xml><?xml version="1.0" encoding="utf-8"?>
<sst xmlns="http://schemas.openxmlformats.org/spreadsheetml/2006/main" count="44326" uniqueCount="3988">
  <si>
    <t>Export Komplet</t>
  </si>
  <si>
    <t/>
  </si>
  <si>
    <t>2.0</t>
  </si>
  <si>
    <t>ZAMOK</t>
  </si>
  <si>
    <t>False</t>
  </si>
  <si>
    <t>{59b61144-09bb-4e02-b68c-9ff6e5ffe264}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</si>
  <si>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</si>
  <si>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</si>
  <si>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</si>
  <si>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</si>
  <si>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</si>
  <si>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</si>
  <si>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</si>
  <si>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</si>
  <si>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</si>
  <si>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</si>
  <si>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</si>
  <si>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(zateplení)  BD v Milíně, blok B, C, D  - IV. etapa</t>
  </si>
  <si>
    <t>KSO:</t>
  </si>
  <si>
    <t>CC-CZ:</t>
  </si>
  <si>
    <t>Místo:</t>
  </si>
  <si>
    <t xml:space="preserve"> </t>
  </si>
  <si>
    <t>Datum:</t>
  </si>
  <si>
    <t>1. 5. 2019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</si>
  <si>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</si>
  <si>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</si>
  <si>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</si>
  <si>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</si>
  <si>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</si>
  <si>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</si>
  <si>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</si>
  <si>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</si>
  <si>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</si>
  <si>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</si>
  <si>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</si>
  <si>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</si>
  <si>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</si>
  <si>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</si>
  <si>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</si>
  <si>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</si>
  <si>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</si>
  <si>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</si>
  <si>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</si>
  <si>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</si>
  <si>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</si>
  <si>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</si>
  <si>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</si>
  <si>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</si>
  <si>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</si>
  <si>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</si>
  <si>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</si>
  <si>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</si>
  <si>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</si>
  <si>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</si>
  <si>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</si>
  <si>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</si>
  <si>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</si>
  <si>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</si>
  <si>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</si>
  <si>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</si>
  <si>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</si>
  <si>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</si>
  <si>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</si>
  <si>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</si>
  <si>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</si>
  <si>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</si>
  <si>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</si>
  <si>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</si>
  <si>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</si>
  <si>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</si>
  <si>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</si>
  <si>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</si>
  <si>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</si>
  <si>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</si>
  <si>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</si>
  <si>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</si>
  <si>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</si>
  <si>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B</t>
  </si>
  <si>
    <t>Blok B, Nádražní č.p. 205 - 207 - architektonicko-stavební část</t>
  </si>
  <si>
    <t>STA</t>
  </si>
  <si>
    <t>1</t>
  </si>
  <si>
    <t>{ac049040-a1e2-4eb5-80bc-3c211a21a946}</t>
  </si>
  <si>
    <t>2</t>
  </si>
  <si>
    <t>/</t>
  </si>
  <si>
    <t>B.</t>
  </si>
  <si>
    <t>Způsobilé výdaje - hlavní aktivity</t>
  </si>
  <si>
    <t>Soupis</t>
  </si>
  <si>
    <t>{9aa2315f-449a-4dbc-b19a-35245fa28eb1}</t>
  </si>
  <si>
    <t>B..</t>
  </si>
  <si>
    <t>Způsobilé výdaje - vedlejší aktivity</t>
  </si>
  <si>
    <t>{78870c53-29a0-403f-a963-cab01163ef50}</t>
  </si>
  <si>
    <t>B...</t>
  </si>
  <si>
    <t>Nezpůsobilé výdaje</t>
  </si>
  <si>
    <t>{37d6d19a-7914-4e2e-a684-fee788e0a784}</t>
  </si>
  <si>
    <t>C</t>
  </si>
  <si>
    <t>Blok C, Nádražní č.p. 208-210 - architektonicko-stavební část</t>
  </si>
  <si>
    <t>{6f5df2d9-cd8e-4ed6-a0b7-9623017787f9}</t>
  </si>
  <si>
    <t>C.</t>
  </si>
  <si>
    <t>{fd913b12-d2a6-488e-9088-c343d18547ab}</t>
  </si>
  <si>
    <t>C..</t>
  </si>
  <si>
    <t>{12bc8035-f29a-40f3-b898-503c514df300}</t>
  </si>
  <si>
    <t>C...</t>
  </si>
  <si>
    <t>{ef89d547-0ca3-4956-bb0f-35dfd487648d}</t>
  </si>
  <si>
    <t>Blok D, Školní č.p. 211, 212, 213, 214 - architektonicko-stavební část</t>
  </si>
  <si>
    <t>{aa17600e-cbb8-42c8-b43b-5d8a3c34f2ef}</t>
  </si>
  <si>
    <t>D.</t>
  </si>
  <si>
    <t>{83a69463-9e64-4490-b399-8f8d0a785e52}</t>
  </si>
  <si>
    <t>D..</t>
  </si>
  <si>
    <t>{90a0b7c9-845b-4c79-9e79-6154718cf457}</t>
  </si>
  <si>
    <t>D...</t>
  </si>
  <si>
    <t xml:space="preserve">Nezpůsobilé výdaje </t>
  </si>
  <si>
    <t>{f9db5429-ffb1-44d5-bb2d-d301b52649f6}</t>
  </si>
  <si>
    <t>KRYCÍ LIST SOUPISU PRACÍ</t>
  </si>
  <si>
    <t>Objekt:</t>
  </si>
  <si>
    <t>B - Blok B, Nádražní č.p. 205 - 207 - architektonicko-stavební část</t>
  </si>
  <si>
    <t>Soupis:</t>
  </si>
  <si>
    <t>B. - Způsobilé výdaje - hlavní aktivity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</si>
  <si>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</si>
  <si>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</si>
  <si>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</si>
  <si>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</si>
  <si>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</si>
  <si>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</si>
  <si>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</si>
  <si>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</si>
  <si>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</si>
  <si>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</si>
  <si>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</si>
  <si>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</si>
  <si>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</si>
  <si>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</si>
  <si>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</si>
  <si>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</si>
  <si>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</si>
  <si>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</si>
  <si>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</si>
  <si>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</si>
  <si>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</si>
  <si>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727 - Zdravotechnika - požární ochrana</t>
  </si>
  <si>
    <t xml:space="preserve">    741 - Elektroinstalace - silnoproud</t>
  </si>
  <si>
    <t xml:space="preserve">    748 - Elektromontáže - osvětlovací zařízení a svítidla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</si>
  <si>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</si>
  <si>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</si>
  <si>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</si>
  <si>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</si>
  <si>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</si>
  <si>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</si>
  <si>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</si>
  <si>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</si>
  <si>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</si>
  <si>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</si>
  <si>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</si>
  <si>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</si>
  <si>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</si>
  <si>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</si>
  <si>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</si>
  <si>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</si>
  <si>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</si>
  <si>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</si>
  <si>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</si>
  <si>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</si>
  <si>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</si>
  <si>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</si>
  <si>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</si>
  <si>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</si>
  <si>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</si>
  <si>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</si>
  <si>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</si>
  <si>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</si>
  <si>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plochy do 15 m2 z betonu prostého tl 150 mm při překopech inž sítí</t>
  </si>
  <si>
    <t>m2</t>
  </si>
  <si>
    <t>4</t>
  </si>
  <si>
    <t>669881260</t>
  </si>
  <si>
    <t>VV</t>
  </si>
  <si>
    <t>"viz výkres D.1.1.01"</t>
  </si>
  <si>
    <t>"odkopání soklu" (11,20+11,20+32,60+16,50+17,30+6,30+9,80+36,20)*0,60</t>
  </si>
  <si>
    <t>132201101</t>
  </si>
  <si>
    <t>Hloubení rýh š do 600 mm v hornině tř. 3 objemu do 100 m3</t>
  </si>
  <si>
    <t>m3</t>
  </si>
  <si>
    <t>773921820</t>
  </si>
  <si>
    <t>"odkopání soklu" (11,20+11,20+32,60+16,50+17,30+6,30+9,80+36,20)*0,60*0,50</t>
  </si>
  <si>
    <t>"odpočet ručního kopání" -5,00</t>
  </si>
  <si>
    <t>"výkop pro zemnící pásek bleskosvodu" (11,20+11,20+32,60+16,50+17,30+6,30+9,80+36,20)*0,30*0,70</t>
  </si>
  <si>
    <t>3</t>
  </si>
  <si>
    <t>132201109</t>
  </si>
  <si>
    <t>Příplatek za lepivost k hloubení rýh š do 600 mm v hornině tř. 3</t>
  </si>
  <si>
    <t>1754331329</t>
  </si>
  <si>
    <t>132212101</t>
  </si>
  <si>
    <t>Hloubení rýh š do 600 mm ručním nebo pneum nářadím v soudržných horninách tř. 3</t>
  </si>
  <si>
    <t>314242109</t>
  </si>
  <si>
    <t>"odkopání soklu v místě podzemního vedení TZB" 5,00</t>
  </si>
  <si>
    <t>5</t>
  </si>
  <si>
    <t>132212109</t>
  </si>
  <si>
    <t>Příplatek za lepivost u hloubení rýh š do 600 mm ručním nebo pneum nářadím v hornině tř. 3</t>
  </si>
  <si>
    <t>-1248766406</t>
  </si>
  <si>
    <t>6</t>
  </si>
  <si>
    <t>162701105</t>
  </si>
  <si>
    <t>Vodorovné přemístění do 10000 m výkopku/sypaniny z horniny tř. 1 až 4</t>
  </si>
  <si>
    <t>-1297430699</t>
  </si>
  <si>
    <t>"množství převzato z položky č. 132201101" 66,961</t>
  </si>
  <si>
    <t>"množství převzato z položky č. 132212101" 5,00</t>
  </si>
  <si>
    <t>"množství převzato z položky č. 175101201" -35,275</t>
  </si>
  <si>
    <t>7</t>
  </si>
  <si>
    <t>162701109</t>
  </si>
  <si>
    <t>Příplatek k vodorovnému přemístění výkopku/sypaniny z horniny tř. 1 až 4 ZKD 1000 m přes 10000 m</t>
  </si>
  <si>
    <t>-1831820319</t>
  </si>
  <si>
    <t>"množství převzato z položky č. 162701105" 36,686</t>
  </si>
  <si>
    <t>36,686*2 'Přepočtené koeficientem množství</t>
  </si>
  <si>
    <t>8</t>
  </si>
  <si>
    <t>167101101</t>
  </si>
  <si>
    <t>Nakládání výkopku z hornin tř. 1 až 4 do 100 m3</t>
  </si>
  <si>
    <t>-373480161</t>
  </si>
  <si>
    <t>9</t>
  </si>
  <si>
    <t>171201201</t>
  </si>
  <si>
    <t>Uložení sypaniny na skládky</t>
  </si>
  <si>
    <t>542563348</t>
  </si>
  <si>
    <t>10</t>
  </si>
  <si>
    <t>171201211</t>
  </si>
  <si>
    <t>Poplatek za uložení odpadu ze sypaniny na skládce (skládkovné)</t>
  </si>
  <si>
    <t>t</t>
  </si>
  <si>
    <t>1530743931</t>
  </si>
  <si>
    <t>36,686*1,75 'Přepočtené koeficientem množství</t>
  </si>
  <si>
    <t>11</t>
  </si>
  <si>
    <t>174101101</t>
  </si>
  <si>
    <t>Zásyp jam, šachet rýh nebo kolem objektů sypaninou se zhutněním</t>
  </si>
  <si>
    <t>156310509</t>
  </si>
  <si>
    <t>12</t>
  </si>
  <si>
    <t>175101201</t>
  </si>
  <si>
    <t>Obsypání objektu nad přilehlým původním terénem sypaninou bez prohození, uloženou do 3 m</t>
  </si>
  <si>
    <t>-381466701</t>
  </si>
  <si>
    <t>"odkopání soklu" (11,20+11,20+32,60+16,50+17,30+6,30+9,80+36,20)*0,50*0,50</t>
  </si>
  <si>
    <t>13</t>
  </si>
  <si>
    <t>181411141</t>
  </si>
  <si>
    <t>Založení parterového trávníku výsevem plochy do 1000 m2 v rovině a ve svahu do 1:5</t>
  </si>
  <si>
    <t>-771938684</t>
  </si>
  <si>
    <t>"dosetí v místech dotčených stavbou"</t>
  </si>
  <si>
    <t>"viz výkres D.1.1.02" (11,20+11,20+32,60+16,50+17,30+6,30+9,80+36,20+10,00)*0,40</t>
  </si>
  <si>
    <t>14</t>
  </si>
  <si>
    <t>M</t>
  </si>
  <si>
    <t>00572420</t>
  </si>
  <si>
    <t>osivo směs travní parková okrasná</t>
  </si>
  <si>
    <t>kg</t>
  </si>
  <si>
    <t>-267078552</t>
  </si>
  <si>
    <t>60,44*0,025 'Přepočtené koeficientem množství</t>
  </si>
  <si>
    <t>182303111</t>
  </si>
  <si>
    <t>Doplnění zeminy nebo substrátu na travnatých plochách tl 50 mm rovina v rovinně a svahu do 1:5</t>
  </si>
  <si>
    <t>-225899603</t>
  </si>
  <si>
    <t>16</t>
  </si>
  <si>
    <t>103715000</t>
  </si>
  <si>
    <t>substrát pro trávníky A  VL</t>
  </si>
  <si>
    <t>641216542</t>
  </si>
  <si>
    <t>60,44*0,058 'Přepočtené koeficientem množství</t>
  </si>
  <si>
    <t>17</t>
  </si>
  <si>
    <t>183403153</t>
  </si>
  <si>
    <t>Obdělání půdy hrabáním v rovině a svahu do 1:5</t>
  </si>
  <si>
    <t>-265436086</t>
  </si>
  <si>
    <t>18</t>
  </si>
  <si>
    <t>184802111</t>
  </si>
  <si>
    <t>Chemické odplevelení před založením kultury nad 20 m2 postřikem na široko v rovině a svahu do 1:5</t>
  </si>
  <si>
    <t>1308343673</t>
  </si>
  <si>
    <t>Svislé a kompletní konstrukce</t>
  </si>
  <si>
    <t>19</t>
  </si>
  <si>
    <t>311272031</t>
  </si>
  <si>
    <t>Zdivo z pórobetonových tvárnic hladkých přes P2 do P4 přes 450 do 600 kg/m3 na tenkovrstvou maltu tl 200 mm</t>
  </si>
  <si>
    <t>-413368822</t>
  </si>
  <si>
    <t xml:space="preserve">"viz výkres D.1.1.04" </t>
  </si>
  <si>
    <t>"strojovna 3.02" ((2,60+2,60+2,10+2,10)*2,75)-(0,90*2,00)</t>
  </si>
  <si>
    <t>"strojovna 3.04" ((1,67+1,80+2,10+1,62+0,30)*2,75)-(0,90*2,00)</t>
  </si>
  <si>
    <t>"strojovna 3.06" ((2,60+2,60+2,10+2,10-1,10)*2,75)-(0,90*2,00)</t>
  </si>
  <si>
    <t>"opláštění stoupaček na půdě" ((1,10+1,10+0,40+0,40)*2,75*2)+((1,10+0,40)*2,75)</t>
  </si>
  <si>
    <t>20</t>
  </si>
  <si>
    <t>317143431</t>
  </si>
  <si>
    <t>Překlad nosný z pórobetonu ve zdech tl 200 mm dl do 1300 mm</t>
  </si>
  <si>
    <t>kus</t>
  </si>
  <si>
    <t>2045273464</t>
  </si>
  <si>
    <t>"viz výkres D.1.1.04" 3</t>
  </si>
  <si>
    <t>317944323</t>
  </si>
  <si>
    <t>Válcované nosníky č.14 až 22 dodatečně osazované do připravených otvorů</t>
  </si>
  <si>
    <t>1184738165</t>
  </si>
  <si>
    <t>"viz výkres D.1.1.12 - IPE, UPE" (44,24+97,44)*1,10</t>
  </si>
  <si>
    <t>155,848*0,001 'Přepočtené koeficientem množství</t>
  </si>
  <si>
    <t>22</t>
  </si>
  <si>
    <t>340238212</t>
  </si>
  <si>
    <t>Zazdívka otvorů pl do 1 m2 v příčkách nebo stěnách z cihel tl přes 100 mm</t>
  </si>
  <si>
    <t>-1966036822</t>
  </si>
  <si>
    <t xml:space="preserve">"zazdívka nových dveřních zárubní" </t>
  </si>
  <si>
    <t>"viz výkres D.1.1.01" 6</t>
  </si>
  <si>
    <t>"viz výkres D.1.1.04" 1</t>
  </si>
  <si>
    <t>Vodorovné konstrukce</t>
  </si>
  <si>
    <t>23</t>
  </si>
  <si>
    <t>411321515</t>
  </si>
  <si>
    <t>Stropy deskové ze ŽB tř. C 20/25</t>
  </si>
  <si>
    <t>-212248214</t>
  </si>
  <si>
    <t>"viz výkres D.1.1.12" ((1,80*2,40)-(1,30*0,70))*0,15</t>
  </si>
  <si>
    <t>"strop nad opláštěním VZT potrubí ve 3.NP" (1,10*0,75)*0,10*4</t>
  </si>
  <si>
    <t>24</t>
  </si>
  <si>
    <t>411351011</t>
  </si>
  <si>
    <t>Zřízení bednění stropů deskových tl do 25 cm bez podpěrné kce</t>
  </si>
  <si>
    <t>1895008265</t>
  </si>
  <si>
    <t>"viz výkres D.1.1.12" 2,40*2,40</t>
  </si>
  <si>
    <t>25</t>
  </si>
  <si>
    <t>411351012</t>
  </si>
  <si>
    <t>Odstranění bednění stropů deskových tl do 25 cm bez podpěrné kce</t>
  </si>
  <si>
    <t>-1446605623</t>
  </si>
  <si>
    <t>26</t>
  </si>
  <si>
    <t>411354204</t>
  </si>
  <si>
    <t>Bednění stropů ztracené z hraněných trapézových vln v 40 mm plech lesklý tl 0,88 mm</t>
  </si>
  <si>
    <t>960220152</t>
  </si>
  <si>
    <t>"viz výkres D.1.1.12" 4,00</t>
  </si>
  <si>
    <t>"strop nad opláštěním VZT potrubí ve 3.NP" (1,10*0,75)*3</t>
  </si>
  <si>
    <t>27</t>
  </si>
  <si>
    <t>411354311</t>
  </si>
  <si>
    <t>Zřízení podpěrné konstrukce stropů výšky do 4 m tl do 15 cm</t>
  </si>
  <si>
    <t>-2026195807</t>
  </si>
  <si>
    <t>28</t>
  </si>
  <si>
    <t>411354312</t>
  </si>
  <si>
    <t>Odstranění podpěrné konstrukce stropů výšky do 4 m tl do 15 cm</t>
  </si>
  <si>
    <t>-1869323676</t>
  </si>
  <si>
    <t>29</t>
  </si>
  <si>
    <t>411361821</t>
  </si>
  <si>
    <t>Výztuž stropů betonářskou ocelí 10 505</t>
  </si>
  <si>
    <t>929574334</t>
  </si>
  <si>
    <t>"viz výkres D.1.1.12" 23,40*0,62*1,10*0,001</t>
  </si>
  <si>
    <t>30</t>
  </si>
  <si>
    <t>413232221</t>
  </si>
  <si>
    <t>Zazdívka zhlaví válcovaných nosníků v do 300 mm</t>
  </si>
  <si>
    <t>433046927</t>
  </si>
  <si>
    <t>"viz výkres D.1.1.12" 6</t>
  </si>
  <si>
    <t>31</t>
  </si>
  <si>
    <t>417321313</t>
  </si>
  <si>
    <t>Ztužující pásy a věnce ze ŽB tř. C 16/20</t>
  </si>
  <si>
    <t>2110622540</t>
  </si>
  <si>
    <t>"nabetonávka požárních zdí nad střechou" (7,00+7,00)*0,30*0,15</t>
  </si>
  <si>
    <t>32</t>
  </si>
  <si>
    <t>417351115</t>
  </si>
  <si>
    <t>Zřízení bednění ztužujících věnců</t>
  </si>
  <si>
    <t>-1167674987</t>
  </si>
  <si>
    <t>"nabetonávka požárních zdí nad střechou" (7,00+7,00+7,00+7,00+0,40+0,40)*0,25</t>
  </si>
  <si>
    <t>33</t>
  </si>
  <si>
    <t>417351116</t>
  </si>
  <si>
    <t>Odstranění bednění ztužujících věnců</t>
  </si>
  <si>
    <t>-347522055</t>
  </si>
  <si>
    <t>61</t>
  </si>
  <si>
    <t>Úprava povrchů vnitřních</t>
  </si>
  <si>
    <t>34</t>
  </si>
  <si>
    <t>611131121</t>
  </si>
  <si>
    <t>Penetrace akrylát-silikonová vnitřních stropů nanášená ručně</t>
  </si>
  <si>
    <t>708462083</t>
  </si>
  <si>
    <t>"viz výkres D.1.1.05, D.1.1.34"</t>
  </si>
  <si>
    <t>"pod perlinku a pood štuk"</t>
  </si>
  <si>
    <t>"skladba V06 a V07" (2,36*(2,60+2,50))*2</t>
  </si>
  <si>
    <t>35</t>
  </si>
  <si>
    <t>611142001</t>
  </si>
  <si>
    <t>Potažení vnitřních stropů sklovláknitým pletivem vtlačeným do tenkovrstvé hmoty</t>
  </si>
  <si>
    <t>-302615568</t>
  </si>
  <si>
    <t>"skladba V06 a V07" 2,36*(2,60+2,50)</t>
  </si>
  <si>
    <t>36</t>
  </si>
  <si>
    <t>611311131</t>
  </si>
  <si>
    <t>Potažení vnitřních rovných stropů vápenným štukem tloušťky do 3 mm</t>
  </si>
  <si>
    <t>-1441475723</t>
  </si>
  <si>
    <t>37</t>
  </si>
  <si>
    <t>611325412</t>
  </si>
  <si>
    <t>Oprava vnitřní vápenocementové hladké omítky stropů v rozsahu plochy do 30%</t>
  </si>
  <si>
    <t>181077791</t>
  </si>
  <si>
    <t>"pod KZS"</t>
  </si>
  <si>
    <t>"množství převzato z položky č. 621211041" 378,273</t>
  </si>
  <si>
    <t>38</t>
  </si>
  <si>
    <t>612142001</t>
  </si>
  <si>
    <t>Potažení vnitřních stěn sklovláknitým pletivem vtlačeným do tenkovrstvé hmoty</t>
  </si>
  <si>
    <t>-1130207328</t>
  </si>
  <si>
    <t>"strop nad schodištěm - skladba V06" (2,90*3,44)+((2,90+2,90+3,44)*0,22)</t>
  </si>
  <si>
    <t>"stěny strojoven ve 3.NP"</t>
  </si>
  <si>
    <t>"strojovna 3.02" ((1,70+1,70+2,10+2,10)*2,75)+((2,10+2,10+2,60+2,60)*3,00)-(0,90*2,00*2)</t>
  </si>
  <si>
    <t>"strojovna 3.04" ((2,50+2,50+1,65+1,65)*2,75)+((1,67+2,00+2,87+1,615+0,45)*3,00)-(0,90*2,00*2)</t>
  </si>
  <si>
    <t>"strojovna 3.06" ((1,70+1,70+2,10+2,10)*2,75)+((2,10+2,10+2,60+2,60-1,00)*3,00)-(0,90*2,00*2)</t>
  </si>
  <si>
    <t>"opláštění stoupaček na půdě" ((1,10+1,10+0,80+0,80)*2,75*2)+((1,10+0,60)*2,75)</t>
  </si>
  <si>
    <t>39</t>
  </si>
  <si>
    <t>612311131</t>
  </si>
  <si>
    <t>Potažení vnitřních stěn vápenným štukem tloušťky do 3 mm</t>
  </si>
  <si>
    <t>-15434570</t>
  </si>
  <si>
    <t>40</t>
  </si>
  <si>
    <t>612325222</t>
  </si>
  <si>
    <t>Vápenocementová štuková omítka malých ploch do 0,25 m2 na stěnách</t>
  </si>
  <si>
    <t>-702508699</t>
  </si>
  <si>
    <t>"zapravení omítky stěn pod parapetem"</t>
  </si>
  <si>
    <t>"viz výkres D.1.1.02" 31</t>
  </si>
  <si>
    <t>"viz výkres D.1.1.03" 35</t>
  </si>
  <si>
    <t>"viz výkres D.1.1.12 - zapravení po zazdívce zhlaví nosníků" 6</t>
  </si>
  <si>
    <t>41</t>
  </si>
  <si>
    <t>612325225</t>
  </si>
  <si>
    <t>Vápenocementová štuková omítka malých ploch do 4,0 m2 na stěnách</t>
  </si>
  <si>
    <t>-1661388622</t>
  </si>
  <si>
    <t xml:space="preserve">"viz výkres D.1.1.01" </t>
  </si>
  <si>
    <t>"po zazdívce nových dveřních zárubní" 6</t>
  </si>
  <si>
    <t>"zazdívce nových dveřních zárubní" 1</t>
  </si>
  <si>
    <t>42</t>
  </si>
  <si>
    <t>612325302</t>
  </si>
  <si>
    <t>Vápenocementová štuková omítka ostění nebo nadpraží</t>
  </si>
  <si>
    <t>-1144643733</t>
  </si>
  <si>
    <t>(0,88+0,58+0,58)*0,40*23</t>
  </si>
  <si>
    <t>(0,51+0,58+0,58)*0,40*2</t>
  </si>
  <si>
    <t>(0,62+0,43+0,43)*0,40</t>
  </si>
  <si>
    <t>(1,36+0,60+0,60)*0,40*2</t>
  </si>
  <si>
    <t xml:space="preserve">"viz výkres D.1.1.02" </t>
  </si>
  <si>
    <t>(2,08+1,50+1,50)*0,48*13</t>
  </si>
  <si>
    <t>(0,70+1,50+1,50)*0,48*10</t>
  </si>
  <si>
    <t>(1,35+1,18+1,18)*0,48*6</t>
  </si>
  <si>
    <t>(1,35+1,48+1,48)*0,48*2</t>
  </si>
  <si>
    <t xml:space="preserve">"viz výkres D.1.1.03" </t>
  </si>
  <si>
    <t>(1,35+1,18+1,18)*0,48*7</t>
  </si>
  <si>
    <t>(0,70+1,48+1,48)*0,48*10</t>
  </si>
  <si>
    <t>(1,35+1,79+1,79)*0,48*3</t>
  </si>
  <si>
    <t>"balkón. dveře na balkón" (1,30+2,25+2,25)*0,48</t>
  </si>
  <si>
    <t>"dveře vchodové" (1,50+2,20+2,20)*0,48*3</t>
  </si>
  <si>
    <t>62</t>
  </si>
  <si>
    <t>Úprava povrchů vnějších</t>
  </si>
  <si>
    <t>43</t>
  </si>
  <si>
    <t>621131121</t>
  </si>
  <si>
    <t>Penetrace akrylát-silikon vnějších podhledů nanášená ručně</t>
  </si>
  <si>
    <t>222706231</t>
  </si>
  <si>
    <t>44</t>
  </si>
  <si>
    <t>621211041</t>
  </si>
  <si>
    <t>Montáž kontaktního zateplení vnějších podhledů z polystyrénových desek tl do 200 mm</t>
  </si>
  <si>
    <t>583547370</t>
  </si>
  <si>
    <t>"skladba V02"</t>
  </si>
  <si>
    <t>(6,30*4,15)</t>
  </si>
  <si>
    <t>(10,90*4,15)</t>
  </si>
  <si>
    <t>(16,50*4,15)</t>
  </si>
  <si>
    <t>(7,90*4,15)</t>
  </si>
  <si>
    <t>(4,30*4,15)</t>
  </si>
  <si>
    <t>(11,00*4,15)</t>
  </si>
  <si>
    <t>(11,10*4,15)</t>
  </si>
  <si>
    <t>(4,25*4,15)</t>
  </si>
  <si>
    <t>45</t>
  </si>
  <si>
    <t>283760810</t>
  </si>
  <si>
    <t>deska fasádní polystyrénová  EPS "šedý" 1000 x 500 x 200 mm</t>
  </si>
  <si>
    <t>-748444880</t>
  </si>
  <si>
    <t>P</t>
  </si>
  <si>
    <t>Poznámka k položce:
lambda=0,031 [W / m K]</t>
  </si>
  <si>
    <t>378,273*1,07 'Přepočtené koeficientem množství</t>
  </si>
  <si>
    <t>46</t>
  </si>
  <si>
    <t>622131121</t>
  </si>
  <si>
    <t>Penetrace akrylát-silikon vnějších stěn nanášená ručně</t>
  </si>
  <si>
    <t>-1422577279</t>
  </si>
  <si>
    <t>"množství převzato z položky č. 622211011" 182,43</t>
  </si>
  <si>
    <t>"množství převzato z položky č. 622211021" 234,386</t>
  </si>
  <si>
    <t>"množství převzato z položky č. 622211031" 130,022</t>
  </si>
  <si>
    <t>"množství převzato z položky č. 622211041" 782,949</t>
  </si>
  <si>
    <t>"množství převzato z položky č. 622221031" 52,71</t>
  </si>
  <si>
    <t>"viz výkres D.1.1.33 - římsa" (17,00+10,30+16,60+32,70+10,30+36,60+10,00+6,50)*(0,10+0,15+0,05+0,25)</t>
  </si>
  <si>
    <t>47</t>
  </si>
  <si>
    <t>622142001</t>
  </si>
  <si>
    <t>Potažení vnějších stěn sklovláknitým pletivem vtlačeným do tenkovrstvé hmoty</t>
  </si>
  <si>
    <t>-852166660</t>
  </si>
  <si>
    <t>48</t>
  </si>
  <si>
    <t>622143002</t>
  </si>
  <si>
    <t>Montáž omítkových plastových nebo pozinkovaných dilatačních profilů</t>
  </si>
  <si>
    <t>m</t>
  </si>
  <si>
    <t>-1622858813</t>
  </si>
  <si>
    <t>"viz výkres D.1.1.06, D.1.1.08" 7,50+7,50</t>
  </si>
  <si>
    <t>49</t>
  </si>
  <si>
    <t>553430140</t>
  </si>
  <si>
    <t>profil omítkový dilatační pro omítky venkovní 12 mm</t>
  </si>
  <si>
    <t>1814130929</t>
  </si>
  <si>
    <t>15*1,05 'Přepočtené koeficientem množství</t>
  </si>
  <si>
    <t>50</t>
  </si>
  <si>
    <t>622143003</t>
  </si>
  <si>
    <t>Montáž omítkových plastových nebo pozinkovaných rohových profilů s tkaninou</t>
  </si>
  <si>
    <t>1881565769</t>
  </si>
  <si>
    <t>"zateplení soklu" (1,60*6)+20,00</t>
  </si>
  <si>
    <t>"viz výkres D.1.1.01, D.1.1.35"</t>
  </si>
  <si>
    <t>"zakončení obráceného soklu v 1.PP"</t>
  </si>
  <si>
    <t>(6,30+6,30+4,15+4,15+3,00+3,00+0,80+0,50)</t>
  </si>
  <si>
    <t>(10,90+10,90+4,15+4,15+0,70+0,70)</t>
  </si>
  <si>
    <t>(16,50+16,50+4,15+4,15+3,00+3,00+0,65+0,35+1,10+1,10+0,55+0,50)</t>
  </si>
  <si>
    <t>(7,90+7,90+4,15+4,15)</t>
  </si>
  <si>
    <t>(4,30+4,30+4,15+4,15)</t>
  </si>
  <si>
    <t>(11,00+11,00+4,15+4,15+0,60+0,60)</t>
  </si>
  <si>
    <t>(6,30+6,30+4,15+4,15+0,50+0,50+1,00+1,00)</t>
  </si>
  <si>
    <t>(11,10+11,10+4,15+4,15)</t>
  </si>
  <si>
    <t>(4,25+4,25+4,15+4,15)</t>
  </si>
  <si>
    <t>(6,30+6,30+4,15+4,15+3,00+3,00+0,30+0,50+0,50)</t>
  </si>
  <si>
    <t>(6,30+6,30+4,15+4,15)</t>
  </si>
  <si>
    <t xml:space="preserve">"okna" </t>
  </si>
  <si>
    <t>(0,88+0,88+0,58+0,58)*23</t>
  </si>
  <si>
    <t>(0,51+0,51+0,58+0,58)*2</t>
  </si>
  <si>
    <t>(0,62+0,62+0,43+0,43)</t>
  </si>
  <si>
    <t>(1,36+1,36+0,60+0,60)*2</t>
  </si>
  <si>
    <t>(2,08+2,08+1,50+1,50)*13</t>
  </si>
  <si>
    <t>(0,70+0,70+1,50+1,50)*10</t>
  </si>
  <si>
    <t>(1,35+1,35+1,18+1,18)*6</t>
  </si>
  <si>
    <t>(1,35+1,35+1,48+1,48)*2</t>
  </si>
  <si>
    <t>(1,35+1,35+1,18+1,18)*7</t>
  </si>
  <si>
    <t>(0,70+0,70+1,48+1,48)*10</t>
  </si>
  <si>
    <t>(1,35+1,35+1,79+1,79)*3</t>
  </si>
  <si>
    <t>"balkón. dveře na balkón" (1,30+1,30+2,25+2,25)</t>
  </si>
  <si>
    <t>"dveře vchodové" (1,50+2,20+2,20)*3</t>
  </si>
  <si>
    <t>"viz výkres D.1.1.33 - římsa" 17,00+10,30+16,60+32,70+10,30+36,60+10,00+6,50</t>
  </si>
  <si>
    <t>"hlavní fasáda" (6,60*5)+120,00</t>
  </si>
  <si>
    <t xml:space="preserve">"parapetní profil" </t>
  </si>
  <si>
    <t>0,88*23</t>
  </si>
  <si>
    <t>0,51*2</t>
  </si>
  <si>
    <t>0,62</t>
  </si>
  <si>
    <t>1,36*2</t>
  </si>
  <si>
    <t>2,08*13</t>
  </si>
  <si>
    <t>0,70*10</t>
  </si>
  <si>
    <t>1,35*6</t>
  </si>
  <si>
    <t>1,35*2</t>
  </si>
  <si>
    <t>1,35*7</t>
  </si>
  <si>
    <t>1,35*3</t>
  </si>
  <si>
    <t>"balkón. dveře na balkón" 1,30</t>
  </si>
  <si>
    <t>51</t>
  </si>
  <si>
    <t>590514840</t>
  </si>
  <si>
    <t>lišta rohová PVC 10/10 cm s tkaninou bal. 2,5 m</t>
  </si>
  <si>
    <t>559020338</t>
  </si>
  <si>
    <t>1113,93*1,05 'Přepočtené koeficientem množství</t>
  </si>
  <si>
    <t>52</t>
  </si>
  <si>
    <t>59051512</t>
  </si>
  <si>
    <t>profil parapetní se sklovláknitou armovací tkaninou PVC 2 m</t>
  </si>
  <si>
    <t>1818229740</t>
  </si>
  <si>
    <t>120,98*1,05 'Přepočtené koeficientem množství</t>
  </si>
  <si>
    <t>53</t>
  </si>
  <si>
    <t>622143004</t>
  </si>
  <si>
    <t>Montáž omítkových samolepících začišťovacích profilů (APU lišt)</t>
  </si>
  <si>
    <t>1868684601</t>
  </si>
  <si>
    <t>(0,88+0,58+0,58)*23</t>
  </si>
  <si>
    <t>(0,51+0,58+0,58)*2</t>
  </si>
  <si>
    <t>(0,62+0,43+0,43)</t>
  </si>
  <si>
    <t>(1,36+0,60+0,60)*2</t>
  </si>
  <si>
    <t xml:space="preserve">"viz výkres D.1.1.02 (vnitřní a vnější)" </t>
  </si>
  <si>
    <t>(2,08+1,50+1,50)*13*2</t>
  </si>
  <si>
    <t>(0,70+1,50+1,50)*10*2</t>
  </si>
  <si>
    <t>(1,35+1,18+1,18)*6*2</t>
  </si>
  <si>
    <t>(1,35+1,48+1,48)*2*2</t>
  </si>
  <si>
    <t xml:space="preserve">"viz výkres D.1.1.03 (vnitřní a vnější)" </t>
  </si>
  <si>
    <t>(1,35+1,18+1,18)*7*2</t>
  </si>
  <si>
    <t>(0,70+1,48+1,48)*10*2</t>
  </si>
  <si>
    <t>(1,35+1,79+1,79)*3*2</t>
  </si>
  <si>
    <t>"balkón. dveře na balkón" (1,30+2,25+2,25)*2</t>
  </si>
  <si>
    <t>"dveře vchodové" (1,50+2,20+2,20)*3*2</t>
  </si>
  <si>
    <t>54</t>
  </si>
  <si>
    <t>590514750</t>
  </si>
  <si>
    <t>profil okenní začišťovací s tkaninou - 6 mm/2,4 m</t>
  </si>
  <si>
    <t>2013872293</t>
  </si>
  <si>
    <t>Poznámka k položce:
délka 2,4 m, přesah tkaniny 100 mm</t>
  </si>
  <si>
    <t>675,74*1,05 'Přepočtené koeficientem množství</t>
  </si>
  <si>
    <t>55</t>
  </si>
  <si>
    <t>6222110</t>
  </si>
  <si>
    <t>Montáž kontaktního zateplení říms z polystyrénových desek tl do 40 mm</t>
  </si>
  <si>
    <t>-735944205</t>
  </si>
  <si>
    <t xml:space="preserve">"zateplení podstřešní římsy" </t>
  </si>
  <si>
    <t>(17,00+10,30+16,60+32,70+10,30+36,60+10,00+6,50)*(0,60+0,40)</t>
  </si>
  <si>
    <t>56</t>
  </si>
  <si>
    <t>1421013045</t>
  </si>
  <si>
    <t>Tepelná izolace z fenolické pěny na fasádu  40 mm  (1200x400 mm)</t>
  </si>
  <si>
    <t>1327032508</t>
  </si>
  <si>
    <t>Poznámka k položce:
tloušťka: 40 mm, balení: 6,72 m2, rozměry desky: 1200x400 mm, součinitel tepelné vodivosti: 0,021 W/mK, pozn.: prodej jen celých balení, šířka: 400 mm, délka: 1200 mm, objemová hmotnost: 35 kg/m3, barva: Růžová, faktor difuzního odporu: 35, reakce na oheň: C – s2, d0, materiálová báze: PF – fenolická pěna, pevnost v tlaku při 10% stlačení: 100 kPa, hrana: Rovná</t>
  </si>
  <si>
    <t>140*1,15 'Přepočtené koeficientem množství</t>
  </si>
  <si>
    <t>57</t>
  </si>
  <si>
    <t>622211011</t>
  </si>
  <si>
    <t>Montáž zateplení vnějších stěn z polystyrénových desek tl do 80 mm</t>
  </si>
  <si>
    <t>1072357972</t>
  </si>
  <si>
    <t>"vnitřní obrácený sokl zdiva 1.PP"</t>
  </si>
  <si>
    <t>(6,30+6,30+4,15+4,15+3,00+3,00+0,80+0,50)*0,60</t>
  </si>
  <si>
    <t>(10,90+10,90+4,15+4,15+0,70+0,70)*0,60</t>
  </si>
  <si>
    <t>(16,50+16,50+4,15+4,15+3,00+3,00+0,65+0,35+1,10+1,10+0,55+0,50)*0,60</t>
  </si>
  <si>
    <t>(7,90+7,90+4,15+4,15)*0,60</t>
  </si>
  <si>
    <t>(4,30+4,30+4,15+4,15)*0,60</t>
  </si>
  <si>
    <t>(11,00+11,00+4,15+4,15+0,60+0,60)*0,60</t>
  </si>
  <si>
    <t>(6,30+6,30+4,15+4,15+0,50+0,50+1,00+1,00)*0,60</t>
  </si>
  <si>
    <t>(11,10+11,10+4,15+4,15)*0,60</t>
  </si>
  <si>
    <t>(4,25+4,25+4,15+4,15)*0,60</t>
  </si>
  <si>
    <t>(6,30+6,30+4,15+4,15+3,00+3,00+0,30+0,50+0,50)*0,60</t>
  </si>
  <si>
    <t>(6,30+6,30+4,15+4,15)*0,60</t>
  </si>
  <si>
    <t>58</t>
  </si>
  <si>
    <t>283760340</t>
  </si>
  <si>
    <t>deska fasádní polystyrénová EPS "šedý" 1000 x 500 x 60 mm (lambda=0,035 W/mK)</t>
  </si>
  <si>
    <t>-991798695</t>
  </si>
  <si>
    <t>Poznámka k položce:
lambda=0,032 [W / m K]</t>
  </si>
  <si>
    <t>182,43*1,07 'Přepočtené koeficientem množství</t>
  </si>
  <si>
    <t>59</t>
  </si>
  <si>
    <t>622211021</t>
  </si>
  <si>
    <t>Montáž zateplení vnějších stěn z polystyrénových desek tl do 120 mm</t>
  </si>
  <si>
    <t>1190172595</t>
  </si>
  <si>
    <t xml:space="preserve">"zateplení soklu" </t>
  </si>
  <si>
    <t>"viz výkres D.1.1.06" (10,00*1,80)+(16,60*1,20)</t>
  </si>
  <si>
    <t>"viz výkres D.1.1.07" (10,00*1,30)+(32,60*1,90)+(2,95*2,30*2)-(1,40*2,20*2)</t>
  </si>
  <si>
    <t>"viz výkres D.1.1.08" (16,70*1,60)+(9,80*2,40)+(2,95*2,30)-(1,40*2,20)</t>
  </si>
  <si>
    <t>"viz výkres D.1.1.09" (36,20*2,00)+(6,30*1,50)</t>
  </si>
  <si>
    <t xml:space="preserve">"viz výkres D.1.1.01 okna" </t>
  </si>
  <si>
    <t>(-(0,88*0,58)*23)</t>
  </si>
  <si>
    <t>(-(0,51+0,58+0,58)*2)</t>
  </si>
  <si>
    <t>(-(0,62+0,43+0,43))</t>
  </si>
  <si>
    <t>(-(1,36+0,60+0,60)*2)</t>
  </si>
  <si>
    <t>60</t>
  </si>
  <si>
    <t>283760170</t>
  </si>
  <si>
    <t>deska fasádní polystyrénová soklová EPS 1250 x 600 x 100 mm (lambda=0,035 W/mK)</t>
  </si>
  <si>
    <t>1011422903</t>
  </si>
  <si>
    <t>Poznámka k položce:
lambda=0,035 [W / m K]</t>
  </si>
  <si>
    <t>234,386*1,07 'Přepočtené koeficientem množství</t>
  </si>
  <si>
    <t>622211031</t>
  </si>
  <si>
    <t>Montáž zateplení vnějších stěn z polystyrénových desek tl do 160 mm</t>
  </si>
  <si>
    <t>-119950924</t>
  </si>
  <si>
    <t>"viz výkres D.1.1.04"</t>
  </si>
  <si>
    <t>"půlštoky" (8,70+19,30+19,30+2,85+2,85+5,15+5,15+1,50+1,50+6,30+4,30+15,60+8,70+0,80+0,65+7,10+15,50+15,50+8,70)*0,87</t>
  </si>
  <si>
    <t>283760420</t>
  </si>
  <si>
    <t>deska fasádní polystyrénová EPS "šedý" 1000 x 500 x 140 mm (lambda=0,032 W/mK)</t>
  </si>
  <si>
    <t>518566213</t>
  </si>
  <si>
    <t>130,022*1,07 'Přepočtené koeficientem množství</t>
  </si>
  <si>
    <t>63</t>
  </si>
  <si>
    <t>622211041</t>
  </si>
  <si>
    <t>Montáž zateplení vnějších stěn z polystyrénových desek tl do 200 mm</t>
  </si>
  <si>
    <t>-1332670440</t>
  </si>
  <si>
    <t>"skladba S01b" ((3,10+3,00+3,10)*2,50)-(0,85*2,00)+((1,80*0,80)*2)+(((1,80*1,80)/2)*2)</t>
  </si>
  <si>
    <t>"viz výkres D.1.1.02, D.1.1.03"</t>
  </si>
  <si>
    <t>"hlavní fasáda" (10,15+36,40+9,80+6,30+16,90+10,15+16,60+32,60)*6,60</t>
  </si>
  <si>
    <t>"odpočet zateplení soklu v místě vstupních dveří" -(2,95*2,30*3)</t>
  </si>
  <si>
    <t>"odpočet oken"</t>
  </si>
  <si>
    <t>(-(2,08*1,50)*13)</t>
  </si>
  <si>
    <t>(-(0,70*1,50)*10)</t>
  </si>
  <si>
    <t>(-(1,35*1,18)*6)</t>
  </si>
  <si>
    <t>(-(1,35*1,48)*2)</t>
  </si>
  <si>
    <t>(-(1,35*1,18)*7)</t>
  </si>
  <si>
    <t>(-(0,70*1,48)*10)</t>
  </si>
  <si>
    <t>(-(1,35*1,79)*3)</t>
  </si>
  <si>
    <t>"balkón. dveře na balkón" (-(1,30*2,25))</t>
  </si>
  <si>
    <t>64</t>
  </si>
  <si>
    <t>283760480</t>
  </si>
  <si>
    <t>deska fasádní polystyrénová EPS "šedý" 1000 x 500 x 200 mm (lambda=0,032 W/mK)</t>
  </si>
  <si>
    <t>-473937046</t>
  </si>
  <si>
    <t>782,949*1,07 'Přepočtené koeficientem množství</t>
  </si>
  <si>
    <t>65</t>
  </si>
  <si>
    <t>622212051</t>
  </si>
  <si>
    <t>Montáž kontaktního zateplení vnějšího ostění hl. špalety do 400 mm z polystyrenu tl do 40 mm</t>
  </si>
  <si>
    <t>480469856</t>
  </si>
  <si>
    <t xml:space="preserve">"ostění a nadpraží sklepních oken" </t>
  </si>
  <si>
    <t>66</t>
  </si>
  <si>
    <t>28376071</t>
  </si>
  <si>
    <t>deska EPS grafitová fasadní  λ=0,031  tl 30mm</t>
  </si>
  <si>
    <t>33532685</t>
  </si>
  <si>
    <t>(0,88+0,58+0,58)*23*0,40</t>
  </si>
  <si>
    <t>(0,51+0,58+0,58)*2*0,40</t>
  </si>
  <si>
    <t>(1,36+0,60+0,60)*2*0,40</t>
  </si>
  <si>
    <t>22,744*1,1 'Přepočtené koeficientem množství</t>
  </si>
  <si>
    <t>67</t>
  </si>
  <si>
    <t>622221031</t>
  </si>
  <si>
    <t>Montáž zateplení vnějších stěn z minerální vlny s podélnou orientací vláken tl do 160 mm</t>
  </si>
  <si>
    <t>1118547922</t>
  </si>
  <si>
    <t>"zateplení komínů" ((1,10+1,10+0,80+0,80)*1,00*8)+((1,60+1,60+0,80+0,80)*1,00)</t>
  </si>
  <si>
    <t>"zateplení komínů v místě technické místnosti" (0,95*2,85)+((0,80+0,60)*2,85)+(1,25*2,85)</t>
  </si>
  <si>
    <t>"zateplení komínů mimo technické místnosti" ((0,60+0,80+1,10)*1,00)+((0,80+0,55+0,90)*1,00)+((0,70+0,70+1,10)*1,00)</t>
  </si>
  <si>
    <t>68</t>
  </si>
  <si>
    <t>631515310</t>
  </si>
  <si>
    <t>deska minerální izolační s podélnou orientací vláken tl. 140 mm</t>
  </si>
  <si>
    <t>717920818</t>
  </si>
  <si>
    <t>52,71*1,07 'Přepočtené koeficientem množství</t>
  </si>
  <si>
    <t>69</t>
  </si>
  <si>
    <t>62221200</t>
  </si>
  <si>
    <t>Montáž kontaktního zateplení vnějšího ostění hl. špalety do 200 mm z polystyrenu tl do 40 mm</t>
  </si>
  <si>
    <t>-988534729</t>
  </si>
  <si>
    <t>"viz výkres D.1.1.01 - zateplení žebra stropu (doplnění profilování)" 332,70*2</t>
  </si>
  <si>
    <t>70</t>
  </si>
  <si>
    <t>28375931</t>
  </si>
  <si>
    <t>deska EPS 70 fasádní λ=0,039 tl 30mm</t>
  </si>
  <si>
    <t>1283119556</t>
  </si>
  <si>
    <t>"viz výkres D.1.1.01 - zateplení žebra stropu (doplnění profilování)" 332,70*2*0,14</t>
  </si>
  <si>
    <t>93,156*1,1 'Přepočtené koeficientem množství</t>
  </si>
  <si>
    <t>71</t>
  </si>
  <si>
    <t>62221206</t>
  </si>
  <si>
    <t>Montáž kontaktního zateplení vnějšího ostění hl. špalety do 400 mm z polystyrenu tl do 80 mm</t>
  </si>
  <si>
    <t>-1131847933</t>
  </si>
  <si>
    <t>"viz výkres D.1.1.01 - zateplení žebra stropu (spodní část)" 332,70</t>
  </si>
  <si>
    <t>"viz výkres D.1.1.01 - zateplení žebra stropu (svislé části)" 332,70*2</t>
  </si>
  <si>
    <t>72</t>
  </si>
  <si>
    <t>28376074</t>
  </si>
  <si>
    <t>deska EPS grafitová fasadní  λ=0,031  tl 60mm</t>
  </si>
  <si>
    <t>861438113</t>
  </si>
  <si>
    <t>"viz výkres D.1.1.01 - zateplení žebra stropu (spodní část)" 332,70*0,23</t>
  </si>
  <si>
    <t>"viz výkres D.1.1.01 - zateplení žebra stropu (svislé části)" 332,70*0,27*2</t>
  </si>
  <si>
    <t>256,179*1,1 'Přepočtené koeficientem množství</t>
  </si>
  <si>
    <t>73</t>
  </si>
  <si>
    <t>622251101</t>
  </si>
  <si>
    <t>Příplatek k cenám kontaktního zateplení stěn za použití tepelněizolačních zátek z polystyrenu</t>
  </si>
  <si>
    <t>-1171159362</t>
  </si>
  <si>
    <t>74</t>
  </si>
  <si>
    <t>622252001</t>
  </si>
  <si>
    <t>Montáž zakládacích soklových lišt kontaktního zateplení</t>
  </si>
  <si>
    <t>-687054726</t>
  </si>
  <si>
    <t>"viz výkres D.1.1.02"</t>
  </si>
  <si>
    <t>"hlavní fasáda" (10,15+36,40+9,80+6,30+16,90+10,15+16,60+32,55)-(1,45*3)</t>
  </si>
  <si>
    <t>"sokl" 11,20+11,20+32,60+16,50+17,30+6,30+9,80+36,20</t>
  </si>
  <si>
    <t>75</t>
  </si>
  <si>
    <t>590516470</t>
  </si>
  <si>
    <t>lišta soklová Al s okapničkou, zakládací U 10 cm, 0,95/200 cm</t>
  </si>
  <si>
    <t>-1163401961</t>
  </si>
  <si>
    <t>141,1*1,05 'Přepočtené koeficientem množství</t>
  </si>
  <si>
    <t>76</t>
  </si>
  <si>
    <t>590516570</t>
  </si>
  <si>
    <t>lišta soklová Al s okapničkou, zakládací U 20 cm, 0,95/200 cm</t>
  </si>
  <si>
    <t>-1368853984</t>
  </si>
  <si>
    <t>134,5*1,05 'Přepočtené koeficientem množství</t>
  </si>
  <si>
    <t>77</t>
  </si>
  <si>
    <t>622321121</t>
  </si>
  <si>
    <t>Vápenocementová omítka hladká jednovrstvá vnějších stěn nanášená ručně</t>
  </si>
  <si>
    <t>80285521</t>
  </si>
  <si>
    <t>"viz výkres D.1.1.33 - římsa" (17,00+10,30+16,60+32,70+10,30+36,60+10,00+6,50)*1,00</t>
  </si>
  <si>
    <t>"parotěsná vrtsva, horní hrana římsy až po pozednici " (17,00+10,30+16,60+32,70+10,30+36,60+10,00+6,50)*1,00</t>
  </si>
  <si>
    <t>78</t>
  </si>
  <si>
    <t>622325101</t>
  </si>
  <si>
    <t>Oprava vnější vápenocementové hladké omítky složitosti 1 stěn v rozsahu do 10%</t>
  </si>
  <si>
    <t>-355886453</t>
  </si>
  <si>
    <t>79</t>
  </si>
  <si>
    <t>622325107</t>
  </si>
  <si>
    <t>Oprava vnější vápenocementové hladké omítky složitosti 1 stěn v rozsahu do 65%</t>
  </si>
  <si>
    <t>-1356345872</t>
  </si>
  <si>
    <t>80</t>
  </si>
  <si>
    <t>622511111</t>
  </si>
  <si>
    <t>Tenkovrstvá akrylátová mozaiková střednězrnná omítka včetně penetrace vnějších stěn</t>
  </si>
  <si>
    <t>1814506262</t>
  </si>
  <si>
    <t>(-(0,88*0,58)*23)+((0,88+0,58+0,58)*0,12*23)</t>
  </si>
  <si>
    <t>(-(0,51+0,58+0,58)*2)+((0,51+0,58+0,58)*0,12*2)</t>
  </si>
  <si>
    <t>(-(0,62+0,43+0,43))+((0,62+0,43+0,43)*0,12)</t>
  </si>
  <si>
    <t>(-(1,36+0,60+0,60)*2)+((1,36+0,60+0,60)*0,12*2)</t>
  </si>
  <si>
    <t>81</t>
  </si>
  <si>
    <t>622521021</t>
  </si>
  <si>
    <t>Tenkovrstvá silikátová zrnitá omítka tl. 2,0 mm včetně penetrace vnějších stěn</t>
  </si>
  <si>
    <t>907338930</t>
  </si>
  <si>
    <t>(-(2,08*1,50)*13)+((2,08+1,50+1,50)*0,22*13)</t>
  </si>
  <si>
    <t>(-(0,70*1,50)*10)+((0,70+1,50+1,50)*0,22*10)</t>
  </si>
  <si>
    <t>(-(1,35*1,18)*6)+((1,35+1,18+1,18)*0,22*6)</t>
  </si>
  <si>
    <t>(-(1,35*1,48)*2)+((1,35+1,48+1,48)*0,22*2)</t>
  </si>
  <si>
    <t>(-(1,35*1,18)*7)+((1,35+1,18+1,18)*0,22*7)</t>
  </si>
  <si>
    <t>(-(0,70*1,48)*10)+((0,70+1,48+1,48)*0,22*10)</t>
  </si>
  <si>
    <t>(-(1,35*1,79)*3)+((1,35+1,79+1,79)*0,22*3)</t>
  </si>
  <si>
    <t>"balkón. dveře na balkón" (-(1,30*2,25))+((1,30+2,25+2,25)*0,22)</t>
  </si>
  <si>
    <t>82</t>
  </si>
  <si>
    <t>628195001</t>
  </si>
  <si>
    <t>Očištění zdiva nebo betonu zdí a valů před započetím oprav ručně</t>
  </si>
  <si>
    <t>-1599988884</t>
  </si>
  <si>
    <t>"viz výkres D.1.1.06" (10,00*0,60)+(16,60*0,60)</t>
  </si>
  <si>
    <t>"viz výkres D.1.1.07" (10,00*0,60)+(32,60*0,60)</t>
  </si>
  <si>
    <t>"viz výkres D.1.1.08" (16,70*0,60)+(9,80*0,60)</t>
  </si>
  <si>
    <t>"viz výkres D.1.1.09" (36,20*0,60)+(6,30*0,60)</t>
  </si>
  <si>
    <t>83</t>
  </si>
  <si>
    <t>629991011</t>
  </si>
  <si>
    <t>Zakrytí výplní otvorů a svislých ploch fólií přilepenou lepící páskou</t>
  </si>
  <si>
    <t>1417704507</t>
  </si>
  <si>
    <t>(0,88*0,58)*23</t>
  </si>
  <si>
    <t>(0,51*0,58)*2</t>
  </si>
  <si>
    <t>(0,62*0,43)</t>
  </si>
  <si>
    <t>(1,36*0,60)*2</t>
  </si>
  <si>
    <t>(2,08*1,50)*13</t>
  </si>
  <si>
    <t>(0,70*1,50)*10</t>
  </si>
  <si>
    <t>(1,35*1,18)*6</t>
  </si>
  <si>
    <t>(1,35*1,48)*2</t>
  </si>
  <si>
    <t>(1,35*1,18)*7</t>
  </si>
  <si>
    <t>(0,70*1,48)*10</t>
  </si>
  <si>
    <t>(1,35*1,79)*3</t>
  </si>
  <si>
    <t>"balkón. dveře na balkón" (1,30*2,25)</t>
  </si>
  <si>
    <t>"dveře vchodové" (1,50*2,20)*3</t>
  </si>
  <si>
    <t>164,986*2 'Přepočtené koeficientem množství</t>
  </si>
  <si>
    <t>84</t>
  </si>
  <si>
    <t>629995101</t>
  </si>
  <si>
    <t>Očištění vnějších ploch tlakovou vodou</t>
  </si>
  <si>
    <t>956190643</t>
  </si>
  <si>
    <t>85</t>
  </si>
  <si>
    <t>629999011</t>
  </si>
  <si>
    <t>Příplatek k úpravám povrchů za provádění styku dvou barev nebo struktur na fasádě</t>
  </si>
  <si>
    <t>-1548582640</t>
  </si>
  <si>
    <t>"viz výkres D.1.1.06 - okna" ((2,15+2,15+1,65+1,65)*8)+(1,45+1,45+2,40+2,40)</t>
  </si>
  <si>
    <t>"viz výkres D.1.1.07 - okna" ((1,45+1,45+1,40+1,40)*8)+((1,45+1,45+1,65+1,65)*10)+((1,45+1,45+1,95+1,95)*2)</t>
  </si>
  <si>
    <t>"viz výkres D.1.1.08 - okna" ((1,45+1,45+1,35+1,35)*2)+((1,45+1,45+1,65+1,65)*4)+(1,40+1,40+1,95+1,95)</t>
  </si>
  <si>
    <t>"viz výkres D.1.1.09 - okna" ((2,15+2,15+1,65+1,65)*22)+((1,45+1,45+1,35+1,35)*2)</t>
  </si>
  <si>
    <t>Podlahy a podlahové konstrukce</t>
  </si>
  <si>
    <t>86</t>
  </si>
  <si>
    <t>631311114</t>
  </si>
  <si>
    <t>Mazanina tl do 80 mm z betonu prostého tř. C 16/20</t>
  </si>
  <si>
    <t>-1704087002</t>
  </si>
  <si>
    <t>"viz výkres D.1.1.04" (152,60+3,70+107,70+3,70+119,90+5,30)*0,06</t>
  </si>
  <si>
    <t>87</t>
  </si>
  <si>
    <t>631312141</t>
  </si>
  <si>
    <t>Doplnění rýh v dosavadních mazaninách betonem prostým</t>
  </si>
  <si>
    <t>1562203206</t>
  </si>
  <si>
    <t>"viz výkres D.1.1.04" ( 152,60+3,70+107,70+3,70+119,90+5,30)*0,25*0,03</t>
  </si>
  <si>
    <t>"zabetonování komínů v úrovni podlahy 3.NP" 0,30</t>
  </si>
  <si>
    <t>88</t>
  </si>
  <si>
    <t>631319011</t>
  </si>
  <si>
    <t>Příplatek k mazanině tl do 80 mm za přehlazení povrchu</t>
  </si>
  <si>
    <t>391688935</t>
  </si>
  <si>
    <t>"viz výkres D.1.1.04" ( 152,60+3,70+107,70+3,70+119,90+5,30)*0,06</t>
  </si>
  <si>
    <t>89</t>
  </si>
  <si>
    <t>631319171</t>
  </si>
  <si>
    <t>Příplatek k mazanině tl do 80 mm za stržení povrchu spodní vrstvy před vložením výztuže</t>
  </si>
  <si>
    <t>-1678615056</t>
  </si>
  <si>
    <t>90</t>
  </si>
  <si>
    <t>631362021</t>
  </si>
  <si>
    <t>Výztuž mazanin svařovanými sítěmi Kari</t>
  </si>
  <si>
    <t>-710608427</t>
  </si>
  <si>
    <t>"viz výkres D.1.1.04" (( 152,60+3,70+107,70+3,70+119,90+5,30)*0,985*1,20)*0,001</t>
  </si>
  <si>
    <t>91</t>
  </si>
  <si>
    <t>632451023</t>
  </si>
  <si>
    <t>Vyrovnávací potěr tl do 40 mm z MC 15 provedený v pásu</t>
  </si>
  <si>
    <t>-90304553</t>
  </si>
  <si>
    <t xml:space="preserve">"vyrovnávací potěr pod vnitřní parapety" </t>
  </si>
  <si>
    <t>(2,08*0,48)*13</t>
  </si>
  <si>
    <t>(0,70*0,48)*10</t>
  </si>
  <si>
    <t>(1,35*0,48)*6</t>
  </si>
  <si>
    <t>(1,35*0,48)*2</t>
  </si>
  <si>
    <t>(1,35*0,48)*7</t>
  </si>
  <si>
    <t>(1,35*0,48)*3</t>
  </si>
  <si>
    <t>92</t>
  </si>
  <si>
    <t>634111113</t>
  </si>
  <si>
    <t>Obvodová dilatace pružnou těsnicí páskou v 80 mm mezi stěnou a mazaninou</t>
  </si>
  <si>
    <t>-74477606</t>
  </si>
  <si>
    <t>"půlštoky" (8,70+19,30+19,30+2,85+2,85+5,15+5,15+1,50+1,50+6,30+4,30+15,60+8,70+0,80+0,65+7,10+15,50+15,50+8,70)</t>
  </si>
  <si>
    <t>"komíny" ((0,50+0,50+0,80+0,80)*11)+(0,50+0,50+1,40+1,40)+30,00</t>
  </si>
  <si>
    <t>93</t>
  </si>
  <si>
    <t>634113115</t>
  </si>
  <si>
    <t>Výplň dilatačních spár mazanin plastovým profilem v 80 mm</t>
  </si>
  <si>
    <t>-1653063447</t>
  </si>
  <si>
    <t>"viz výkres D.1.1.04" 8,60*4</t>
  </si>
  <si>
    <t>Osazování výplní otvorů</t>
  </si>
  <si>
    <t>94</t>
  </si>
  <si>
    <t>642945111</t>
  </si>
  <si>
    <t>Osazování protipožárních nebo protiplynových zárubní dveří jednokřídlových do 2,5 m2</t>
  </si>
  <si>
    <t>-278054655</t>
  </si>
  <si>
    <t>"viz výkres D.1.1.04" 1+3</t>
  </si>
  <si>
    <t>95</t>
  </si>
  <si>
    <t>553312010</t>
  </si>
  <si>
    <t>zárubeň ocelová s požární odolností H 110 DV 800 L/P</t>
  </si>
  <si>
    <t>-1562852241</t>
  </si>
  <si>
    <t>96</t>
  </si>
  <si>
    <t>553312030</t>
  </si>
  <si>
    <t>zárubeň ocelová s požární odolností H 110 DV 900 L/P</t>
  </si>
  <si>
    <t>1215908938</t>
  </si>
  <si>
    <t>Ostatní konstrukce a práce, bourání</t>
  </si>
  <si>
    <t>97</t>
  </si>
  <si>
    <t>953961113</t>
  </si>
  <si>
    <t>Kotvy chemickým tmelem M 12 hl 110 mm do betonu, ŽB nebo kamene s vyvrtáním otvoru</t>
  </si>
  <si>
    <t>38842030</t>
  </si>
  <si>
    <t>"dodatečné přikotvení pozednice" ((9,40+32,60+16,50+9,40+16,00+6,40+9,40+35,70)/1,50)+0,733</t>
  </si>
  <si>
    <t>98</t>
  </si>
  <si>
    <t>963012510</t>
  </si>
  <si>
    <t>Bourání stropů z ŽB desek š do 300 mm tl do 140 mm</t>
  </si>
  <si>
    <t>-1097727508</t>
  </si>
  <si>
    <t>"viz výkres D.1.1.12 - desky PZD" 1,80*2,40*0,14</t>
  </si>
  <si>
    <t>99</t>
  </si>
  <si>
    <t>973031325</t>
  </si>
  <si>
    <t>Vysekání kapes ve zdivu cihelném na MV nebo MVC pl do 0,10 m2 hl do 300 mm</t>
  </si>
  <si>
    <t>256722520</t>
  </si>
  <si>
    <t>100</t>
  </si>
  <si>
    <t>9771511</t>
  </si>
  <si>
    <t xml:space="preserve">Parotěsné napojení pozednice na vzduchotěsné vrstvy - vzduchotěsnou páskou šíře 100 mm </t>
  </si>
  <si>
    <t>1182434386</t>
  </si>
  <si>
    <t>(9,40+32,60+16,50+9,40+16,00+6,40+9,40+35,70)*2</t>
  </si>
  <si>
    <t>Lešení a stavební výtahy</t>
  </si>
  <si>
    <t>101</t>
  </si>
  <si>
    <t>941211111</t>
  </si>
  <si>
    <t>Montáž lešení řadového rámového lehkého zatížení do 200 kg/m2 š do 0,9 m v do 10 m</t>
  </si>
  <si>
    <t>-2048936603</t>
  </si>
  <si>
    <t>"viz výkres D.1.1.06" (11,20*7,20)+(17,20*7,20)</t>
  </si>
  <si>
    <t>"viz výkres D.1.1.07" (33,20*7,20)+(11,20*7,20)</t>
  </si>
  <si>
    <t>"viz výkres D.1.1.08" (18,00*7,20)+(10,50*7,20)</t>
  </si>
  <si>
    <t>"viz výkres D.1.1.09" (37,40*7,20)+(7,00*7,20)</t>
  </si>
  <si>
    <t>102</t>
  </si>
  <si>
    <t>941211211</t>
  </si>
  <si>
    <t>Příplatek k lešení řadovému rámovému lehkému š 0,9 m v do 25 m za první a ZKD den použití</t>
  </si>
  <si>
    <t>-952264644</t>
  </si>
  <si>
    <t>"množství převzato z položky č. 941211111" 1049,04*150</t>
  </si>
  <si>
    <t>103</t>
  </si>
  <si>
    <t>941211811</t>
  </si>
  <si>
    <t>Demontáž lešení řadového rámového lehkého zatížení do 200 kg/m2 š do 0,9 m v do 10 m</t>
  </si>
  <si>
    <t>-784950079</t>
  </si>
  <si>
    <t>"množství převzato z položky č. 941211111" 1049,04</t>
  </si>
  <si>
    <t>104</t>
  </si>
  <si>
    <t>942321111</t>
  </si>
  <si>
    <t>Montáž konzol š do 1,1 m u dílcového pracovního lešení v do 10 m</t>
  </si>
  <si>
    <t>-1922668080</t>
  </si>
  <si>
    <t>"viz výkres D.1.1.06" (11,20+17,20)*0,75</t>
  </si>
  <si>
    <t>"viz výkres D.1.1.07" (33,20+11,20)*0,75</t>
  </si>
  <si>
    <t>"viz výkres D.1.1.08" (18,00+10,50)*0,75</t>
  </si>
  <si>
    <t>"viz výkres D.1.1.09" (37,40+7,00)*0,75</t>
  </si>
  <si>
    <t>105</t>
  </si>
  <si>
    <t>942321211</t>
  </si>
  <si>
    <t>Příplatek ke konzole š do 1,1 m u dílcového lešení v do 25 m za první a ZKD den použití</t>
  </si>
  <si>
    <t>-546491709</t>
  </si>
  <si>
    <t>109,275*60 'Přepočtené koeficientem množství</t>
  </si>
  <si>
    <t>106</t>
  </si>
  <si>
    <t>942321811</t>
  </si>
  <si>
    <t>Demontáž konzol š do 1,1 m u dílcového pracovního lešení v do 10 m</t>
  </si>
  <si>
    <t>1566377531</t>
  </si>
  <si>
    <t>107</t>
  </si>
  <si>
    <t>944511111</t>
  </si>
  <si>
    <t>Montáž ochranné sítě z textilie z umělých vláken</t>
  </si>
  <si>
    <t>851029145</t>
  </si>
  <si>
    <t>108</t>
  </si>
  <si>
    <t>944511211</t>
  </si>
  <si>
    <t>Příplatek k ochranné síti za první a ZKD den použití</t>
  </si>
  <si>
    <t>463554476</t>
  </si>
  <si>
    <t>109</t>
  </si>
  <si>
    <t>944511811</t>
  </si>
  <si>
    <t>Demontáž ochranné sítě z textilie z umělých vláken</t>
  </si>
  <si>
    <t>1520038954</t>
  </si>
  <si>
    <t>110</t>
  </si>
  <si>
    <t>949101111</t>
  </si>
  <si>
    <t>Lešení pomocné pro objekty pozemních staveb s lešeňovou podlahou v do 1,9 m zatížení do 150 kg/m2</t>
  </si>
  <si>
    <t>602974458</t>
  </si>
  <si>
    <t>"množství převzato z položky č. 763131411" 127,14</t>
  </si>
  <si>
    <t>111</t>
  </si>
  <si>
    <t>949101112</t>
  </si>
  <si>
    <t>Lešení pomocné pro objekty pozemních staveb s lešeňovou podlahou v do 3,5 m zatížení do 150 kg/m2</t>
  </si>
  <si>
    <t>-85724682</t>
  </si>
  <si>
    <t>"viz výkres D.1.1.04 - schodiště" 2,40*4,30</t>
  </si>
  <si>
    <t>Bourání konstrukcí</t>
  </si>
  <si>
    <t>112</t>
  </si>
  <si>
    <t>962032314</t>
  </si>
  <si>
    <t>Bourání pilířů cihelných z dutých nebo plných cihel pálených i nepálených na jakoukoli maltu</t>
  </si>
  <si>
    <t>-824710375</t>
  </si>
  <si>
    <t>"stěny vikýře" 0,80*2</t>
  </si>
  <si>
    <t>"zdivo balkónů" ((2,10+0,70+0,70-1,20)*1,10*0,20)</t>
  </si>
  <si>
    <t>113</t>
  </si>
  <si>
    <t>962032641</t>
  </si>
  <si>
    <t>Bourání zdiva komínového nad střechou z cihel na MC</t>
  </si>
  <si>
    <t>-1231233519</t>
  </si>
  <si>
    <t xml:space="preserve">"viz výkres D.1.1.11" </t>
  </si>
  <si>
    <t>(0,80*0,50*6,00)*3</t>
  </si>
  <si>
    <t>114</t>
  </si>
  <si>
    <t>963051113</t>
  </si>
  <si>
    <t>Bourání ŽB stropů deskových tl přes 80 mm</t>
  </si>
  <si>
    <t>1181667255</t>
  </si>
  <si>
    <t>"balkón" (2,10*0,70*0,15)</t>
  </si>
  <si>
    <t>115</t>
  </si>
  <si>
    <t>965042131</t>
  </si>
  <si>
    <t>Bourání podkladů pod dlažby nebo mazanin betonových nebo z litého asfaltu tl do 100 mm pl do 4 m2</t>
  </si>
  <si>
    <t>2030558757</t>
  </si>
  <si>
    <t>"viz výkres D.1.1.37" ((2,36*1,15)+(1,00*0,30)+(0,90*0,90))*0,10</t>
  </si>
  <si>
    <t>"viz výkres D.1.1.12" 1,80*2,40*0,06</t>
  </si>
  <si>
    <t>116</t>
  </si>
  <si>
    <t>965042141</t>
  </si>
  <si>
    <t>Bourání podkladů pod dlažby nebo mazanin betonových nebo z litého asfaltu tl do 100 mm pl přes 4 m2</t>
  </si>
  <si>
    <t>828119386</t>
  </si>
  <si>
    <t>"viz výkres D.1.1.04" (152,60+3,70+107,70+3,70+119,90+5,30)*0,05</t>
  </si>
  <si>
    <t>117</t>
  </si>
  <si>
    <t>965082923</t>
  </si>
  <si>
    <t>Odstranění násypů pod podlahy tl do 100 mm pl přes 2 m2</t>
  </si>
  <si>
    <t>1762447851</t>
  </si>
  <si>
    <t>118</t>
  </si>
  <si>
    <t>966053121</t>
  </si>
  <si>
    <t>Vybourání částí ŽB říms vyložených do 250 mm</t>
  </si>
  <si>
    <t>-1203364948</t>
  </si>
  <si>
    <t>"soklová římsa" (11,20+11,20+32,60+16,50+17,30+6,30+9,80+36,20)-(1,45*3)</t>
  </si>
  <si>
    <t>119</t>
  </si>
  <si>
    <t>966054121</t>
  </si>
  <si>
    <t>Vybourání částí ŽB říms vyložených do 500 mm</t>
  </si>
  <si>
    <t>1363485691</t>
  </si>
  <si>
    <t>"ŽB markýza včetně sloupů" (3,20+2,00+2,00)*3</t>
  </si>
  <si>
    <t>120</t>
  </si>
  <si>
    <t>968072244</t>
  </si>
  <si>
    <t>Vybourání kovových rámů oken jednoduchých včetně křídel pl do 1 m2</t>
  </si>
  <si>
    <t>1550418828</t>
  </si>
  <si>
    <t>121</t>
  </si>
  <si>
    <t>968072455</t>
  </si>
  <si>
    <t>Vybourání kovových dveřních zárubní pl do 2 m2</t>
  </si>
  <si>
    <t>-194016774</t>
  </si>
  <si>
    <t>"viz výkres D.1.1.01" 6*0,80*2,00</t>
  </si>
  <si>
    <t>"viz výkres D.1.1.04" 0,80*2,00</t>
  </si>
  <si>
    <t>122</t>
  </si>
  <si>
    <t>978011141</t>
  </si>
  <si>
    <t>Otlučení vnitřní vápenné nebo vápenocementové omítky stropů v rozsahu do 30 %</t>
  </si>
  <si>
    <t>-656975881</t>
  </si>
  <si>
    <t>123</t>
  </si>
  <si>
    <t>978012191</t>
  </si>
  <si>
    <t>Otlučení vnitřní vápenné nebo vápenocementové omítky stropů rákosových v rozsahu do 100 %</t>
  </si>
  <si>
    <t>203772274</t>
  </si>
  <si>
    <t>"viz výkres D.1.1.34" 2,36*2,60</t>
  </si>
  <si>
    <t>124</t>
  </si>
  <si>
    <t>978015321</t>
  </si>
  <si>
    <t>Otlučení vnější vápenné nebo vápenocementové vnější omítky stupně členitosti 1 a 2 rozsahu do 10%</t>
  </si>
  <si>
    <t>1900074779</t>
  </si>
  <si>
    <t>125</t>
  </si>
  <si>
    <t>978015371</t>
  </si>
  <si>
    <t>Otlučení (osekání) vnější vápenné nebo vápenocementové omítky stupně členitosti 1 a 2 rozsahu do 65%</t>
  </si>
  <si>
    <t>156531635</t>
  </si>
  <si>
    <t>997</t>
  </si>
  <si>
    <t>Přesun sutě</t>
  </si>
  <si>
    <t>126</t>
  </si>
  <si>
    <t>997002611</t>
  </si>
  <si>
    <t>Nakládání suti a vybouraných hmot</t>
  </si>
  <si>
    <t>1208748364</t>
  </si>
  <si>
    <t>127</t>
  </si>
  <si>
    <t>997013211</t>
  </si>
  <si>
    <t>Vnitrostaveništní doprava suti a vybouraných hmot pro budovy v do 6 m ručně</t>
  </si>
  <si>
    <t>833293607</t>
  </si>
  <si>
    <t>128</t>
  </si>
  <si>
    <t>997013311</t>
  </si>
  <si>
    <t>Montáž a demontáž shozu suti v do 10 m</t>
  </si>
  <si>
    <t>-1587358832</t>
  </si>
  <si>
    <t>8+8+8</t>
  </si>
  <si>
    <t>129</t>
  </si>
  <si>
    <t>997013321</t>
  </si>
  <si>
    <t>Příplatek k shozu suti v do 10 m za první a ZKD den použití</t>
  </si>
  <si>
    <t>-610997248</t>
  </si>
  <si>
    <t>24*10</t>
  </si>
  <si>
    <t>130</t>
  </si>
  <si>
    <t>997013501</t>
  </si>
  <si>
    <t>Odvoz suti a vybouraných hmot na skládku nebo meziskládku do 1 km se složením</t>
  </si>
  <si>
    <t>2043829229</t>
  </si>
  <si>
    <t>131</t>
  </si>
  <si>
    <t>997013509</t>
  </si>
  <si>
    <t>Příplatek k odvozu suti a vybouraných hmot na skládku ZKD 1 km přes 1 km</t>
  </si>
  <si>
    <t>-1424989268</t>
  </si>
  <si>
    <t>175,629*11 'Přepočtené koeficientem množství</t>
  </si>
  <si>
    <t>132</t>
  </si>
  <si>
    <t>997013801</t>
  </si>
  <si>
    <t>Poplatek za uložení stavebního betonového odpadu na skládce (skládkovné)</t>
  </si>
  <si>
    <t>-1669426203</t>
  </si>
  <si>
    <t>"oddíl HSV" 164,568-10,001</t>
  </si>
  <si>
    <t>133</t>
  </si>
  <si>
    <t>997013831</t>
  </si>
  <si>
    <t>Poplatek za uložení stavebního směsného odpadu na skládce (skládkovné)</t>
  </si>
  <si>
    <t>2093303580</t>
  </si>
  <si>
    <t>"oddíl PSV" 10,001</t>
  </si>
  <si>
    <t>998</t>
  </si>
  <si>
    <t>Přesun hmot</t>
  </si>
  <si>
    <t>134</t>
  </si>
  <si>
    <t>998017002</t>
  </si>
  <si>
    <t>Přesun hmot s omezením mechanizace pro budovy v do 12 m</t>
  </si>
  <si>
    <t>597604623</t>
  </si>
  <si>
    <t>135</t>
  </si>
  <si>
    <t>99801801</t>
  </si>
  <si>
    <t>Příplatek k ručnímu přesunu hmot pro budovy zděné za zvětšený přesun v místě výlezu na půdu</t>
  </si>
  <si>
    <t>Kč</t>
  </si>
  <si>
    <t>-56437886</t>
  </si>
  <si>
    <t>PSV</t>
  </si>
  <si>
    <t>Práce a dodávky PSV</t>
  </si>
  <si>
    <t>711</t>
  </si>
  <si>
    <t>Izolace proti vodě, vlhkosti a plynům</t>
  </si>
  <si>
    <t>136</t>
  </si>
  <si>
    <t>711111001</t>
  </si>
  <si>
    <t>Provedení izolace proti zemní vlhkosti vodorovné za studena nátěrem penetračním</t>
  </si>
  <si>
    <t>1075903848</t>
  </si>
  <si>
    <t>"strop nad schodištěm - skladba V06" 3,44*2,90</t>
  </si>
  <si>
    <t>"viz výkres D.1.1.04" 152,60+3,70+107,70+3,70+119,90+5,30</t>
  </si>
  <si>
    <t>"viz výkres D.1.1.37" (2,36*1,15)+(1,00*0,30)+(0,90*0,90)</t>
  </si>
  <si>
    <t>137</t>
  </si>
  <si>
    <t>711112001</t>
  </si>
  <si>
    <t>Provedení izolace proti zemní vlhkosti svislé za studena nátěrem penetračním</t>
  </si>
  <si>
    <t>568226528</t>
  </si>
  <si>
    <t xml:space="preserve">"soklová část" </t>
  </si>
  <si>
    <t>"viz výkres D.1.1.06" (10,00*0,80)+(16,60*0,80)</t>
  </si>
  <si>
    <t>"viz výkres D.1.1.07" (10,00*0,80)+(32,60*0,80)</t>
  </si>
  <si>
    <t>"viz výkres D.1.1.08" (16,70*0,80)+(9,80*0,80)</t>
  </si>
  <si>
    <t>"viz výkres D.1.1.09" (36,20*0,80)+(6,30*0,80)</t>
  </si>
  <si>
    <t>"komíny" ((0,50+0,50+0,80+0,80)*0,50*11)+((0,50+0,50+1,40+1,40)*0,50)</t>
  </si>
  <si>
    <t>138</t>
  </si>
  <si>
    <t>111631500</t>
  </si>
  <si>
    <t>lak asfaltový ALP/9 (MJ t) bal 9 kg</t>
  </si>
  <si>
    <t>-2021269012</t>
  </si>
  <si>
    <t>Poznámka k položce:
Spotřeba 0,3-0,4kg/m2 dle povrchu, ředidlo technický benzín</t>
  </si>
  <si>
    <t>"množství převzato z položky č. 711111001" 406,70</t>
  </si>
  <si>
    <t>"množství převzato z položky č. 711112001" 256,782</t>
  </si>
  <si>
    <t>663,482*0,0003 'Přepočtené koeficientem množství</t>
  </si>
  <si>
    <t>139</t>
  </si>
  <si>
    <t>711131101</t>
  </si>
  <si>
    <t>Provedení izolace proti zemní vlhkosti pásy na sucho vodorovné AIP nebo tkaninou</t>
  </si>
  <si>
    <t>1921550648</t>
  </si>
  <si>
    <t>140</t>
  </si>
  <si>
    <t>628111200</t>
  </si>
  <si>
    <t>pás asfaltovaný A330</t>
  </si>
  <si>
    <t>-1526514025</t>
  </si>
  <si>
    <t>392,9*1,15 'Přepočtené koeficientem množství</t>
  </si>
  <si>
    <t>141</t>
  </si>
  <si>
    <t>711141559</t>
  </si>
  <si>
    <t>Provedení izolace proti zemní vlhkosti pásy přitavením vodorovné NAIP</t>
  </si>
  <si>
    <t>-555012575</t>
  </si>
  <si>
    <t>142</t>
  </si>
  <si>
    <t>711142559</t>
  </si>
  <si>
    <t>Provedení izolace proti zemní vlhkosti pásy přitavením svislé NAIP</t>
  </si>
  <si>
    <t>1099961072</t>
  </si>
  <si>
    <t>143</t>
  </si>
  <si>
    <t>628322820</t>
  </si>
  <si>
    <t>pás těžký asfaltovaný V 60 S 35</t>
  </si>
  <si>
    <t>2136158812</t>
  </si>
  <si>
    <t>663,482*1,2 'Přepočtené koeficientem množství</t>
  </si>
  <si>
    <t>144</t>
  </si>
  <si>
    <t>711161306</t>
  </si>
  <si>
    <t>Izolace proti zemní vlhkosti stěn foliemi nopovými pro běžné podmínky tl. 0,5 mm šířky 1,0 m</t>
  </si>
  <si>
    <t>873981551</t>
  </si>
  <si>
    <t>"viz výkres D.1.1.06" (10,00*1,00)+(16,60*1,00)</t>
  </si>
  <si>
    <t>"viz výkres D.1.1.07" (10,00*1,00)+(32,60*1,00)</t>
  </si>
  <si>
    <t>"viz výkres D.1.1.08" (16,70*1,00)+(9,80*1,00)</t>
  </si>
  <si>
    <t>"viz výkres D.1.1.09" (36,20*1,00)+(6,30*1,00)</t>
  </si>
  <si>
    <t>145</t>
  </si>
  <si>
    <t>711161381</t>
  </si>
  <si>
    <t>Izolace proti zemní vlhkosti foliemi nopovými ukončené horní lištou</t>
  </si>
  <si>
    <t>467595473</t>
  </si>
  <si>
    <t>"zateplení soklu" (10,00+16,60+10,00+32,60+16,70+9,80+36,20+6,30-(1,45*3))</t>
  </si>
  <si>
    <t>146</t>
  </si>
  <si>
    <t>998711102</t>
  </si>
  <si>
    <t>Přesun hmot tonážní pro izolace proti vodě, vlhkosti a plynům v objektech výšky do 12 m</t>
  </si>
  <si>
    <t>2074639104</t>
  </si>
  <si>
    <t>713</t>
  </si>
  <si>
    <t>Izolace tepelné</t>
  </si>
  <si>
    <t>147</t>
  </si>
  <si>
    <t>713111111</t>
  </si>
  <si>
    <t>Montáž izolace tepelné vrchem stropů volně kladenými rohožemi, pásy, dílci, deskami</t>
  </si>
  <si>
    <t>-1467058364</t>
  </si>
  <si>
    <t>"strojovna 3.02" (2,60*2,10)</t>
  </si>
  <si>
    <t>"strojovna 3.04" (1,67*2,00)+(1,25*1,62)</t>
  </si>
  <si>
    <t>"strojovna 3.06" (2,60*2,10)</t>
  </si>
  <si>
    <t>148</t>
  </si>
  <si>
    <t>63148107</t>
  </si>
  <si>
    <t>deska tepelně izolační minerální univerzální λ=0,038-0,039 tl 160mm</t>
  </si>
  <si>
    <t>-2101090995</t>
  </si>
  <si>
    <t>16,285*1,05 'Přepočtené koeficientem množství</t>
  </si>
  <si>
    <t>149</t>
  </si>
  <si>
    <t>713121111</t>
  </si>
  <si>
    <t>Montáž izolace tepelné podlah volně kladenými rohožemi, pásy, dílci, deskami 1 vrstva</t>
  </si>
  <si>
    <t>-1156496489</t>
  </si>
  <si>
    <t>"viz výkres D.1.1.37" (2,36*1,25)+(1,00*0,30)+(0,90*0,90)</t>
  </si>
  <si>
    <t>150</t>
  </si>
  <si>
    <t>2837644</t>
  </si>
  <si>
    <t>deska z fenolické pěny tl. 60 mm (lambda=0,020 W/mK)</t>
  </si>
  <si>
    <t>550497104</t>
  </si>
  <si>
    <t>4,06*1,02 'Přepočtené koeficientem množství</t>
  </si>
  <si>
    <t>151</t>
  </si>
  <si>
    <t>713121121</t>
  </si>
  <si>
    <t>Montáž izolace tepelné podlah volně kladenými rohožemi, pásy, dílci, deskami 2 vrstvy</t>
  </si>
  <si>
    <t>1125088917</t>
  </si>
  <si>
    <t>152</t>
  </si>
  <si>
    <t>283723190</t>
  </si>
  <si>
    <t>deska z pěnového polystyrenu EPS 100 S 1000 x 500 x 160 mm</t>
  </si>
  <si>
    <t>-1978193034</t>
  </si>
  <si>
    <t>Poznámka k položce:
lambda=0,037 [W / m K]</t>
  </si>
  <si>
    <t>392,9*2,04 'Přepočtené koeficientem množství</t>
  </si>
  <si>
    <t>153</t>
  </si>
  <si>
    <t>713131141</t>
  </si>
  <si>
    <t>Montáž izolace tepelné stěn a základů lepením celoplošně rohoží, pásů, dílců, desek</t>
  </si>
  <si>
    <t>-501055915</t>
  </si>
  <si>
    <t>"strop nad schodištěm - skladba V06" 2,90*3,44</t>
  </si>
  <si>
    <t>154</t>
  </si>
  <si>
    <t>283723210</t>
  </si>
  <si>
    <t>deska z pěnového polystyrenu EPS 100 S 1000 x 500 x 200 mm</t>
  </si>
  <si>
    <t>1144515436</t>
  </si>
  <si>
    <t>9,976*1,07 'Přepočtené koeficientem množství</t>
  </si>
  <si>
    <t>155</t>
  </si>
  <si>
    <t>713151111</t>
  </si>
  <si>
    <t>Montáž izolace tepelné střech šikmých kladené volně mezi krokve rohoží, pásů, desek</t>
  </si>
  <si>
    <t>-1001343782</t>
  </si>
  <si>
    <t xml:space="preserve">"viz výkres D.1.1.34" </t>
  </si>
  <si>
    <t>"skladba V07" (3,60*3,80)*3</t>
  </si>
  <si>
    <t>"viz výkres D.1.1.33 - střešní římsa" ((17,00+10,30+16,60+32,70+10,30+36,60+10,00+6,50)*0,90)*2</t>
  </si>
  <si>
    <t>156</t>
  </si>
  <si>
    <t>7131511</t>
  </si>
  <si>
    <t>Příplatek k montáži izolace tepelné střech šikmých - velmi pracný detail (vycpání tepelné izolace mezi prvky krovu - pozednice, krokve, námětky krokví)</t>
  </si>
  <si>
    <t>-994290343</t>
  </si>
  <si>
    <t>Poznámka k položce:
Jedná se o velmi pracný detail (vycpání tepelné izolace mezi prvky krovu - pozednice, krokve, námětky krokví)</t>
  </si>
  <si>
    <t>157</t>
  </si>
  <si>
    <t>631481050</t>
  </si>
  <si>
    <t>deska minerální střešní izolační 600x1200 mm tl. 120 mm (lambda=0,038 W/mK)</t>
  </si>
  <si>
    <t>-2000457888</t>
  </si>
  <si>
    <t>"skladba V07" (3,60*3,80)</t>
  </si>
  <si>
    <t>"viz výkres D.1.1.33 - střešní římsa" ((17,00+10,30+16,60+32,70+10,30+36,60+10,00+6,50)*0,90)</t>
  </si>
  <si>
    <t>139,68*1,02 'Přepočtené koeficientem množství</t>
  </si>
  <si>
    <t>158</t>
  </si>
  <si>
    <t>631481020</t>
  </si>
  <si>
    <t>deska minerální střešní izolační 600x1200 mm tl. 60 mm (lambda=0,038 W/mK)</t>
  </si>
  <si>
    <t>-990814993</t>
  </si>
  <si>
    <t>"skladba V07" (3,60*3,80)*2</t>
  </si>
  <si>
    <t>153,36*1,02 'Přepočtené koeficientem množství</t>
  </si>
  <si>
    <t>159</t>
  </si>
  <si>
    <t>713191133</t>
  </si>
  <si>
    <t>Montáž izolace tepelné podlah, stropů vrchem nebo střech překrytí fólií s přelepeným spojem</t>
  </si>
  <si>
    <t>-109617068</t>
  </si>
  <si>
    <t>"skladba V07" 3,50*4,50</t>
  </si>
  <si>
    <t>160</t>
  </si>
  <si>
    <t>283292950</t>
  </si>
  <si>
    <t>membrána podstřešní 150 g/m2 s aplikovanou spojovací páskou</t>
  </si>
  <si>
    <t>917537223</t>
  </si>
  <si>
    <t>15,75*1,1 'Přepočtené koeficientem množství</t>
  </si>
  <si>
    <t>161</t>
  </si>
  <si>
    <t>998713102</t>
  </si>
  <si>
    <t>Přesun hmot tonážní pro izolace tepelné v objektech v do 12 m</t>
  </si>
  <si>
    <t>-567284166</t>
  </si>
  <si>
    <t>727</t>
  </si>
  <si>
    <t>Zdravotechnika - požární ochrana</t>
  </si>
  <si>
    <t>162</t>
  </si>
  <si>
    <t>7271114</t>
  </si>
  <si>
    <t>Dodávka o montáž požárního dotěsnění vybíracích dvířek komínů na půdě - tuhou minerální vatou tl. 140 mm + SDK deska DF tl. 15 mm, bližší specifikace viz výkres D.1.1.04</t>
  </si>
  <si>
    <t>-432901279</t>
  </si>
  <si>
    <t>163</t>
  </si>
  <si>
    <t>727111409</t>
  </si>
  <si>
    <t>Prostup kovového potrubí D110 mm stropem tl 15cm včetně dodatečné izolace požární odolnost EI 60-120</t>
  </si>
  <si>
    <t>-56559799</t>
  </si>
  <si>
    <t>"prostup VZT potrubí mezi stropem 2.NP a 3.NP" 8*3</t>
  </si>
  <si>
    <t>741</t>
  </si>
  <si>
    <t>Elektroinstalace - silnoproud</t>
  </si>
  <si>
    <t>164</t>
  </si>
  <si>
    <t>741410021</t>
  </si>
  <si>
    <t>Montáž vodič uzemňovací pásek průřezu do 120 mm2 v městské zástavbě v zemi</t>
  </si>
  <si>
    <t>2083443481</t>
  </si>
  <si>
    <t>11,20+11,20+32,60+16,50+17,30+6,30+9,80+36,20</t>
  </si>
  <si>
    <t>165</t>
  </si>
  <si>
    <t>354420620</t>
  </si>
  <si>
    <t>pás zemnící 30 x 4 mm FeZn</t>
  </si>
  <si>
    <t>-1005799075</t>
  </si>
  <si>
    <t>166</t>
  </si>
  <si>
    <t>741420001</t>
  </si>
  <si>
    <t>Montáž drát nebo lano hromosvodné svodové D do 10 mm s podpěrou</t>
  </si>
  <si>
    <t>-169191650</t>
  </si>
  <si>
    <t>10*3,50</t>
  </si>
  <si>
    <t>10*7,00</t>
  </si>
  <si>
    <t>167</t>
  </si>
  <si>
    <t>354410730</t>
  </si>
  <si>
    <t>drát průměr 10 mm FeZn</t>
  </si>
  <si>
    <t>890195985</t>
  </si>
  <si>
    <t>Poznámka k položce:
Hmotnost: 0,62 kg/m</t>
  </si>
  <si>
    <t>(10*3,50)/1,61</t>
  </si>
  <si>
    <t>21,739*1,05 'Přepočtené koeficientem množství</t>
  </si>
  <si>
    <t>168</t>
  </si>
  <si>
    <t>354410770</t>
  </si>
  <si>
    <t>drát průměr 8 mm AlMgSi</t>
  </si>
  <si>
    <t>-1991290981</t>
  </si>
  <si>
    <t>Poznámka k položce:
Hmotnost: 0,135 kg/m</t>
  </si>
  <si>
    <t>(10*7,00)/1,61</t>
  </si>
  <si>
    <t>169</t>
  </si>
  <si>
    <t>35441415</t>
  </si>
  <si>
    <t>podpěra vedení PV 1b 15 FeZn do zdiva 350 mm - prodloužené</t>
  </si>
  <si>
    <t>592700208</t>
  </si>
  <si>
    <t>10*6</t>
  </si>
  <si>
    <t>170</t>
  </si>
  <si>
    <t>741420022</t>
  </si>
  <si>
    <t>Montáž svorka hromosvodná se 3 šrouby</t>
  </si>
  <si>
    <t>286293046</t>
  </si>
  <si>
    <t>10+10+10+16+20+10</t>
  </si>
  <si>
    <t>171</t>
  </si>
  <si>
    <t>354418850</t>
  </si>
  <si>
    <t>svorka spojovací SS pro lano D8-10 mm</t>
  </si>
  <si>
    <t>257686322</t>
  </si>
  <si>
    <t>172</t>
  </si>
  <si>
    <t>354419050</t>
  </si>
  <si>
    <t>svorka připojovací SOc k připojení okapových žlabů</t>
  </si>
  <si>
    <t>-1682972172</t>
  </si>
  <si>
    <t>173</t>
  </si>
  <si>
    <t>354418950</t>
  </si>
  <si>
    <t>svorka připojovací SP1 k připojení kovových částí</t>
  </si>
  <si>
    <t>-2097630174</t>
  </si>
  <si>
    <t>174</t>
  </si>
  <si>
    <t>354419860</t>
  </si>
  <si>
    <t>svorka odbočovací a spojovací SR 2a pro pásek 30x4 mm    FeZn</t>
  </si>
  <si>
    <t>-560092205</t>
  </si>
  <si>
    <t>8*2</t>
  </si>
  <si>
    <t>175</t>
  </si>
  <si>
    <t>354419960</t>
  </si>
  <si>
    <t>svorka odbočovací a spojovací SR 3a pro spojování kruhových a páskových vodičů    FeZn</t>
  </si>
  <si>
    <t>1826258313</t>
  </si>
  <si>
    <t>10*2</t>
  </si>
  <si>
    <t>176</t>
  </si>
  <si>
    <t>354419250</t>
  </si>
  <si>
    <t>svorka zkušební SZ pro lano D6-12 mm   FeZn</t>
  </si>
  <si>
    <t>-932773020</t>
  </si>
  <si>
    <t>177</t>
  </si>
  <si>
    <t>741420051</t>
  </si>
  <si>
    <t>Montáž vedení hromosvodné-úhelník nebo trubka s držáky do zdiva</t>
  </si>
  <si>
    <t>-1620678363</t>
  </si>
  <si>
    <t>178</t>
  </si>
  <si>
    <t>354418300</t>
  </si>
  <si>
    <t>úhelník ochranný OU 1.7 na ochranu svodu 1,7 m</t>
  </si>
  <si>
    <t>466037358</t>
  </si>
  <si>
    <t>179</t>
  </si>
  <si>
    <t>354418360</t>
  </si>
  <si>
    <t>držák ochranného úhelníku do zdiva DOU FeZn</t>
  </si>
  <si>
    <t>1469538580</t>
  </si>
  <si>
    <t>180</t>
  </si>
  <si>
    <t>741420083</t>
  </si>
  <si>
    <t>Montáž vedení hromosvodné-štítek k označení svodu</t>
  </si>
  <si>
    <t>425567536</t>
  </si>
  <si>
    <t>181</t>
  </si>
  <si>
    <t>354421100</t>
  </si>
  <si>
    <t>štítek plastový č. 31 -  čísla svodů</t>
  </si>
  <si>
    <t>-593978695</t>
  </si>
  <si>
    <t>182</t>
  </si>
  <si>
    <t>7436129</t>
  </si>
  <si>
    <t>Demontáž stávající svislého vedení bleskosvodu včetně úhelníků</t>
  </si>
  <si>
    <t>-1709500911</t>
  </si>
  <si>
    <t>183</t>
  </si>
  <si>
    <t>998741102</t>
  </si>
  <si>
    <t>Přesun hmot tonážní pro silnoproud v objektech v do 12 m</t>
  </si>
  <si>
    <t>2029319203</t>
  </si>
  <si>
    <t>748</t>
  </si>
  <si>
    <t>Elektromontáže - osvětlovací zařízení a svítidla</t>
  </si>
  <si>
    <t>184</t>
  </si>
  <si>
    <t>7481111</t>
  </si>
  <si>
    <t xml:space="preserve">Demontáž a opětovná montáž vnějších nástěnných svítidel, včetně nastavení kabelů o tloušťku zatelení </t>
  </si>
  <si>
    <t>852448795</t>
  </si>
  <si>
    <t>185</t>
  </si>
  <si>
    <t>7481112</t>
  </si>
  <si>
    <t xml:space="preserve">Demontáž a opětovná montáž vnitřních stropních svítidel, včetně nastavení kabelů o tloušťku zatelení </t>
  </si>
  <si>
    <t>1781815314</t>
  </si>
  <si>
    <t>"sklep" 21</t>
  </si>
  <si>
    <t>186</t>
  </si>
  <si>
    <t>7481113</t>
  </si>
  <si>
    <t>Demontáž a opětovná montáž vnitřních stropních svítidel, včetně nastavení kabelů o tloušťku zavěšení sdk podhledu</t>
  </si>
  <si>
    <t>895861709</t>
  </si>
  <si>
    <t>"byty"</t>
  </si>
  <si>
    <t>"viz výkres D.1.1.02" 6*2</t>
  </si>
  <si>
    <t>"viz výkres D.1.1.03" 6*2</t>
  </si>
  <si>
    <t>762</t>
  </si>
  <si>
    <t>Konstrukce tesařské</t>
  </si>
  <si>
    <t>187</t>
  </si>
  <si>
    <t>762085112</t>
  </si>
  <si>
    <t>Montáž svorníků nebo šroubů délky do 300 mm</t>
  </si>
  <si>
    <t>-253253450</t>
  </si>
  <si>
    <t>188</t>
  </si>
  <si>
    <t>311971030</t>
  </si>
  <si>
    <t>tyč závitová pozinkovaná 4.6 M12x 1000 mm</t>
  </si>
  <si>
    <t>1439866063</t>
  </si>
  <si>
    <t>"dodatečné přikotvení pozednice" (((9,40+32,60+16,50+9,40+16,00+6,40+9,40+35,70)/1,50)+0,733)/3+0,667</t>
  </si>
  <si>
    <t>189</t>
  </si>
  <si>
    <t>311111300</t>
  </si>
  <si>
    <t>matice přesná šestihranná ČSN 021401 DIN 934 - 8, M 12</t>
  </si>
  <si>
    <t>tis kus</t>
  </si>
  <si>
    <t>-1143638622</t>
  </si>
  <si>
    <t>91*0,001 'Přepočtené koeficientem množství</t>
  </si>
  <si>
    <t>190</t>
  </si>
  <si>
    <t>311205180</t>
  </si>
  <si>
    <t>podložka DIN 125-A ZB D 12 mm,otvor 13 mm</t>
  </si>
  <si>
    <t>448661512</t>
  </si>
  <si>
    <t>191</t>
  </si>
  <si>
    <t>762331812</t>
  </si>
  <si>
    <t>Demontáž vázaných kcí krovů z hranolů průřezové plochy do 224 cm2</t>
  </si>
  <si>
    <t>-2096390033</t>
  </si>
  <si>
    <t>"stávající vykíře" 12,00</t>
  </si>
  <si>
    <t>192</t>
  </si>
  <si>
    <t>762332921</t>
  </si>
  <si>
    <t>Doplnění části střešní vazby z hranolů průřezové plochy do 120 cm2 včetně materiálu</t>
  </si>
  <si>
    <t>2022432658</t>
  </si>
  <si>
    <t>"doplnění střešního námětu z hranolů 100x120 mm" (17,00+10,30+16,60+32,70+10,30+36,60+10,00+6,50)*2,50</t>
  </si>
  <si>
    <t>193</t>
  </si>
  <si>
    <t>762332922</t>
  </si>
  <si>
    <t>Doplnění části střešní vazby z hranolů průřezové plochy do 224 cm2 včetně materiálu</t>
  </si>
  <si>
    <t>1698687626</t>
  </si>
  <si>
    <t>"doplnění vazby v místě bouraného vykíře" 12</t>
  </si>
  <si>
    <t>194</t>
  </si>
  <si>
    <t>762341013</t>
  </si>
  <si>
    <t>Bednění střech rovných z desek OSB tl 15 mm na sraz šroubovaných na krokve</t>
  </si>
  <si>
    <t>1176992281</t>
  </si>
  <si>
    <t>"viz výkres D.1.1.41 - markýza" 2,40*0,80*3</t>
  </si>
  <si>
    <t>195</t>
  </si>
  <si>
    <t>762342214</t>
  </si>
  <si>
    <t>Montáž laťování na střechách jednoduchých sklonu do 60° osové vzdálenosti do 360 mm</t>
  </si>
  <si>
    <t>347049473</t>
  </si>
  <si>
    <t>"viz výkres D.1.1.11" (17,00+10,30+16,60+32,70+10,30+36,60+10,00+6,50)*2,00</t>
  </si>
  <si>
    <t>"viz výkres D.1.1.11 - komplet nové štíty" ((8,10*5,00)/2)*2</t>
  </si>
  <si>
    <t>196</t>
  </si>
  <si>
    <t>605141140</t>
  </si>
  <si>
    <t>řezivo jehličnaté,střešní latě impregnované dl 4 - 5 m</t>
  </si>
  <si>
    <t>1577585322</t>
  </si>
  <si>
    <t>"skladba V07" 3,50*4,50*6*0,04*0,06</t>
  </si>
  <si>
    <t>"viz výkres D.1.1.11" (17,00+10,30+16,60+32,70+10,30+36,60+10,00+6,50)*2,00*6*0,04*0,06</t>
  </si>
  <si>
    <t>"viz výkres D.1.1.11 - komplet nové štíty" (((8,10*5,00)/2)*2)*4,50*0,04*0,06</t>
  </si>
  <si>
    <t>4,696*1,1 'Přepočtené koeficientem množství</t>
  </si>
  <si>
    <t>197</t>
  </si>
  <si>
    <t>762342812</t>
  </si>
  <si>
    <t>Demontáž laťování střech z latí osové vzdálenosti do 0,50 m</t>
  </si>
  <si>
    <t>1963934323</t>
  </si>
  <si>
    <t>198</t>
  </si>
  <si>
    <t>762395000</t>
  </si>
  <si>
    <t>Spojovací prostředky pro montáž krovu, bednění, laťování, světlíky, klíny</t>
  </si>
  <si>
    <t>534477032</t>
  </si>
  <si>
    <t>"množství přezato z položky č. 605141140" 5,166</t>
  </si>
  <si>
    <t>"viz výkres D.1.1.42 - markýza" 2,40*0,80*0,015*3</t>
  </si>
  <si>
    <t>199</t>
  </si>
  <si>
    <t>7624210</t>
  </si>
  <si>
    <t>Příplatek k obložení stropu z desek OSB tl 15 mm za prolepení spojů PU lepidle a přelepení vzduchotěsnou páskou</t>
  </si>
  <si>
    <t>-1978906155</t>
  </si>
  <si>
    <t>"viz výkres D.1.1.34" 2,36*2,65</t>
  </si>
  <si>
    <t>200</t>
  </si>
  <si>
    <t>762421023</t>
  </si>
  <si>
    <t>Obložení stropu z desek OSB tl 15 mm nebroušených na pero a drážku šroubovaných</t>
  </si>
  <si>
    <t>-57111195</t>
  </si>
  <si>
    <t>201</t>
  </si>
  <si>
    <t>7624211</t>
  </si>
  <si>
    <t>Obložení stropu z desek sádrovláknitých tl 15 mm šroubovaných</t>
  </si>
  <si>
    <t>-2146580356</t>
  </si>
  <si>
    <t>"viz výkres D.1.1.41 - boky markýzy" 0,25*0,80*6</t>
  </si>
  <si>
    <t>202</t>
  </si>
  <si>
    <t>7624213</t>
  </si>
  <si>
    <t>Příplatek k obložení stropu z desek sádrovláknitých za vyříznutí otvoru 150x150 mm</t>
  </si>
  <si>
    <t>2018354266</t>
  </si>
  <si>
    <t>"viz výkres D.1.1.41 - markýza" 3</t>
  </si>
  <si>
    <t>203</t>
  </si>
  <si>
    <t>762429001</t>
  </si>
  <si>
    <t>Montáž obložení stropu podkladový rošt</t>
  </si>
  <si>
    <t>116506294</t>
  </si>
  <si>
    <t>"viz výkres D.1.1.33 - římsa" (17,00+10,30+16,60+32,70+10,30+36,60+10,00+6,50)</t>
  </si>
  <si>
    <t>"viz výkres D.1.1.34" (3,80*6)+(3,10*5)</t>
  </si>
  <si>
    <t>"viz výkres D.1.1.41 - markýza" 2,40*3*3</t>
  </si>
  <si>
    <t>204</t>
  </si>
  <si>
    <t>612211000</t>
  </si>
  <si>
    <t>hranol konstrukční masivní KVH Nsi 40 x 60 x 5000 mm, smrkové nepohledové</t>
  </si>
  <si>
    <t>-2043544123</t>
  </si>
  <si>
    <t>21,6*1,1 'Přepočtené koeficientem množství</t>
  </si>
  <si>
    <t>205</t>
  </si>
  <si>
    <t>612211060</t>
  </si>
  <si>
    <t>hranol konstrukční masivní KVH Nsi 60 x 80 x 5000 mm, smrkové nepohledové</t>
  </si>
  <si>
    <t>-93856171</t>
  </si>
  <si>
    <t>140*1,1 'Přepočtené koeficientem množství</t>
  </si>
  <si>
    <t>206</t>
  </si>
  <si>
    <t>-1689506857</t>
  </si>
  <si>
    <t>"viz výkres D.1.1.34" ((3,80*6)+(3,10*5))*0,04*0,06</t>
  </si>
  <si>
    <t>0,092*1,1 'Přepočtené koeficientem množství</t>
  </si>
  <si>
    <t>207</t>
  </si>
  <si>
    <t>762495000</t>
  </si>
  <si>
    <t>Spojovací prostředky pro montáž olištování, obložení stropů, střešních podhledů a stěn</t>
  </si>
  <si>
    <t>292210470</t>
  </si>
  <si>
    <t>"nožství převzato z položky č. 762421023" 6,254</t>
  </si>
  <si>
    <t>"nožství převzato z položky č. 7624211" 6,96</t>
  </si>
  <si>
    <t>208</t>
  </si>
  <si>
    <t>7625112</t>
  </si>
  <si>
    <t>Dodávka a montáž schodu délky 800 mm, výšky 190 mm a šířky 250 mm z desek OSB tl 22 mm, šroubovaných do podkladních latí, včetně hliníkové schodové lišty</t>
  </si>
  <si>
    <t>-1836774258</t>
  </si>
  <si>
    <t>"viz detail - výlez na půdu" 1</t>
  </si>
  <si>
    <t>209</t>
  </si>
  <si>
    <t>762511216</t>
  </si>
  <si>
    <t>Podlahové kce podkladové z desek OSB tl 22 mm na sraz lepených</t>
  </si>
  <si>
    <t>-1120610568</t>
  </si>
  <si>
    <t>"viz detail - výlez na půdu" (0,80*(0,95+0,45))+((0,95+0,95)*0,45)</t>
  </si>
  <si>
    <t>210</t>
  </si>
  <si>
    <t>762512245</t>
  </si>
  <si>
    <t>Montáž podlahové kce podkladové z desek dřevotřískových nebo cementotřískových šroubovaných na dřevo</t>
  </si>
  <si>
    <t>784115948</t>
  </si>
  <si>
    <t>"strojovna 3.02" (2,60*2,10)+((2,60+2,60+2,10+2,10)*0,20)</t>
  </si>
  <si>
    <t>"strojovna 3.04" ((1,67*2,00)+(1,25*1,62))+((1,67+2,00+2,87+1,615+0,45)*0,20)</t>
  </si>
  <si>
    <t>"strojovna 3.06" (2,60*2,10)+((2,60+2,60+2,10+2,10)*0,20)</t>
  </si>
  <si>
    <t>211</t>
  </si>
  <si>
    <t>3010505930</t>
  </si>
  <si>
    <t>Dřevovláknitá deska difuzně otevřená deska EGGER DHF tl.15 mm 2500x675 mm</t>
  </si>
  <si>
    <t>2081056381</t>
  </si>
  <si>
    <t>Poznámka k položce:
tloušťka: 15 mm , délka: 2500 mm , Šířka: 675 mm , počet ks na paletě: 63 ks , objemová hmotnost: 600-625 kg/m3 , faktor difuzního odporu: 11 , reakce na oheň: třída D</t>
  </si>
  <si>
    <t>21,766*1,1 'Přepočtené koeficientem množství</t>
  </si>
  <si>
    <t>212</t>
  </si>
  <si>
    <t>762595001</t>
  </si>
  <si>
    <t>Spojovací prostředky pro položení dřevěných podlah a zakrytí kanálů</t>
  </si>
  <si>
    <t>-690611826</t>
  </si>
  <si>
    <t>213</t>
  </si>
  <si>
    <t>762822110</t>
  </si>
  <si>
    <t>Montáž stropního trámu z hraněného řeziva průřezové plochy do 144 cm2 s výměnami</t>
  </si>
  <si>
    <t>-1090208771</t>
  </si>
  <si>
    <t>"strojovna 3.02" 2,10*6</t>
  </si>
  <si>
    <t>"strojovna 3.04" (2,00*5)+(1,50*3)</t>
  </si>
  <si>
    <t>"strojovna 3.06" 2,10*6</t>
  </si>
  <si>
    <t>214</t>
  </si>
  <si>
    <t>60511125</t>
  </si>
  <si>
    <t>řezivo stavební fošny prismované středové š do 160mm dl 2-5m</t>
  </si>
  <si>
    <t>9794426</t>
  </si>
  <si>
    <t>"strojovna 3.02" (2,10*6)*0,04*0,16</t>
  </si>
  <si>
    <t>"strojovna 3.04" ((2,00*5)+(1,50*3))*0,04*0,16</t>
  </si>
  <si>
    <t>"strojovna 3.06" (2,10*6)*0,04*0,16</t>
  </si>
  <si>
    <t>0,255*1,1 'Přepočtené koeficientem množství</t>
  </si>
  <si>
    <t>215</t>
  </si>
  <si>
    <t>762841811</t>
  </si>
  <si>
    <t>Demontáž podbíjení obkladů stropů a střech sklonu do 60° z hrubých prken tl do 35 mm</t>
  </si>
  <si>
    <t>-1319799207</t>
  </si>
  <si>
    <t>216</t>
  </si>
  <si>
    <t>762895000</t>
  </si>
  <si>
    <t>Spojovací prostředky pro montáž záklopu, stropnice a podbíjení</t>
  </si>
  <si>
    <t>-359546515</t>
  </si>
  <si>
    <t>217</t>
  </si>
  <si>
    <t>998762102</t>
  </si>
  <si>
    <t>Přesun hmot tonážní pro kce tesařské v objektech v do 12 m</t>
  </si>
  <si>
    <t>999001981</t>
  </si>
  <si>
    <t>763</t>
  </si>
  <si>
    <t>Konstrukce suché výstavby</t>
  </si>
  <si>
    <t>218</t>
  </si>
  <si>
    <t>763131411</t>
  </si>
  <si>
    <t>SDK podhled desky 1xA 12,5 bez TI dvouvrstvá spodní kce profil CD+UD</t>
  </si>
  <si>
    <t>-1772978890</t>
  </si>
  <si>
    <t>"viz výkres D.1.1.12" (1,80*2,40)-(1,30*0,70)</t>
  </si>
  <si>
    <t>219</t>
  </si>
  <si>
    <t>763131432</t>
  </si>
  <si>
    <t>SDK podhled deska 1xDF 15 bez TI dvouvrstvá spodní kce profil CD+UD</t>
  </si>
  <si>
    <t>-1667754294</t>
  </si>
  <si>
    <t>"strojovna 3.02" 3,70</t>
  </si>
  <si>
    <t>"strojovna 3.04" 3,70</t>
  </si>
  <si>
    <t>"strojovna 3.06" 3,70</t>
  </si>
  <si>
    <t>220</t>
  </si>
  <si>
    <t>763131751</t>
  </si>
  <si>
    <t>Montáž parotěsné zábrany do SDK podhledu</t>
  </si>
  <si>
    <t>458201698</t>
  </si>
  <si>
    <t>"strojovna 3.02" 4,60</t>
  </si>
  <si>
    <t>"strojovna 3.04" 5,70</t>
  </si>
  <si>
    <t>"strojovna 3.07" 3,330</t>
  </si>
  <si>
    <t>221</t>
  </si>
  <si>
    <t>28329282</t>
  </si>
  <si>
    <t>fólie PE vyztužená Al vrstvou pro parotěsnou vrstvu 170g/m2</t>
  </si>
  <si>
    <t>862512071</t>
  </si>
  <si>
    <t>17,33*1,1 'Přepočtené koeficientem množství</t>
  </si>
  <si>
    <t>222</t>
  </si>
  <si>
    <t>763182314</t>
  </si>
  <si>
    <t>Ostění oken z desek v SDK konstrukci hloubky do 0,5 m</t>
  </si>
  <si>
    <t>-1780555784</t>
  </si>
  <si>
    <t>"viz výkres D.1.1.12 - stahovací schody" 1,30+1,30+0,70+0,70</t>
  </si>
  <si>
    <t>223</t>
  </si>
  <si>
    <t>998763101</t>
  </si>
  <si>
    <t>Přesun hmot tonážní pro dřevostavby v objektech v do 12 m</t>
  </si>
  <si>
    <t>-1460124039</t>
  </si>
  <si>
    <t>764</t>
  </si>
  <si>
    <t>Konstrukce klempířské</t>
  </si>
  <si>
    <t>224</t>
  </si>
  <si>
    <t>764001821</t>
  </si>
  <si>
    <t>Demontáž krytiny ze svitků nebo tabulí do suti</t>
  </si>
  <si>
    <t>-1199870329</t>
  </si>
  <si>
    <t>"stříšky před vstupy" 3,60*0,40*3</t>
  </si>
  <si>
    <t>225</t>
  </si>
  <si>
    <t>764002413</t>
  </si>
  <si>
    <t>Montáž strukturované oddělovací rohože</t>
  </si>
  <si>
    <t>-1938936590</t>
  </si>
  <si>
    <t>"viz výkres D.1.1.41 - markýza" (2,40*(0,80+0,30))*3</t>
  </si>
  <si>
    <t>"viz výkres D.1.1.41 - boky markýzy" (0,30*0,80)*6</t>
  </si>
  <si>
    <t>226</t>
  </si>
  <si>
    <t>283292230</t>
  </si>
  <si>
    <t>fólie strukturovaná pod plechovou krytinu 1,5 x 30 m</t>
  </si>
  <si>
    <t>219011234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</si>
  <si>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</si>
  <si>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9,36*1,15 'Přepočtené koeficientem množství</t>
  </si>
  <si>
    <t>227</t>
  </si>
  <si>
    <t>764002851</t>
  </si>
  <si>
    <t>Demontáž oplechování parapetů do suti</t>
  </si>
  <si>
    <t>-290744420</t>
  </si>
  <si>
    <t>228</t>
  </si>
  <si>
    <t>764002861</t>
  </si>
  <si>
    <t>Demontáž oplechování říms a ozdobných prvků do suti</t>
  </si>
  <si>
    <t>-301199983</t>
  </si>
  <si>
    <t>229</t>
  </si>
  <si>
    <t>764004801</t>
  </si>
  <si>
    <t>Demontáž podokapního žlabu do suti</t>
  </si>
  <si>
    <t>1796883145</t>
  </si>
  <si>
    <t>"viz výkres D.1.1.04" 10,70+10,70+32,70+16,70+17,40+6,40+9,80+37,00</t>
  </si>
  <si>
    <t>230</t>
  </si>
  <si>
    <t>764004861</t>
  </si>
  <si>
    <t>Demontáž svodu do suti</t>
  </si>
  <si>
    <t>-540250799</t>
  </si>
  <si>
    <t>12*9,70</t>
  </si>
  <si>
    <t>231</t>
  </si>
  <si>
    <t>764141431</t>
  </si>
  <si>
    <t>Krytina střechy rovné drážkováním z tabulí z TiZn předzvětralého plechu sklonu do 30°</t>
  </si>
  <si>
    <t>-769158350</t>
  </si>
  <si>
    <t>"viz výkres D.1.1.42 - markýza" (2,40*(0,80+0,30))*3</t>
  </si>
  <si>
    <t>232</t>
  </si>
  <si>
    <t>764246443</t>
  </si>
  <si>
    <t>Oplechování parapetů rovných celoplošně lepené z taženého hliníku rš 280 mm, včetně ALU krytek, odstín bude vybrán v průběhu realizace</t>
  </si>
  <si>
    <t>1595635896</t>
  </si>
  <si>
    <t>233</t>
  </si>
  <si>
    <t>76432140</t>
  </si>
  <si>
    <t>Lemování čel námětové latě z Al plechu rš 220 mm</t>
  </si>
  <si>
    <t>473775750</t>
  </si>
  <si>
    <t>"viz výkres D.1.1.33 - střešní římsa" (17,00+10,30+16,60+32,70+10,30+36,60+10,00+6,50)</t>
  </si>
  <si>
    <t>234</t>
  </si>
  <si>
    <t>764341419</t>
  </si>
  <si>
    <t>Lemování rovných zdí střech s krytinou skládanou z TiZn předzvětralého plechu rš 800 mm</t>
  </si>
  <si>
    <t>553104808</t>
  </si>
  <si>
    <t>"viz výkres D.1.1.11"</t>
  </si>
  <si>
    <t>"požární zeď na střeše" 7,50+7,50</t>
  </si>
  <si>
    <t>235</t>
  </si>
  <si>
    <t>764345325</t>
  </si>
  <si>
    <t>Lemování trub, konzol, držáků z TiZn lesklého  plechu střech s krytinou skládanou D do 300 mm</t>
  </si>
  <si>
    <t>-1879791481</t>
  </si>
  <si>
    <t>"prostupy VZT" 3*2</t>
  </si>
  <si>
    <t>236</t>
  </si>
  <si>
    <t>764541405</t>
  </si>
  <si>
    <t>Žlab podokapní půlkruhový z TiZn předzvětralého plechu rš 330 mm</t>
  </si>
  <si>
    <t>675976455</t>
  </si>
  <si>
    <t>237</t>
  </si>
  <si>
    <t>764541425</t>
  </si>
  <si>
    <t>Roh nebo kout půlkruhového podokapního žlabu z TiZn předzvětralého plechu rš 330 mm</t>
  </si>
  <si>
    <t>1375009544</t>
  </si>
  <si>
    <t>"viz výkres D.1.1.04" 8</t>
  </si>
  <si>
    <t>238</t>
  </si>
  <si>
    <t>764541446</t>
  </si>
  <si>
    <t>Kotlík oválný (trychtýřový) pro podokapní žlaby z TiZn předzvětralého plechu 330/100 mm</t>
  </si>
  <si>
    <t>995249151</t>
  </si>
  <si>
    <t>"viz výkres D.1.1.04" 12</t>
  </si>
  <si>
    <t>239</t>
  </si>
  <si>
    <t>764548423</t>
  </si>
  <si>
    <t>Svody kruhové včetně objímek, kolen, odskoků z TiZn předzvětralého plechu průměru 100 mm</t>
  </si>
  <si>
    <t>-1078103603</t>
  </si>
  <si>
    <t>240</t>
  </si>
  <si>
    <t>998764102</t>
  </si>
  <si>
    <t>Přesun hmot tonážní pro konstrukce klempířské v objektech v do 12 m</t>
  </si>
  <si>
    <t>1827244685</t>
  </si>
  <si>
    <t>765</t>
  </si>
  <si>
    <t>Krytina skládaná</t>
  </si>
  <si>
    <t>241</t>
  </si>
  <si>
    <t>76511123</t>
  </si>
  <si>
    <t>Montáž krytiny betonové nároží do malty</t>
  </si>
  <si>
    <t>-874289458</t>
  </si>
  <si>
    <t>"viz výkres D.1.1.04" 2,40*2</t>
  </si>
  <si>
    <t>242</t>
  </si>
  <si>
    <t>59244384</t>
  </si>
  <si>
    <t>taška betonová rovný profil hladká hřebenáč s jednou příchytkou</t>
  </si>
  <si>
    <t>-1149735475</t>
  </si>
  <si>
    <t>Poznámka k položce:
Spotřeba: 2,5 kus/m</t>
  </si>
  <si>
    <t>4,8*3,1111 'Přepočtené koeficientem množství</t>
  </si>
  <si>
    <t>243</t>
  </si>
  <si>
    <t>765121014</t>
  </si>
  <si>
    <t>Montáž krytiny betonové sklonu do 30° na sucho přes 8 do 10 ks/m2</t>
  </si>
  <si>
    <t>-1208700841</t>
  </si>
  <si>
    <t>"viz výkres D.1.1.33 - střešní římsa" (17,00+16,60+32,70+36,60+10,00+6,50)*2,00</t>
  </si>
  <si>
    <t>244</t>
  </si>
  <si>
    <t>765121503</t>
  </si>
  <si>
    <t>Příplatek k montáži krytiny betonové za připevňovací prostředky za sklon přes 30° do 40°</t>
  </si>
  <si>
    <t>415562421</t>
  </si>
  <si>
    <t>"viz výkres D.1.1.33 - střešní římsa" (17,00+10,30+16,60+32,70+10,30+36,60+10,00+6,50)*2,00</t>
  </si>
  <si>
    <t>"komplet nové štíty" ((10,00*7,00)/2)*2</t>
  </si>
  <si>
    <t>245</t>
  </si>
  <si>
    <t>7651218</t>
  </si>
  <si>
    <t>Příplatek k zařezání betonových tašek u nároží</t>
  </si>
  <si>
    <t>1306675560</t>
  </si>
  <si>
    <t>"nároží" ((10,50*4)+(2,40*2))*2</t>
  </si>
  <si>
    <t>"úžlabí" (2,40*2)*2</t>
  </si>
  <si>
    <t>246</t>
  </si>
  <si>
    <t>765121802</t>
  </si>
  <si>
    <t>Demontáž krytiny betonové sklonu do 30° na sucho k dalšímu použití</t>
  </si>
  <si>
    <t>-192274767</t>
  </si>
  <si>
    <t>"viz výkres D.1.1.11" ((8,10*5,20)/2)*2</t>
  </si>
  <si>
    <t>247</t>
  </si>
  <si>
    <t>765121822</t>
  </si>
  <si>
    <t>Příplatek k demontáži krytiny betonové k dalšímu použití za sklon přes 30°</t>
  </si>
  <si>
    <t>52657676</t>
  </si>
  <si>
    <t>248</t>
  </si>
  <si>
    <t>765121881</t>
  </si>
  <si>
    <t>Demontáž hřebenů a nároží krytiny betonové sklonu do 30° na sucho do suti</t>
  </si>
  <si>
    <t>-1313596193</t>
  </si>
  <si>
    <t>"nároží" (10,50*4)+(2,40*2)</t>
  </si>
  <si>
    <t>249</t>
  </si>
  <si>
    <t>765121891</t>
  </si>
  <si>
    <t>Příplatek k demontáži hřebenů a nároží krytiny betonové do suti za sklon přes 30°</t>
  </si>
  <si>
    <t>-1179934571</t>
  </si>
  <si>
    <t>250</t>
  </si>
  <si>
    <t>765122901</t>
  </si>
  <si>
    <t>Čištění krytiny betonové kladené na sucho</t>
  </si>
  <si>
    <t>471027141</t>
  </si>
  <si>
    <t>251</t>
  </si>
  <si>
    <t>765123012</t>
  </si>
  <si>
    <t>Krytina betonová drážková s povrchovou úpravou skládaná na sucho sklonu do 30°</t>
  </si>
  <si>
    <t>1491869956</t>
  </si>
  <si>
    <t>252</t>
  </si>
  <si>
    <t>765123111</t>
  </si>
  <si>
    <t>Krytina betonová - ochranný a větrávací pás okapové hrany</t>
  </si>
  <si>
    <t>-1017543037</t>
  </si>
  <si>
    <t>"viz výkres D.1.1.11" (17,00+10,30+16,60+32,70+10,30+36,60+10,00+6,50)</t>
  </si>
  <si>
    <t>253</t>
  </si>
  <si>
    <t>765123121</t>
  </si>
  <si>
    <t>Krytina betonová - ochranná a větrávací mřížka okapové hrany</t>
  </si>
  <si>
    <t>-945005715</t>
  </si>
  <si>
    <t>254</t>
  </si>
  <si>
    <t>765123212</t>
  </si>
  <si>
    <t>Krytina betonová drážková - nárožní hrana provětrávaná z hřebenáčů s povrchovou úpravou</t>
  </si>
  <si>
    <t>1626803796</t>
  </si>
  <si>
    <t>"nároží" 10,50*4</t>
  </si>
  <si>
    <t>255</t>
  </si>
  <si>
    <t>765123411</t>
  </si>
  <si>
    <t>Krytina betonová drážková - úžlabí ze systémového hliníkového pásu s barevnou povrchovou úpravou</t>
  </si>
  <si>
    <t>1471248626</t>
  </si>
  <si>
    <t>"úžlabí" 2,40+2,40</t>
  </si>
  <si>
    <t>256</t>
  </si>
  <si>
    <t>765123911</t>
  </si>
  <si>
    <t>Příplatek ke krytině betonové za sklon přes 30° do 40°</t>
  </si>
  <si>
    <t>-1114783215</t>
  </si>
  <si>
    <t>257</t>
  </si>
  <si>
    <t>765125011</t>
  </si>
  <si>
    <t>Montáž betonové speciální tašky (větrací, protisněhové, prostupové) drážkové na sucho</t>
  </si>
  <si>
    <t>-1074164710</t>
  </si>
  <si>
    <t>"prostupová ZTI" 6</t>
  </si>
  <si>
    <t>258</t>
  </si>
  <si>
    <t>59244074</t>
  </si>
  <si>
    <t>taška betonová nepravidelně profilovaná hladká odvětrání kanalizace komplet</t>
  </si>
  <si>
    <t>-1232410098</t>
  </si>
  <si>
    <t>259</t>
  </si>
  <si>
    <t>765125201</t>
  </si>
  <si>
    <t>Montáž nástavce pro anténu pro betonovou krytinu</t>
  </si>
  <si>
    <t>-236173907</t>
  </si>
  <si>
    <t>260</t>
  </si>
  <si>
    <t>59244022</t>
  </si>
  <si>
    <t>komplet pro anténu (průchozí taška,nástavec 22-110mm plastový)</t>
  </si>
  <si>
    <t>-1770277454</t>
  </si>
  <si>
    <t>261</t>
  </si>
  <si>
    <t>765125202</t>
  </si>
  <si>
    <t>Montáž nástavce pro odvětrání kanalizace pro betonovou krytinu</t>
  </si>
  <si>
    <t>-26764676</t>
  </si>
  <si>
    <t>262</t>
  </si>
  <si>
    <t>59244019</t>
  </si>
  <si>
    <t>komplet odvětrání kanalizace (průchozí taška,napojovací trubka 100/125mm,nástavec,kryt)</t>
  </si>
  <si>
    <t>921916229</t>
  </si>
  <si>
    <t>263</t>
  </si>
  <si>
    <t>765125401</t>
  </si>
  <si>
    <t>Montáž protisněhového háku pro betonovou krytinu</t>
  </si>
  <si>
    <t>-273286023</t>
  </si>
  <si>
    <t>264</t>
  </si>
  <si>
    <t>55351090</t>
  </si>
  <si>
    <t>hák sněhový Al s barevným povrchem pro skládané krytiny</t>
  </si>
  <si>
    <t>-1687082066</t>
  </si>
  <si>
    <t>265</t>
  </si>
  <si>
    <t>765191021</t>
  </si>
  <si>
    <t>Montáž pojistné hydroizolační fólie kladené ve sklonu přes 20° s lepenými spoji na krokve</t>
  </si>
  <si>
    <t>-2092361555</t>
  </si>
  <si>
    <t>266</t>
  </si>
  <si>
    <t>596602130</t>
  </si>
  <si>
    <t>fólie hydroizolační difúzní pojistná otevřená-bez bednění  /50 x 1,5=75m2/</t>
  </si>
  <si>
    <t>-1878255702</t>
  </si>
  <si>
    <t>295,75*1,1 'Přepočtené koeficientem množství</t>
  </si>
  <si>
    <t>267</t>
  </si>
  <si>
    <t>765191091</t>
  </si>
  <si>
    <t>Příplatek k cenám montáže pojistné hydroizolační fólie za sklon přes 30°</t>
  </si>
  <si>
    <t>-575487621</t>
  </si>
  <si>
    <t>268</t>
  </si>
  <si>
    <t>765192001</t>
  </si>
  <si>
    <t>Nouzové (provizorní) zakrytí střechy plachtou</t>
  </si>
  <si>
    <t>219130945</t>
  </si>
  <si>
    <t>"rozkrytých částí střech" 254,55+70,00</t>
  </si>
  <si>
    <t>269</t>
  </si>
  <si>
    <t>998765102</t>
  </si>
  <si>
    <t>Přesun hmot tonážní pro krytiny skládané v objektech v do 12 m</t>
  </si>
  <si>
    <t>-749865766</t>
  </si>
  <si>
    <t>766</t>
  </si>
  <si>
    <t>Konstrukce truhlářské</t>
  </si>
  <si>
    <t>270</t>
  </si>
  <si>
    <t>766231113</t>
  </si>
  <si>
    <t>Montáž sklápěcích půdních schodů</t>
  </si>
  <si>
    <t>-1809225263</t>
  </si>
  <si>
    <t>"viz výkres D.1.1.12" 1</t>
  </si>
  <si>
    <t>271</t>
  </si>
  <si>
    <t>55347585</t>
  </si>
  <si>
    <t>schody skládací protipožární,mech. z Al profilů, El 30TI, pro výšku max. 320 cm, 13 schodnic 130 X 70 cm, U celého prostupu = 1,4 W/m2K nebo lepší</t>
  </si>
  <si>
    <t>1099176216</t>
  </si>
  <si>
    <t>272</t>
  </si>
  <si>
    <t>766622131</t>
  </si>
  <si>
    <t>Montáž plastových oken plochy přes 1 m2 otevíravých výšky do 1,5 m s rámem do zdiva</t>
  </si>
  <si>
    <t>1644686268</t>
  </si>
  <si>
    <t>273</t>
  </si>
  <si>
    <t>766622132</t>
  </si>
  <si>
    <t>Montáž plastových oken plochy přes 1 m2 otevíravých výšky do 2,5 m s rámem do zdiva</t>
  </si>
  <si>
    <t>509249012</t>
  </si>
  <si>
    <t>274</t>
  </si>
  <si>
    <t>766622216</t>
  </si>
  <si>
    <t>Montáž plastových oken plochy do 1 m2 otevíravých s rámem do zdiva</t>
  </si>
  <si>
    <t>86066071</t>
  </si>
  <si>
    <t>"viz výkres D.1.1.01" 23+2+1+2</t>
  </si>
  <si>
    <t>275</t>
  </si>
  <si>
    <t>61140019</t>
  </si>
  <si>
    <t>okno plastové dvoukřídlové 1xotvíravé + 1xotvíravé a sklopné, 1360 x 600 mm, zasklení izolačním dvojsklem Uw=1,1 W/m2K, barva bílá/bílá</t>
  </si>
  <si>
    <t>-2103712422</t>
  </si>
  <si>
    <t>"viz výkres D.1.1.01" 2</t>
  </si>
  <si>
    <t>276</t>
  </si>
  <si>
    <t>61140029</t>
  </si>
  <si>
    <t>okno plastové jednokřídlé otvíravé a sklopné, 620 x 430 mm, zasklení izolačním dvojsklem Uw=1,1 W/m2K, barva bílá/bílá</t>
  </si>
  <si>
    <t>-1647701541</t>
  </si>
  <si>
    <t>"viz výkres D.1.1.01" 1</t>
  </si>
  <si>
    <t>277</t>
  </si>
  <si>
    <t>61140029.1</t>
  </si>
  <si>
    <t>okno plastové jednokřídlé otvíravé a sklopné, 510 x 580 mm, zasklení izolačním dvojsklem Uw=1,1 W/m2K, barva bílá/bílá</t>
  </si>
  <si>
    <t>-509643320</t>
  </si>
  <si>
    <t>278</t>
  </si>
  <si>
    <t>61140030</t>
  </si>
  <si>
    <t>okno plastové jednokřídlé otvíravé a sklopné, 880 x 580 mm, zasklení izolačním dvojsklem Uw=1,1 W/m2K, barva bílá/bílá</t>
  </si>
  <si>
    <t>-1397446549</t>
  </si>
  <si>
    <t>"viz výkres D.1.1.01" 23</t>
  </si>
  <si>
    <t>279</t>
  </si>
  <si>
    <t>61140031</t>
  </si>
  <si>
    <t>okno plastové dvoukřídlové 1320x1160 mm, 1x otvíravé a sklopné + 1xotvíravé, zasklení izolačním dvojsklem Uw=1,1 W/m2K, barva bílá/bílá</t>
  </si>
  <si>
    <t>751683665</t>
  </si>
  <si>
    <t xml:space="preserve">"náhrada stávajících oken nesplňující uvedený parametr - bližší specifikaci viz výkres D.1.1" </t>
  </si>
  <si>
    <t>"č.p. 206" 1</t>
  </si>
  <si>
    <t>280</t>
  </si>
  <si>
    <t>61140032</t>
  </si>
  <si>
    <t>okno plastové dvoukřídlové se středovým distančním sloupkem, 1400x1480 mm, 2xotvíravé a sklopné, zasklení izolačním dvojsklem Uw=1,1 W/m2K, barva bílá/bílá</t>
  </si>
  <si>
    <t>698095349</t>
  </si>
  <si>
    <t>281</t>
  </si>
  <si>
    <t>61140033</t>
  </si>
  <si>
    <t>okno plastové trojkřídlové 2060x1500 mm, 1x otvíravé a sklopné + 1xotvíravé, zasklení izolačním dvojsklem Uw=1,1 W/m2K, barva bílá/bílá</t>
  </si>
  <si>
    <t>-1767224500</t>
  </si>
  <si>
    <t>"č.p. 205" 1</t>
  </si>
  <si>
    <t>"č.p. 206" 3</t>
  </si>
  <si>
    <t>282</t>
  </si>
  <si>
    <t>766622832</t>
  </si>
  <si>
    <t>Demontáž rámu zdvojených oken dřevěných nebo plastových do 2m2 k opětovnému použití</t>
  </si>
  <si>
    <t>1125440182</t>
  </si>
  <si>
    <t>283</t>
  </si>
  <si>
    <t>766622833</t>
  </si>
  <si>
    <t>Demontáž rámu zdvojených oken dřevěných nebo plastových do 4m2 k opětovnému použití</t>
  </si>
  <si>
    <t>1785216727</t>
  </si>
  <si>
    <t>284</t>
  </si>
  <si>
    <t>766622861</t>
  </si>
  <si>
    <t>Vyvěšení nebo zavěšení křídel dřevěných nebo plastových okenních do 1,5 m2</t>
  </si>
  <si>
    <t>-396182258</t>
  </si>
  <si>
    <t>"viz výkres D.1.1.06" (2*1)+(3*8)</t>
  </si>
  <si>
    <t>"viz výkres D.1.1.07" (1*16)+(2*12)</t>
  </si>
  <si>
    <t>"viz výkres D.1.1.08" (1*4)+(2*3)</t>
  </si>
  <si>
    <t>"viz výkres D.1.1.09" (2*2)+(3*22)</t>
  </si>
  <si>
    <t>285</t>
  </si>
  <si>
    <t>7666294</t>
  </si>
  <si>
    <t>Dodávka a montáž tepelně izolačních hranolů - systémové provedení předsazené montáže oken</t>
  </si>
  <si>
    <t>-2089627449</t>
  </si>
  <si>
    <t>(2,18+2,18+1,50+1,50)*13</t>
  </si>
  <si>
    <t>(0,80+0,80+1,50+1,50)*10</t>
  </si>
  <si>
    <t>(1,45+1,45+1,18+1,18)*6</t>
  </si>
  <si>
    <t>(1,45+1,45+1,48+1,48)*2</t>
  </si>
  <si>
    <t>(1,45+1,45+1,18+1,18)*7</t>
  </si>
  <si>
    <t>(0,80+0,80+1,48+1,48)*10</t>
  </si>
  <si>
    <t>(1,45+1,45+1,79+1,79)*3</t>
  </si>
  <si>
    <t>"balkón. dveře na balkón" (1,40+1,40+2,25+2,25)</t>
  </si>
  <si>
    <t>286</t>
  </si>
  <si>
    <t>766629415</t>
  </si>
  <si>
    <t>Příplatek k montáži oken rovné ostění fólie připojovací spára do 65 mm</t>
  </si>
  <si>
    <t>966661975</t>
  </si>
  <si>
    <t>"dveře vchodové" (1,50+1,50+2,20+2,20)*3</t>
  </si>
  <si>
    <t>287</t>
  </si>
  <si>
    <t>7666600</t>
  </si>
  <si>
    <t>Příplatek za úpravu zlepšující tepelný parametr vnitřních dveří s požární odolností (bližší specifikace viz výkres D.1.1)</t>
  </si>
  <si>
    <t>-1947243050</t>
  </si>
  <si>
    <t>288</t>
  </si>
  <si>
    <t>766660021</t>
  </si>
  <si>
    <t>Montáž dveřních křídel otvíravých 1křídlových š do 0,8 m požárních do ocelové zárubně</t>
  </si>
  <si>
    <t>-92762140</t>
  </si>
  <si>
    <t>289</t>
  </si>
  <si>
    <t>611656100</t>
  </si>
  <si>
    <t>dveře vnitřní požárně odolné, odolnost EI (EW) 30 D3, 1křídlové 70, 80 x 197 cm, provedení KLIMA 3</t>
  </si>
  <si>
    <t>633348224</t>
  </si>
  <si>
    <t>290</t>
  </si>
  <si>
    <t>766660022</t>
  </si>
  <si>
    <t>Montáž dveřních křídel otvíravých 1křídlových š přes 0,8 m požárních do ocelové zárubně</t>
  </si>
  <si>
    <t>41025916</t>
  </si>
  <si>
    <t>291</t>
  </si>
  <si>
    <t>611656110</t>
  </si>
  <si>
    <t>dveře vnitřní požárně odolné, odolnost EI (EW) 30 D3, 1křídlové 90 x 197 cm, provedení KLIMA 3</t>
  </si>
  <si>
    <t>513185332</t>
  </si>
  <si>
    <t>292</t>
  </si>
  <si>
    <t>766660451</t>
  </si>
  <si>
    <t>Montáž vchodových dveří 2křídlových bez nadsvětlíku do zdiva</t>
  </si>
  <si>
    <t>-1837004670</t>
  </si>
  <si>
    <t>"viz výkres D.1.1.02" 3</t>
  </si>
  <si>
    <t>293</t>
  </si>
  <si>
    <t>766660717</t>
  </si>
  <si>
    <t>Montáž dveřních křídel samozavírače na ocelovou zárubeň</t>
  </si>
  <si>
    <t>548198330</t>
  </si>
  <si>
    <t>"viz výkres D.1.1.04" 3+1</t>
  </si>
  <si>
    <t>294</t>
  </si>
  <si>
    <t>54917260X</t>
  </si>
  <si>
    <t xml:space="preserve">samozavírač protipožárních dveří </t>
  </si>
  <si>
    <t>2122851716</t>
  </si>
  <si>
    <t>295</t>
  </si>
  <si>
    <t>76666072</t>
  </si>
  <si>
    <t>Montáž dveřního kování - klika/klika</t>
  </si>
  <si>
    <t>1368997173</t>
  </si>
  <si>
    <t>296</t>
  </si>
  <si>
    <t>549146200</t>
  </si>
  <si>
    <t>klika včetně rozet a montážního materiálu nerez</t>
  </si>
  <si>
    <t>-197285718</t>
  </si>
  <si>
    <t>Poznámka k položce:
č.zboží ACE00086 cena zahrnuje kování včetně rozet a montážního materiálu.</t>
  </si>
  <si>
    <t>297</t>
  </si>
  <si>
    <t>766660722</t>
  </si>
  <si>
    <t>Montáž dveřního kování - zámku</t>
  </si>
  <si>
    <t>665877438</t>
  </si>
  <si>
    <t>298</t>
  </si>
  <si>
    <t>549641100</t>
  </si>
  <si>
    <t>vložka zámková cylindrická oboustranná v provedení centrálního klíče</t>
  </si>
  <si>
    <t>143749436</t>
  </si>
  <si>
    <t>299</t>
  </si>
  <si>
    <t>76668182</t>
  </si>
  <si>
    <t>Demontáž plastových vstupních 2křídl. dveří včetně zárubní k opětovnému použití</t>
  </si>
  <si>
    <t>1014954488</t>
  </si>
  <si>
    <t>"viz výkres D.1.1.02" 1,50*2,20*3</t>
  </si>
  <si>
    <t>300</t>
  </si>
  <si>
    <t>766691510</t>
  </si>
  <si>
    <t>Montáž těsnění oken a balkónových dveří polyuretanovou páskou</t>
  </si>
  <si>
    <t>2071010850</t>
  </si>
  <si>
    <t>"viz výkres D.1.1"</t>
  </si>
  <si>
    <t>"těsnění do vstupních dveří do bytů" 12*5</t>
  </si>
  <si>
    <t>301</t>
  </si>
  <si>
    <t>2861815</t>
  </si>
  <si>
    <t>páska těsnící do vchodových dveří</t>
  </si>
  <si>
    <t>254553814</t>
  </si>
  <si>
    <t>60*1,02 'Přepočtené koeficientem množství</t>
  </si>
  <si>
    <t>302</t>
  </si>
  <si>
    <t>766691914</t>
  </si>
  <si>
    <t>Vyvěšení nebo zavěšení dřevěných křídel dveří pl do 2 m2</t>
  </si>
  <si>
    <t>2105647831</t>
  </si>
  <si>
    <t>303</t>
  </si>
  <si>
    <t>998766102</t>
  </si>
  <si>
    <t>Přesun hmot tonážní pro konstrukce truhlářské v objektech v do 12 m</t>
  </si>
  <si>
    <t>-1125911658</t>
  </si>
  <si>
    <t>767</t>
  </si>
  <si>
    <t>Konstrukce zámečnické</t>
  </si>
  <si>
    <t>304</t>
  </si>
  <si>
    <t>76716181</t>
  </si>
  <si>
    <t>Demontáž nevyužívaných rozvodů na fasádě</t>
  </si>
  <si>
    <t>kompl</t>
  </si>
  <si>
    <t>-1794833340</t>
  </si>
  <si>
    <t>305</t>
  </si>
  <si>
    <t>767161813</t>
  </si>
  <si>
    <t>Demontáž zábradlí rovného nerozebíratelného hmotnosti 1m zábradlí do 20 kg</t>
  </si>
  <si>
    <t>-399939279</t>
  </si>
  <si>
    <t>"balkón" 1,50</t>
  </si>
  <si>
    <t>306</t>
  </si>
  <si>
    <t>76716182</t>
  </si>
  <si>
    <t>Demontáž a opětovná montáž fasádních štítků s označenám ulic a čísel popisných</t>
  </si>
  <si>
    <t>1156475488</t>
  </si>
  <si>
    <t>307</t>
  </si>
  <si>
    <t>76716183</t>
  </si>
  <si>
    <t>Demontáž fasádních větracích mřížek a konzol pro vlajky</t>
  </si>
  <si>
    <t>-1804869016</t>
  </si>
  <si>
    <t>308</t>
  </si>
  <si>
    <t>76716184</t>
  </si>
  <si>
    <t>Demontáž a opětovná montáž (na úroveň nového zateplení) zvonků a krabiček s telefonním vedením</t>
  </si>
  <si>
    <t>1381504355</t>
  </si>
  <si>
    <t>309</t>
  </si>
  <si>
    <t>76716185</t>
  </si>
  <si>
    <t>Demontáž a přemístění lapače střešních splavenin včetně potřebné úpravy vedení ležaté dešťové kanalizace</t>
  </si>
  <si>
    <t>-888034961</t>
  </si>
  <si>
    <t>310</t>
  </si>
  <si>
    <t>76716186</t>
  </si>
  <si>
    <t>Přemístěných stávajících satelitů z fasády na společné nástřešní tyče včetně přívodních kabelů</t>
  </si>
  <si>
    <t>1090573368</t>
  </si>
  <si>
    <t>Poznámka k položce:
Objem prací na 1 kus: demontáž stávajícího satelitu, vysekání 10 m rýhy po fasádě, montáž koaxiálního kabelu zataženého do plastové chráničky prům. 15 mm o celkové délce 40 m, proražení otvoru ve stavájící podstřešní římse.</t>
  </si>
  <si>
    <t>311</t>
  </si>
  <si>
    <t>76781261</t>
  </si>
  <si>
    <t>Dodávka a montáž ocelové markýzy nad vstupem, k-ce nýtovaná pásovina, včetně kotvení a povrchové úpravy žárovým zinkováním - bližší specifikace viz výkres D.1.1.41</t>
  </si>
  <si>
    <t>1853652468</t>
  </si>
  <si>
    <t>312</t>
  </si>
  <si>
    <t>76781263</t>
  </si>
  <si>
    <t>Dodávka a montáž ocelového balkónu se zábradlím (částečně se použije původní) včetně kotvení a povrchové úpravy žárovým zinkováním - bližší specifikace viz výkres D.1.1.40, D1.1.1.41</t>
  </si>
  <si>
    <t>1608264305</t>
  </si>
  <si>
    <t>313</t>
  </si>
  <si>
    <t>76781265</t>
  </si>
  <si>
    <t>Příplatek k montáži ocelových k-cí za kotvení s omezenín tepelných mostů - viz výkres D.1.1 (držáky bleskosvodu, dešťových svodů, apod. v kontaktním zateplovacím systému)</t>
  </si>
  <si>
    <t>1470462696</t>
  </si>
  <si>
    <t>Poznámka k položce:
Prvky s nižší zátěží (hromosvody, okapní svody atd.) budou kotveny do fasády skrz nalepené desky z termoplastické pěny o hustotě 100-400 kg/m3 na bázi polymeru polystyrenu (PS) nebo pomocí montážních vlálečků vyrobených z tvrzeného EPS nebo ve variantě PE z vysoce kvalitního plastu.</t>
  </si>
  <si>
    <t>314</t>
  </si>
  <si>
    <t>76781266</t>
  </si>
  <si>
    <t>Dodávka a montáž Netopýří budka do zateplení 420/500/100 mm</t>
  </si>
  <si>
    <t>1470284275</t>
  </si>
  <si>
    <t>315</t>
  </si>
  <si>
    <t>76781267</t>
  </si>
  <si>
    <t xml:space="preserve">Dodávka a montáž budky pro rorýse do zateplení </t>
  </si>
  <si>
    <t>1919325192</t>
  </si>
  <si>
    <t>316</t>
  </si>
  <si>
    <t>767995113</t>
  </si>
  <si>
    <t>Montáž atypických zámečnických konstrukcí hmotnosti do 20 kg</t>
  </si>
  <si>
    <t>-686495855</t>
  </si>
  <si>
    <t>"viz výkres D.1.1.12 - L 100x100x8 mm" 15,83+15,83</t>
  </si>
  <si>
    <t>317</t>
  </si>
  <si>
    <t>13010440</t>
  </si>
  <si>
    <t>úhelník ocelový rovnostranný jakost 11 375 100x100x8mm</t>
  </si>
  <si>
    <t>102023558</t>
  </si>
  <si>
    <t>Poznámka k položce:
Hmotnost: 12,18 kg/m</t>
  </si>
  <si>
    <t>"viz výkres D.1.1.12 - L 100x100x8 mm" (15,83+15,83)*1,10</t>
  </si>
  <si>
    <t>34,826*0,001 'Přepočtené koeficientem množství</t>
  </si>
  <si>
    <t>318</t>
  </si>
  <si>
    <t>998767102</t>
  </si>
  <si>
    <t>Přesun hmot tonážní pro zámečnické konstrukce v objektech v do 12 m</t>
  </si>
  <si>
    <t>-1012799882</t>
  </si>
  <si>
    <t>771</t>
  </si>
  <si>
    <t>Podlahy z dlaždic</t>
  </si>
  <si>
    <t>319</t>
  </si>
  <si>
    <t>771474113</t>
  </si>
  <si>
    <t>Montáž soklíků z dlaždic keramických rovných flexibilní lepidlo v do 120 mm</t>
  </si>
  <si>
    <t>-2100399179</t>
  </si>
  <si>
    <t>"viz výkres D.1.1.37" 1,50+1,50+2,36-0,85</t>
  </si>
  <si>
    <t>320</t>
  </si>
  <si>
    <t>771574113</t>
  </si>
  <si>
    <t>Montáž podlah keramických režných hladkých lepených flexibilním lepidlem do 12 ks/m2</t>
  </si>
  <si>
    <t>633103665</t>
  </si>
  <si>
    <t>"viz výkres D.1.1.37" (2,36*1,15)+(1,00*0,30)+(0,90*0,90)+((0,90+0,90+0,90)*0,30)</t>
  </si>
  <si>
    <t>321</t>
  </si>
  <si>
    <t>597614080</t>
  </si>
  <si>
    <t>dlaždice keramické slinuté neglazované mrazuvzdorné 29,8 x 29,8 x 0,9 cm</t>
  </si>
  <si>
    <t>1398758762</t>
  </si>
  <si>
    <t>"množství převzato z položky č. 771474113" 4,51*0,10*1,20</t>
  </si>
  <si>
    <t>"množství převzato z položky č. 771574113" 4,634</t>
  </si>
  <si>
    <t>5,175*1,15 'Přepočtené koeficientem množství</t>
  </si>
  <si>
    <t>322</t>
  </si>
  <si>
    <t>771591111</t>
  </si>
  <si>
    <t>Podlahy penetrace podkladu</t>
  </si>
  <si>
    <t>1995663063</t>
  </si>
  <si>
    <t>"množství převzato z položky č. 771474113" 4,51*0,10</t>
  </si>
  <si>
    <t>323</t>
  </si>
  <si>
    <t>771591115</t>
  </si>
  <si>
    <t>Podlahy spárování silikonem</t>
  </si>
  <si>
    <t>-1102377637</t>
  </si>
  <si>
    <t>"viz výkres D.1.1.37" (1,50+1,50+2,36-0,85)+(0,90+0,90+0,90)</t>
  </si>
  <si>
    <t>324</t>
  </si>
  <si>
    <t>998771102</t>
  </si>
  <si>
    <t>Přesun hmot tonážní pro podlahy z dlaždic v objektech v do 12 m</t>
  </si>
  <si>
    <t>-1248059347</t>
  </si>
  <si>
    <t>783</t>
  </si>
  <si>
    <t>Dokončovací práce - nátěry</t>
  </si>
  <si>
    <t>325</t>
  </si>
  <si>
    <t>783201403</t>
  </si>
  <si>
    <t>Oprášení tesařských konstrukcí před provedením nátěru</t>
  </si>
  <si>
    <t>-626249287</t>
  </si>
  <si>
    <t>"konce krokví" (21,40+260,60)*(0,12+0,12+0,16+0,16)</t>
  </si>
  <si>
    <t>"námětek krokví" (21,40+260,60)*(0,10+0,10+0,12+0,12)</t>
  </si>
  <si>
    <t>"bačkora" 9,50*(0,16+0,16+0,16+0,16)</t>
  </si>
  <si>
    <t>"šikmé sloupky na bačkoře" 10,00*(0,16+0,16+0,16+0,16)</t>
  </si>
  <si>
    <t>"pozednice" 135,20*(0,14+0,14+0,14+0,14)</t>
  </si>
  <si>
    <t>326</t>
  </si>
  <si>
    <t>783213121</t>
  </si>
  <si>
    <t>Napouštěcí dvojnásobný syntetický biocidní nátěr tesařských konstrukcí zabudovaných do konstrukce</t>
  </si>
  <si>
    <t>2091236582</t>
  </si>
  <si>
    <t>327</t>
  </si>
  <si>
    <t>783301311</t>
  </si>
  <si>
    <t>Odmaštění zámečnických konstrukcí vodou ředitelným odmašťovačem</t>
  </si>
  <si>
    <t>668521176</t>
  </si>
  <si>
    <t xml:space="preserve">"ocelové zárubně" </t>
  </si>
  <si>
    <t>"viz výkres D.1.1.01" 6*5,00*0,25</t>
  </si>
  <si>
    <t>"viz výkres D.1.1.04" 4*5,00*0,25</t>
  </si>
  <si>
    <t>"stávající ocelová dířka na fasádě" (0,60*0,60*8)+(1,35*0,50)</t>
  </si>
  <si>
    <t>328</t>
  </si>
  <si>
    <t>783306809</t>
  </si>
  <si>
    <t>Odstranění nátěru ze zámečnických konstrukcí okartáčováním</t>
  </si>
  <si>
    <t>-1957822358</t>
  </si>
  <si>
    <t>329</t>
  </si>
  <si>
    <t>783314203</t>
  </si>
  <si>
    <t>Základní antikorozní jednonásobný syntetický samozákladující nátěr zámečnických konstrukcí</t>
  </si>
  <si>
    <t>1512161198</t>
  </si>
  <si>
    <t>330</t>
  </si>
  <si>
    <t>783317105</t>
  </si>
  <si>
    <t>Krycí jednonásobný syntetický samozákladující nátěr zámečnických konstrukcí</t>
  </si>
  <si>
    <t>489217321</t>
  </si>
  <si>
    <t>331</t>
  </si>
  <si>
    <t>783813111</t>
  </si>
  <si>
    <t>Penetrační syntetický nátěr hladkých povrchů z desek na bázi dřeva</t>
  </si>
  <si>
    <t>1054323701</t>
  </si>
  <si>
    <t>332</t>
  </si>
  <si>
    <t>783817401</t>
  </si>
  <si>
    <t>Krycí dvojnásobný syntetický nátěr hladkých betonových povrchů</t>
  </si>
  <si>
    <t>-892995779</t>
  </si>
  <si>
    <t>784</t>
  </si>
  <si>
    <t>Dokončovací práce - malby a tapety</t>
  </si>
  <si>
    <t>333</t>
  </si>
  <si>
    <t>784181101</t>
  </si>
  <si>
    <t>Základní akrylátová jednonásobná penetrace podkladu v místnostech výšky do 3,80m</t>
  </si>
  <si>
    <t>-166115382</t>
  </si>
  <si>
    <t>1200</t>
  </si>
  <si>
    <t>334</t>
  </si>
  <si>
    <t>784221101</t>
  </si>
  <si>
    <t>Dvojnásobné bílé malby  ze směsí za sucha dobře otěruvzdorných v místnostech do 3,80 m</t>
  </si>
  <si>
    <t>-687028937</t>
  </si>
  <si>
    <t>B..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</si>
  <si>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</si>
  <si>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</si>
  <si>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</si>
  <si>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</si>
  <si>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</si>
  <si>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</si>
  <si>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</si>
  <si>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</si>
  <si>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</si>
  <si>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</si>
  <si>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1815856071</t>
  </si>
  <si>
    <t>"revize hromosvodu" 10</t>
  </si>
  <si>
    <t>VRN</t>
  </si>
  <si>
    <t>Vedlejší rozpočtové náklady</t>
  </si>
  <si>
    <t>VRN1</t>
  </si>
  <si>
    <t>Průzkumné, geodetické a projektové práce</t>
  </si>
  <si>
    <t>011503000</t>
  </si>
  <si>
    <t>Výtahová zkouška pro kotvení KZS</t>
  </si>
  <si>
    <t>1024</t>
  </si>
  <si>
    <t>-1954823579</t>
  </si>
  <si>
    <t>013254000</t>
  </si>
  <si>
    <t>Dokumentace skutečného provedení stavby</t>
  </si>
  <si>
    <t>657759223</t>
  </si>
  <si>
    <t>VRN4</t>
  </si>
  <si>
    <t>Inženýrská činnost</t>
  </si>
  <si>
    <t>042503000</t>
  </si>
  <si>
    <t>Plán BOZP na staveništi</t>
  </si>
  <si>
    <t>1828098399</t>
  </si>
  <si>
    <t>045203000</t>
  </si>
  <si>
    <t>Kompletační činnost</t>
  </si>
  <si>
    <t>1674321214</t>
  </si>
  <si>
    <t>B... - Nezpůsobilé výdaje</t>
  </si>
  <si>
    <t xml:space="preserve">    5 - Komunikace pozemní</t>
  </si>
  <si>
    <t xml:space="preserve">    VRN3 - Zařízení staveniště</t>
  </si>
  <si>
    <t xml:space="preserve">    VRN6 - Územní vlivy</t>
  </si>
  <si>
    <t xml:space="preserve">    VRN7 - Provozní vlivy</t>
  </si>
  <si>
    <t>Komunikace pozemní</t>
  </si>
  <si>
    <t>564732111</t>
  </si>
  <si>
    <t>Podklad z vibrovaného štěrku VŠ tl 100 mm</t>
  </si>
  <si>
    <t>-1718476239</t>
  </si>
  <si>
    <t>"viz vákres D.1.1.02"</t>
  </si>
  <si>
    <t>"odkopání soklu" (11,20+11,20+32,60+16,50+17,30+6,30+9,80+36,20-(1,60*3))*0,45</t>
  </si>
  <si>
    <t>596811220</t>
  </si>
  <si>
    <t>Kladení betonové dlažby komunikací pro pěší do lože z kameniva vel do 0,25 m2 plochy do 50 m2</t>
  </si>
  <si>
    <t>553104432</t>
  </si>
  <si>
    <t>592457020</t>
  </si>
  <si>
    <t>dlažba betonová plošná hladká Standard 40x40x5 cm šedá</t>
  </si>
  <si>
    <t>1451291016</t>
  </si>
  <si>
    <t>Poznámka k položce:
Spotřeba: 6,25 kus/m2</t>
  </si>
  <si>
    <t>61,335*1,05 'Přepočtené koeficientem množství</t>
  </si>
  <si>
    <t>952901111</t>
  </si>
  <si>
    <t>Vyčištění budov bytové a občanské výstavby při výšce podlaží do 4 m</t>
  </si>
  <si>
    <t>304939525</t>
  </si>
  <si>
    <t>161664904</t>
  </si>
  <si>
    <t>766694121</t>
  </si>
  <si>
    <t>Montáž parapetních desek dřevěných nebo plastových šířky přes 30 cm délky do 1,0 m</t>
  </si>
  <si>
    <t>228379006</t>
  </si>
  <si>
    <t>"viz výkres D.1.1.02" 10</t>
  </si>
  <si>
    <t>"viz výkres D.1.1.03" 10</t>
  </si>
  <si>
    <t>766694122</t>
  </si>
  <si>
    <t>Montáž parapetních dřevěných nebo plastových šířky přes 30 cm délky do 1,6 m</t>
  </si>
  <si>
    <t>78424280</t>
  </si>
  <si>
    <t>"viz výkres D.1.1.02" 6+2</t>
  </si>
  <si>
    <t>"viz výkres D.1.1.03" 7+3+2</t>
  </si>
  <si>
    <t>766694123</t>
  </si>
  <si>
    <t>Montáž parapetních dřevěných nebo plastových šířky přes 30 cm délky do 2,6 m</t>
  </si>
  <si>
    <t>659016244</t>
  </si>
  <si>
    <t>"viz výkres D.1.1.02" 13</t>
  </si>
  <si>
    <t>"viz výkres D.1.1.03" 13</t>
  </si>
  <si>
    <t>607941070</t>
  </si>
  <si>
    <t>deska parapetní dřevotřísková vnitřní 0,5 x 1 m</t>
  </si>
  <si>
    <t>709709527</t>
  </si>
  <si>
    <t>95,08*1,05 'Přepočtené koeficientem množství</t>
  </si>
  <si>
    <t>-1368629438</t>
  </si>
  <si>
    <t>HZS1291</t>
  </si>
  <si>
    <t>Hodinová zúčtovací sazba pomocný stavební dělník</t>
  </si>
  <si>
    <t>-1910859654</t>
  </si>
  <si>
    <t>"vyklizení půdy" 40,00</t>
  </si>
  <si>
    <t>VRN3</t>
  </si>
  <si>
    <t>Zařízení staveniště</t>
  </si>
  <si>
    <t>030001000</t>
  </si>
  <si>
    <t>1379657522</t>
  </si>
  <si>
    <t>VRN6</t>
  </si>
  <si>
    <t>Územní vlivy</t>
  </si>
  <si>
    <t>06310300</t>
  </si>
  <si>
    <t>Biologický dohled stavby - opatření na ochranu hnízdišť rorýsů a úkrytů netopýrů</t>
  </si>
  <si>
    <t>-1194611924</t>
  </si>
  <si>
    <t>VRN7</t>
  </si>
  <si>
    <t>Provozní vlivy</t>
  </si>
  <si>
    <t>071103000</t>
  </si>
  <si>
    <t>Provoz investora</t>
  </si>
  <si>
    <t>-2002778029</t>
  </si>
  <si>
    <t>C - Blok C, Nádražní č.p. 208-210 - architektonicko-stavební část</t>
  </si>
  <si>
    <t>C. - Způsobilé výdaje - hlavní aktivity</t>
  </si>
  <si>
    <t>113107022</t>
  </si>
  <si>
    <t>Odstranění podkladu plochy do 15 m2 z kameniva drceného tl 200 mm při překopech inž sítí</t>
  </si>
  <si>
    <t>778887855</t>
  </si>
  <si>
    <t>"odkopání soklu - v místě štěrku" 11,20*0,60</t>
  </si>
  <si>
    <t>1339461259</t>
  </si>
  <si>
    <t>"odkopání soklu" (11,20+32,55+16,00+16,70+6,90+9,80+36,20)*0,60</t>
  </si>
  <si>
    <t>876939222</t>
  </si>
  <si>
    <t>"odkopání soklu" (11,20+11,20+32,55+16,00+16,70+6,90+9,80+36,20)*0,60*0,50</t>
  </si>
  <si>
    <t>"výkop pro zemnící pásek bleskosvodu" (11,00+11,00+33,50+17,00+17,50+6,30+10,50+38,00)*0,30*0,70</t>
  </si>
  <si>
    <t>202278658</t>
  </si>
  <si>
    <t>511931292</t>
  </si>
  <si>
    <t>-863340885</t>
  </si>
  <si>
    <t>-1709127272</t>
  </si>
  <si>
    <t>"množství převzato z položky č. 132201101" 67,573</t>
  </si>
  <si>
    <t>"množství převzato z položky č. 175101201" -35,138</t>
  </si>
  <si>
    <t>1436899505</t>
  </si>
  <si>
    <t>"množství převzato z položky č. 162701105" 37,435</t>
  </si>
  <si>
    <t>37,435*2 'Přepočtené koeficientem množství</t>
  </si>
  <si>
    <t>1826270257</t>
  </si>
  <si>
    <t>624381320</t>
  </si>
  <si>
    <t>-941892589</t>
  </si>
  <si>
    <t>37,435*1,75 'Přepočtené koeficientem množství</t>
  </si>
  <si>
    <t>353602346</t>
  </si>
  <si>
    <t>-47338594</t>
  </si>
  <si>
    <t>"odkopání soklu" (11,20+11,20+32,55+16,00+16,70+6,90+9,80+36,20)*0,50*0,50</t>
  </si>
  <si>
    <t>1068351106</t>
  </si>
  <si>
    <t>"viz výkres D.1.1.02" (11,20+11,20+32,55+16,00+16,70+6,90+9,80+36,20+6,00)*0,40</t>
  </si>
  <si>
    <t>-376750967</t>
  </si>
  <si>
    <t>58,62*0,025 'Přepočtené koeficientem množství</t>
  </si>
  <si>
    <t>1239876567</t>
  </si>
  <si>
    <t>"viz výkres D.1.1.02" (11,20+11,20+33,20+16,50+16,70+6,90+9,80+38,00)*0,40</t>
  </si>
  <si>
    <t>-1495252110</t>
  </si>
  <si>
    <t>57,4*0,058 'Přepočtené koeficientem množství</t>
  </si>
  <si>
    <t>-336636198</t>
  </si>
  <si>
    <t>477305842</t>
  </si>
  <si>
    <t>-1541602745</t>
  </si>
  <si>
    <t>"strojovna 3.02" ((2,58+2,58+1,88+1,88-1,00)*2,75)-(0,90*2,00)</t>
  </si>
  <si>
    <t>"strojovna 3.04" ((1,80+1,80+2,42+2,42)*2,75)-(0,90*2,00)</t>
  </si>
  <si>
    <t>"strojovna 3.06" ((0,40+2,69+2,13+2,57+1,46+0,45)*2,75)-(0,90*2,00)</t>
  </si>
  <si>
    <t>-1306395903</t>
  </si>
  <si>
    <t>"viz výkres D.1.1.13 až 15" 3</t>
  </si>
  <si>
    <t>1995139775</t>
  </si>
  <si>
    <t>567711</t>
  </si>
  <si>
    <t>366438081</t>
  </si>
  <si>
    <t>"strop nad opláštěním VZT potrubí ve 3.NP" (1,10*0,75)*0,10*3</t>
  </si>
  <si>
    <t>-658002226</t>
  </si>
  <si>
    <t>-822982649</t>
  </si>
  <si>
    <t>1156778784</t>
  </si>
  <si>
    <t>566813275</t>
  </si>
  <si>
    <t>-1235625251</t>
  </si>
  <si>
    <t>-2006985946</t>
  </si>
  <si>
    <t>-297005861</t>
  </si>
  <si>
    <t>-995671913</t>
  </si>
  <si>
    <t>1977106499</t>
  </si>
  <si>
    <t>-428057588</t>
  </si>
  <si>
    <t>-1545406226</t>
  </si>
  <si>
    <t>"skladba V06 a V07" (2,38*(2,70+2,40))*2</t>
  </si>
  <si>
    <t>1761414583</t>
  </si>
  <si>
    <t>"skladba V06 a V07" 2,38*(2,70+2,40)</t>
  </si>
  <si>
    <t>1022899750</t>
  </si>
  <si>
    <t>-1129305506</t>
  </si>
  <si>
    <t>"množství převzato z položky č. 621211041" 380,52</t>
  </si>
  <si>
    <t>-1826947099</t>
  </si>
  <si>
    <t>"strop nad schodištěm - skladba V06" (3,40*3,00)+((3,40+3,00+3,00)*0,22)</t>
  </si>
  <si>
    <t>"strojovna 3.02" ((2,20+2,20++1,88+1,88)*2,75)+((0,56+0,65+2,60+2,28+2,60)*3,00)-(0,90*2,00*2)</t>
  </si>
  <si>
    <t>"strojovna 3.04" ((2,29+2,29+2,57+2,57)*2,75)+((0,45+0,36+1,46+2,13+2,97+2,70)*3,00)-(0,90*2,00*2)</t>
  </si>
  <si>
    <t>"strojovna 3.06" ((1,40+1,40+2,42+2,42)*2,75)+((1,78+1,78+2,82+2,82)*3,00)-(0,90*2,00*2)</t>
  </si>
  <si>
    <t>-2117748959</t>
  </si>
  <si>
    <t>1065748338</t>
  </si>
  <si>
    <t>"viz výkres D.1.1.02" 32</t>
  </si>
  <si>
    <t>"viz výkres D.1.1.03" 36</t>
  </si>
  <si>
    <t>263244450</t>
  </si>
  <si>
    <t>1243718234</t>
  </si>
  <si>
    <t>"viz výkres D.1.1.01 - okna"</t>
  </si>
  <si>
    <t>(0,89+0,59+0,59)*0,40*22</t>
  </si>
  <si>
    <t>(1,23+0,58+0,58)*0,40</t>
  </si>
  <si>
    <t>(1,39+0,57+0,57)*0,40</t>
  </si>
  <si>
    <t>(1,49+0,58+0,58)*0,40</t>
  </si>
  <si>
    <t>(0,90+0,62+0,62)*0,40</t>
  </si>
  <si>
    <t xml:space="preserve">"viz výkres D.1.1.02 - okna" </t>
  </si>
  <si>
    <t>(0,70+1,48+1,48)*0,48*12</t>
  </si>
  <si>
    <t>(1,33+1,18+1,18)*0,48*6</t>
  </si>
  <si>
    <t>(2,09+1,48+1,48)*0,48*13</t>
  </si>
  <si>
    <t>(1,32+1,46+1,46)*0,48</t>
  </si>
  <si>
    <t>(0,70+1,46+1,46)*0,48*12</t>
  </si>
  <si>
    <t>(1,36+1,20+1,20)*0,48*7</t>
  </si>
  <si>
    <t>(1,32+1,78+1,78)*0,48*3</t>
  </si>
  <si>
    <t>(2,10+1,48+1,48)*0,48*13</t>
  </si>
  <si>
    <t>"francouské dveře na balkón" (1,31+2,35+2,35)*0,48</t>
  </si>
  <si>
    <t>"dveře vchodové" (1,50+2,17+2,17)*0,48*3</t>
  </si>
  <si>
    <t>419753242</t>
  </si>
  <si>
    <t>-1000539147</t>
  </si>
  <si>
    <t>(10,75*4,20)</t>
  </si>
  <si>
    <t>(6,25*4,20)</t>
  </si>
  <si>
    <t>(7,90*4,20)</t>
  </si>
  <si>
    <t>(16,50*4,20)</t>
  </si>
  <si>
    <t>(4,35*4,20)</t>
  </si>
  <si>
    <t>(11,00*4,20)</t>
  </si>
  <si>
    <t>(4,20*4,25)</t>
  </si>
  <si>
    <t>(3,60*4,20)</t>
  </si>
  <si>
    <t>(2,50*4,20)</t>
  </si>
  <si>
    <t>2038694956</t>
  </si>
  <si>
    <t>380,52*1,07 'Přepočtené koeficientem množství</t>
  </si>
  <si>
    <t>809008334</t>
  </si>
  <si>
    <t>"množství převzato z položky č. 622211011" 185,94</t>
  </si>
  <si>
    <t>"množství převzato z položky č. 622211021" 221,45</t>
  </si>
  <si>
    <t>"množství převzato z položky č. 622211031" 127,743</t>
  </si>
  <si>
    <t>"množství převzato z položky č. 622211041" 818,025</t>
  </si>
  <si>
    <t>"množství převzato z položky č. 622221031" 57,16</t>
  </si>
  <si>
    <t>"viz výkres D.1.1.33 - římsa" (10,50+10,50+32,80+16,80+17,20+6,30+10,00+37,00)*(0,10+0,15+0,05+0,25)</t>
  </si>
  <si>
    <t>96068000</t>
  </si>
  <si>
    <t>-1607614343</t>
  </si>
  <si>
    <t>"viz výkres D.1.1.02" 6,60+6,60+1,60+1,60</t>
  </si>
  <si>
    <t xml:space="preserve">profil omítkový dilatační pro omítky venkovní </t>
  </si>
  <si>
    <t>-1984884075</t>
  </si>
  <si>
    <t>16,4*1,05 'Přepočtené koeficientem množství</t>
  </si>
  <si>
    <t>-826325312</t>
  </si>
  <si>
    <t>"zateplení soklu" (1,60*6)+30,00</t>
  </si>
  <si>
    <t>(10,75+10,75+4,20+4,20)</t>
  </si>
  <si>
    <t>(6,25+6,25+4,20+4,20)</t>
  </si>
  <si>
    <t>(7,90+7,90+4,20+4,20)</t>
  </si>
  <si>
    <t>(16,50+16,50+4,20+4,20+3,00+3,00+0,60+0,30+3,00+3,00+0,45+1,50+1,50+0,55)</t>
  </si>
  <si>
    <t>(4,35+4,35+4,20+4,20)</t>
  </si>
  <si>
    <t>(11,00+11,00+4,20+4,20)</t>
  </si>
  <si>
    <t>(6,25+6,25+4,20+4,20+1,00+1,00+1,00)</t>
  </si>
  <si>
    <t>(4,20+4,20+4,25+4,25)</t>
  </si>
  <si>
    <t>(6,25+6,25+4,20+4,20+1,00+3,00+3,00+0,20)</t>
  </si>
  <si>
    <t>(3,60+3,60+4,20+4,20+0,40+0,40)</t>
  </si>
  <si>
    <t>(2,50+2,50+4,20+4,20)</t>
  </si>
  <si>
    <t>(0,89+0,89+0,59+0,59)*22</t>
  </si>
  <si>
    <t>(1,23+1,23+0,58+0,58)</t>
  </si>
  <si>
    <t>(1,39+1,39+0,57+0,57)</t>
  </si>
  <si>
    <t>(1,49+1,49+0,58+0,58)</t>
  </si>
  <si>
    <t>(0,90+0,90+0,62+0,62)</t>
  </si>
  <si>
    <t>(0,70+0,70+1,48+1,48)*12</t>
  </si>
  <si>
    <t>(1,33+1,33+1,18+1,18)*6</t>
  </si>
  <si>
    <t>(2,09+2,09+1,48+1,48)*13</t>
  </si>
  <si>
    <t>(1,32+1,32+1,46+1,46)</t>
  </si>
  <si>
    <t>(0,70+0,70+1,46+1,46)*12</t>
  </si>
  <si>
    <t>(1,36+1,36+1,20+1,20)*7</t>
  </si>
  <si>
    <t>(1,32+1,32+1,78+1,78)*3</t>
  </si>
  <si>
    <t>(2,10+2,10+1,48+1,48)*13</t>
  </si>
  <si>
    <t>"francouské dveře na balkón" (1,31+1,31+2,35+2,35)</t>
  </si>
  <si>
    <t>"dveře vchodové" (1,50+2,17+2,17)*3</t>
  </si>
  <si>
    <t>"viz výkres D.1.1.33 - římsa" 10,50+10,50+32,80+16,80+17,20+6,30+10,00+37,00</t>
  </si>
  <si>
    <t>"hlavní fasáda" (6,60*6)+140,00</t>
  </si>
  <si>
    <t>0,89*22</t>
  </si>
  <si>
    <t>1,23</t>
  </si>
  <si>
    <t>1,39</t>
  </si>
  <si>
    <t>1,49</t>
  </si>
  <si>
    <t>0,90</t>
  </si>
  <si>
    <t>0,70*12</t>
  </si>
  <si>
    <t>1,33*6</t>
  </si>
  <si>
    <t>2,09*13</t>
  </si>
  <si>
    <t>1,32</t>
  </si>
  <si>
    <t>1,36*7</t>
  </si>
  <si>
    <t>1,32*3</t>
  </si>
  <si>
    <t>2,10*13</t>
  </si>
  <si>
    <t>"francouské dveře na balkón" 1,31</t>
  </si>
  <si>
    <t>308955599</t>
  </si>
  <si>
    <t>1155,06*1,05 'Přepočtené koeficientem množství</t>
  </si>
  <si>
    <t>994682280</t>
  </si>
  <si>
    <t>119,95*1,05 'Přepočtené koeficientem množství</t>
  </si>
  <si>
    <t>582767184</t>
  </si>
  <si>
    <t>(0,89+0,59+0,59)*22</t>
  </si>
  <si>
    <t>(1,23+0,58+0,58)</t>
  </si>
  <si>
    <t>(1,39+0,57+0,57)</t>
  </si>
  <si>
    <t>(1,49+0,58+0,58)</t>
  </si>
  <si>
    <t>(0,90+0,62+0,62)</t>
  </si>
  <si>
    <t xml:space="preserve">"viz výkres D.1.1.02 - okna (vnitřní a vnější)" </t>
  </si>
  <si>
    <t>(0,70+1,48+1,48)*12*2</t>
  </si>
  <si>
    <t>(1,33+1,18+1,18)*6*2</t>
  </si>
  <si>
    <t>(2,09+1,48+1,48)*13*2</t>
  </si>
  <si>
    <t>(1,32+1,46+1,46)*2</t>
  </si>
  <si>
    <t>(0,70+1,46+1,46)*12*2</t>
  </si>
  <si>
    <t>(1,36+1,20+1,20)*7*2</t>
  </si>
  <si>
    <t>(1,32+1,78+1,78)*3*2</t>
  </si>
  <si>
    <t>(2,10+1,48+1,48)*13*2</t>
  </si>
  <si>
    <t>"francouské dveře na balkón" (1,31+2,35+2,35)*2</t>
  </si>
  <si>
    <t>"dveře vchodové" (1,50+2,17+2,17)*3*2</t>
  </si>
  <si>
    <t>112423285</t>
  </si>
  <si>
    <t>674,57*1,05 'Přepočtené koeficientem množství</t>
  </si>
  <si>
    <t>923211387</t>
  </si>
  <si>
    <t>(10,50+10,50+32,80+16,80+17,20+6,30+10,00+37,00)*(0,60+0,40)</t>
  </si>
  <si>
    <t>Tepelná izolace fenolické pěny na fasádu  40 mm  (1200x400 mm)</t>
  </si>
  <si>
    <t>974079712</t>
  </si>
  <si>
    <t>141,1*1,15 'Přepočtené koeficientem množství</t>
  </si>
  <si>
    <t>720095849</t>
  </si>
  <si>
    <t>(10,75+10,75+4,20+4,20)*0,60</t>
  </si>
  <si>
    <t>(6,25+6,25+4,20+4,20)*0,60</t>
  </si>
  <si>
    <t>(7,90+7,90+4,20+4,20)*0,60</t>
  </si>
  <si>
    <t>(16,50+16,50+4,20+4,20+3,00+3,00+0,60+0,30+3,00+3,00+0,45+1,50+1,50+0,55)*0,60</t>
  </si>
  <si>
    <t>(4,35+4,35+4,20+4,20)*0,60</t>
  </si>
  <si>
    <t>(11,00+11,00+4,20+4,20)*0,60</t>
  </si>
  <si>
    <t>(6,25+6,25+4,20+4,20+1,00+1,00+1,00)*0,60</t>
  </si>
  <si>
    <t>(4,20+4,20+4,25+4,25)*0,60</t>
  </si>
  <si>
    <t>(6,25+6,25+4,20+4,20+1,00+3,00+3,00+0,20)*0,60</t>
  </si>
  <si>
    <t>(3,60+3,60+4,20+4,20+0,40+0,40)*0,60</t>
  </si>
  <si>
    <t>(2,50+2,50+4,20+4,20)*0,60</t>
  </si>
  <si>
    <t>-72913039</t>
  </si>
  <si>
    <t>185,94*1,07 'Přepočtené koeficientem množství</t>
  </si>
  <si>
    <t>114136009</t>
  </si>
  <si>
    <t>"viz výkres D.1.1.06" (16,60*1,60)+(10,00*1,45)</t>
  </si>
  <si>
    <t>"viz výkres D.1.1.07" (36,20*1,60)+(6,30*1,60)</t>
  </si>
  <si>
    <t>"viz výkres D.1.1.08" (16,70*1,80)+(10,00*1,60)+(2,95*2,20)-(1,40*2,10)</t>
  </si>
  <si>
    <t>"viz výkres D.1.1.09" (32,60*1,60)+(10,00*1,80)+(2,95*2,20*2)-(1,40*2,10*2)</t>
  </si>
  <si>
    <t>"odpočet sklepních oken" -(((0,89*0,59)*22)+(1,23*0,58)+(1,39*0,57)+(1,49*0,58)+(0,90*0,62))</t>
  </si>
  <si>
    <t>253841856</t>
  </si>
  <si>
    <t>221,45*1,07 'Přepočtené koeficientem množství</t>
  </si>
  <si>
    <t>-323062025</t>
  </si>
  <si>
    <t>"půlštoky" (19,40+19,40+8,60+8,60-0,65)*0,87</t>
  </si>
  <si>
    <t>"půlštoky" (15,60+15,60+8,60+8,60-3,00-1,16)*0,87</t>
  </si>
  <si>
    <t>"půlštoky" (15,60+15,60+8,60+8,60-1,16)*0,87</t>
  </si>
  <si>
    <t>-1184169515</t>
  </si>
  <si>
    <t>127,743*1,07 'Přepočtené koeficientem množství</t>
  </si>
  <si>
    <t>1317250268</t>
  </si>
  <si>
    <t>"skladba S01b" ((3,00+3,42+3,00)*2,40)-(0,70*1,97)+((1,80*0,80)*2)+(((1,80*1,80)/2)*2)</t>
  </si>
  <si>
    <t>"hlavní fasáda" (10,15+10,15+32,55+16,60+16,90+6,30+9,80+36,40)*6,65</t>
  </si>
  <si>
    <t>"odpočet zateplení soklu v místě vstupních dveří" -(2,95*2,20*3)</t>
  </si>
  <si>
    <t>(-(0,70*1,48)*12)</t>
  </si>
  <si>
    <t>(-(1,33*1,18)*6)</t>
  </si>
  <si>
    <t>(-(2,09*1,48)*13)</t>
  </si>
  <si>
    <t>(-(1,32*1,46))</t>
  </si>
  <si>
    <t>(-(0,70*1,46)*12)</t>
  </si>
  <si>
    <t>(-(1,36*1,20)*7)</t>
  </si>
  <si>
    <t>(-(1,32*1,78)*3)</t>
  </si>
  <si>
    <t>(-(2,10*1,48)*13)</t>
  </si>
  <si>
    <t>"francouské dveře na balkón" (-(1,31*2,35))</t>
  </si>
  <si>
    <t>25,00</t>
  </si>
  <si>
    <t>-94873797</t>
  </si>
  <si>
    <t>818,025*1,07 'Přepočtené koeficientem množství</t>
  </si>
  <si>
    <t>-1930480931</t>
  </si>
  <si>
    <t>-1580219076</t>
  </si>
  <si>
    <t>-1226057654</t>
  </si>
  <si>
    <t>-1041328254</t>
  </si>
  <si>
    <t>(0,89+0,59+0,59)*22*0,40</t>
  </si>
  <si>
    <t>22,1*1,1 'Přepočtené koeficientem množství</t>
  </si>
  <si>
    <t>1369954194</t>
  </si>
  <si>
    <t>1557057943</t>
  </si>
  <si>
    <t>1859665099</t>
  </si>
  <si>
    <t>"zateplení komínů" ((0,75+0,75+1,10+1,10)*1,00*7)+((0,75+0,75+1,60+1,60)*1,00)+((1,40+1,40+0,70)*1,00)+((1,20+1,20+0,90+0,90)*1,00)</t>
  </si>
  <si>
    <t>"zateplení komínů v místě technické místnosti" (1,10*2,80)+((0,70+0,70+1,10)*2,80)+(1,10*2,80)</t>
  </si>
  <si>
    <t>"zateplení komínů mimo technické místnosti" ((1,10+0,60+0,60)*1,00)+(1,10*1,00)+((1,10+0,60+0,60)*1,00)</t>
  </si>
  <si>
    <t>1856625178</t>
  </si>
  <si>
    <t>57,16*1,07 'Přepočtené koeficientem množství</t>
  </si>
  <si>
    <t>1879605500</t>
  </si>
  <si>
    <t>-716488594</t>
  </si>
  <si>
    <t>"hlavní fasáda" (10,15+10,15+32,55+16,60+16,90+6,30+9,80+36,40)-(1,45*3)</t>
  </si>
  <si>
    <t>"sokl" (10,00+10,00+32,55+16,60+16,70+6,30+9,80+36,20)</t>
  </si>
  <si>
    <t>-1532241903</t>
  </si>
  <si>
    <t>138,15*1,05 'Přepočtené koeficientem množství</t>
  </si>
  <si>
    <t>747123927</t>
  </si>
  <si>
    <t>-100476013</t>
  </si>
  <si>
    <t>"viz výkres D.1.1.33 - římsa" (10,50+10,50+32,80+16,80+17,20+6,30+10,00+37,00)*1,00</t>
  </si>
  <si>
    <t>"parotěsná vrtsva, horní hrana římsy až po pozednici " (10,50+10,50+32,80+16,80+17,20+6,30+10,00+37,00)*1,00</t>
  </si>
  <si>
    <t>384401964</t>
  </si>
  <si>
    <t>565642638</t>
  </si>
  <si>
    <t>-2064487823</t>
  </si>
  <si>
    <t>"ostění sklepních oken" (((0,89+0,59+0,59)*22)+(1,23+0,58+0,58)+(1,39+0,57+0,57)+(1,49+0,58+0,58)+(0,90+0,62+0,62))*0,12</t>
  </si>
  <si>
    <t>"ostění vstupních dveří" ((1,50+2,10+2,10)*3)*0,22</t>
  </si>
  <si>
    <t>1000953247</t>
  </si>
  <si>
    <t>(-(0,70*1,48)*12)+((0,70+1,48+1,48)*0,22*12)</t>
  </si>
  <si>
    <t>(-(1,33*1,18)*6)+((1,33+1,18+1,18)*0,22*6)</t>
  </si>
  <si>
    <t>(-(2,09*1,48)*13)+((2,09+1,48+1,48)*0,22*13)</t>
  </si>
  <si>
    <t>(-(1,32*1,46))+((1,32+1,46+1,46)*0,22)</t>
  </si>
  <si>
    <t>(-(0,70*1,46)*12)+((0,70+1,46+1,46)*0,22*12)</t>
  </si>
  <si>
    <t>(-(1,36*1,20)*7)+((1,36+1,20+1,20)*0,22*7)</t>
  </si>
  <si>
    <t>(-(1,32*1,78)*3)+((1,32+1,78+1,78)*0,22*3)</t>
  </si>
  <si>
    <t>(-(2,10*1,48)*13)+((2,10+1,48+1,48)*0,22*13)</t>
  </si>
  <si>
    <t>"francouské dveře na balkón" (-(1,31*2,35))+((1,31+2,35+2,35)*0,22)</t>
  </si>
  <si>
    <t>-1533109282</t>
  </si>
  <si>
    <t xml:space="preserve">"zateplení soklu - podzemní část" </t>
  </si>
  <si>
    <t>"viz výkres D.1.1.06" (16,60*0,60)+(10,00*0,60)</t>
  </si>
  <si>
    <t>"viz výkres D.1.1.07" (36,20*0,60)+(6,30*0,60)</t>
  </si>
  <si>
    <t>"viz výkres D.1.1.08" (16,70*0,60)+(10,00*0,60)</t>
  </si>
  <si>
    <t>"viz výkres D.1.1.09" (32,60*0,60)+(10,00*0,60)</t>
  </si>
  <si>
    <t>351952720</t>
  </si>
  <si>
    <t>(0,89*0,59)*22</t>
  </si>
  <si>
    <t>(1,23*0,58)</t>
  </si>
  <si>
    <t>(1,39*0,57)</t>
  </si>
  <si>
    <t>(1,49*0,58)</t>
  </si>
  <si>
    <t>(0,90*0,62)</t>
  </si>
  <si>
    <t>(0,70*1,48)*12</t>
  </si>
  <si>
    <t>(1,33*1,18)*6</t>
  </si>
  <si>
    <t>(2,09*1,48)*13</t>
  </si>
  <si>
    <t>(1,32*1,46)</t>
  </si>
  <si>
    <t>(0,70*1,46)*12</t>
  </si>
  <si>
    <t>(1,36*1,20)*7</t>
  </si>
  <si>
    <t>(1,32*1,78)*3</t>
  </si>
  <si>
    <t>(2,10*1,48)*13</t>
  </si>
  <si>
    <t>"francouské dveře na balkón" (1,31*2,35)</t>
  </si>
  <si>
    <t>"dveře vchodové" (1,50*2,17)*3</t>
  </si>
  <si>
    <t>162,451*2 'Přepočtené koeficientem množství</t>
  </si>
  <si>
    <t>-440707494</t>
  </si>
  <si>
    <t>-2088269256</t>
  </si>
  <si>
    <t>"viz výkres D.1.1.06 - okna" ((2,15+2,15+1,65+1,65)*8)+(1,40+1,40+2,40+2,40)</t>
  </si>
  <si>
    <t>"viz výkres D.1.1.07 - okna" ((2,15+2,15+1,65+1,65)*18)+((1,40+1,40+1,35+1,35)*2)</t>
  </si>
  <si>
    <t>"viz výkres D.1.1.08 - okna" ((1,45+1,45+1,65+1,65)*4)+((1,40+1,40+1,35+1,35)*2)+(1,40+1,40+1,95+1,95)</t>
  </si>
  <si>
    <t>"viz výkres D.1.1.09 - okna" ((1,45+1,45+1,40+1,40)*10)+((1,40+1,40+1,65+1,65)*8)+((1,40+1,40+1,95+1,95)*2)</t>
  </si>
  <si>
    <t>662320095</t>
  </si>
  <si>
    <t>"viz výkres D.1.1.04" (152,20+4,10+107,10+2,90+121,70+5,10)*0,06</t>
  </si>
  <si>
    <t>-2009526332</t>
  </si>
  <si>
    <t>"viz výkres D.1.1.04" (152,20+4,10+107,10+2,90+121,70+5,10)*0,25*0,03</t>
  </si>
  <si>
    <t>-1933993681</t>
  </si>
  <si>
    <t>214183235</t>
  </si>
  <si>
    <t>-520911167</t>
  </si>
  <si>
    <t>"viz výkres D.1.1.04" ((152,20+4,10+107,10+2,90+121,70+5,10)*0,985*1,20)*0,001</t>
  </si>
  <si>
    <t>2090834912</t>
  </si>
  <si>
    <t>(0,70*0,48)*12</t>
  </si>
  <si>
    <t>(1,33*0,48)*6</t>
  </si>
  <si>
    <t>(2,09*0,48)*13</t>
  </si>
  <si>
    <t>(1,32*0,48)</t>
  </si>
  <si>
    <t>(1,36*0,48)*7</t>
  </si>
  <si>
    <t>(1,32*0,48)*3</t>
  </si>
  <si>
    <t>(2,10*0,48)*13</t>
  </si>
  <si>
    <t>-1559042030</t>
  </si>
  <si>
    <t>"půlštoky" (19,40+19,40+8,60+8,60-0,65)</t>
  </si>
  <si>
    <t>"půlštoky" (15,60+15,60+8,60+8,60-3,00-1,16)</t>
  </si>
  <si>
    <t>"půlštoky" (15,60+15,60+8,60+8,60-1,16)</t>
  </si>
  <si>
    <t>"zateplení komínů" ((0,75+0,75+1,10+1,10)*9)+((0,75+0,75+1,60+1,60)*2)+(1,20+1,20+0,90+0,90)+20,00</t>
  </si>
  <si>
    <t>171175167</t>
  </si>
  <si>
    <t>"viz výkres D.1.1.04" 8,70*6</t>
  </si>
  <si>
    <t>313144344</t>
  </si>
  <si>
    <t>55331200</t>
  </si>
  <si>
    <t>zárubeň ocelová s požární odolností H 110 DV 700 L/P</t>
  </si>
  <si>
    <t>457640778</t>
  </si>
  <si>
    <t>55331201</t>
  </si>
  <si>
    <t>87543012</t>
  </si>
  <si>
    <t>55331203</t>
  </si>
  <si>
    <t>625753651</t>
  </si>
  <si>
    <t>1325750500</t>
  </si>
  <si>
    <t>"dodatečné přikotvení pozednice" ((9,50+9,50+32,50+16,50+16,00+6,80+9,80+35,50)/1,50)+0,267</t>
  </si>
  <si>
    <t>-843117694</t>
  </si>
  <si>
    <t>(9,50+9,50+32,50+16,50+16,00+6,80+9,80+35,50)*2</t>
  </si>
  <si>
    <t>1299171172</t>
  </si>
  <si>
    <t>"viz výkres D.1.1.06" (18,10*7,20)+(10,60*7,20)</t>
  </si>
  <si>
    <t>"viz výkres D.1.1.07" (36,40*7,20)+(6,30*7,20)</t>
  </si>
  <si>
    <t>"viz výkres D.1.1.08" (17,30*7,20)+(11,20*7,20)</t>
  </si>
  <si>
    <t>"viz výkres D.1.1.09" (32,60*7,20)+(10,60*7,20)</t>
  </si>
  <si>
    <t>-747246583</t>
  </si>
  <si>
    <t>"množství převzato z položky č. 941211111" 1030,32*150</t>
  </si>
  <si>
    <t>2020619089</t>
  </si>
  <si>
    <t>"množství převzato z položky č. 941211111" 1030,32</t>
  </si>
  <si>
    <t>565339639</t>
  </si>
  <si>
    <t>"viz výkres D.1.1.06" (18,10+10,60)*0,75</t>
  </si>
  <si>
    <t>"viz výkres D.1.1.07" (36,40+6,30)*0,75</t>
  </si>
  <si>
    <t>"viz výkres D.1.1.08" (17,30+11,20)*0,75</t>
  </si>
  <si>
    <t>"viz výkres D.1.1.09" (32,60+10,60)*0,75</t>
  </si>
  <si>
    <t>-1211774501</t>
  </si>
  <si>
    <t>107,325*60 'Přepočtené koeficientem množství</t>
  </si>
  <si>
    <t>522232404</t>
  </si>
  <si>
    <t>963545266</t>
  </si>
  <si>
    <t>992376556</t>
  </si>
  <si>
    <t>458217501</t>
  </si>
  <si>
    <t>716951103</t>
  </si>
  <si>
    <t>"množství převzato z položky č. 763131411" 132,84</t>
  </si>
  <si>
    <t>315318303</t>
  </si>
  <si>
    <t>2006504464</t>
  </si>
  <si>
    <t>"stěny vikýře" 0,80</t>
  </si>
  <si>
    <t>1300947219</t>
  </si>
  <si>
    <t>1505806314</t>
  </si>
  <si>
    <t>358008463</t>
  </si>
  <si>
    <t>-41130481</t>
  </si>
  <si>
    <t>"viz výkres D.1.1.04" (152,20+4,10+107,10+2,90+121,70+5,10)*0,05</t>
  </si>
  <si>
    <t>315221366</t>
  </si>
  <si>
    <t>-542650132</t>
  </si>
  <si>
    <t>"soklová římsa" (10,15+10,15+32,55+16,60+16,90+6,30+9,80+36,40)-(1,45*3)</t>
  </si>
  <si>
    <t>966055121</t>
  </si>
  <si>
    <t>Vybourání částí ŽB říms vyložených přes 500 mm</t>
  </si>
  <si>
    <t>-607903413</t>
  </si>
  <si>
    <t>"stříška nad vstupy" 4,20*3</t>
  </si>
  <si>
    <t>642644830</t>
  </si>
  <si>
    <t xml:space="preserve">"sklepní okna" </t>
  </si>
  <si>
    <t>1625877235</t>
  </si>
  <si>
    <t>"viz výkres D.1.1.04" 1*0,70*2,00</t>
  </si>
  <si>
    <t>1697781986</t>
  </si>
  <si>
    <t>250321602</t>
  </si>
  <si>
    <t>"viz výkres D.1.1.34" 2,38*2,70</t>
  </si>
  <si>
    <t>-98535171</t>
  </si>
  <si>
    <t>1113710383</t>
  </si>
  <si>
    <t>-272647983</t>
  </si>
  <si>
    <t>1256348379</t>
  </si>
  <si>
    <t>63537407</t>
  </si>
  <si>
    <t>1795338792</t>
  </si>
  <si>
    <t>-519052140</t>
  </si>
  <si>
    <t>-901095198</t>
  </si>
  <si>
    <t>170,225*11 'Přepočtené koeficientem množství</t>
  </si>
  <si>
    <t>-777679472</t>
  </si>
  <si>
    <t>"oddíl HSV" 159,097-9,271</t>
  </si>
  <si>
    <t>622553089</t>
  </si>
  <si>
    <t>"oddíl PSV" 9,271</t>
  </si>
  <si>
    <t>-1709295153</t>
  </si>
  <si>
    <t>1110408972</t>
  </si>
  <si>
    <t>-1888803605</t>
  </si>
  <si>
    <t>"strop nad schodištěm - skladba V06" 3,40*2,90</t>
  </si>
  <si>
    <t>"viz výkres D.1.1.04" 152,20+4,10+107,10+2,90+121,70+5,10</t>
  </si>
  <si>
    <t>"viz výkres D.1.1.37" (2,38*1,35)+(1,00*0,35)+(0,90+0,90)</t>
  </si>
  <si>
    <t>-232980811</t>
  </si>
  <si>
    <t>"viz výkres D.1.1.01" (10,00+10,00+32,55+16,60+16,70+6,30+9,80+36,20)*0,80</t>
  </si>
  <si>
    <t>"komíny" (((0,75+0,75+1,10+1,10)*9)+((0,75+0,75+1,60+1,60)*2)+(1,20+1,20+0,90+0,90))*0,50</t>
  </si>
  <si>
    <t>1176383586</t>
  </si>
  <si>
    <t>"množství převzato z položky č. 711111001" 408,323</t>
  </si>
  <si>
    <t>"množství převzato z položky č. 711112001" 261,713</t>
  </si>
  <si>
    <t>670,036*0,0003 'Přepočtené koeficientem množství</t>
  </si>
  <si>
    <t>-657497246</t>
  </si>
  <si>
    <t>"viz výkres D.1.1.04" (152,20+4,10+107,10+2,90+121,70+5,10)</t>
  </si>
  <si>
    <t>-1961600803</t>
  </si>
  <si>
    <t>393,1*1,15 'Přepočtené koeficientem množství</t>
  </si>
  <si>
    <t>-239259000</t>
  </si>
  <si>
    <t>-1748379265</t>
  </si>
  <si>
    <t>899327764</t>
  </si>
  <si>
    <t>670,036*1,2 'Přepočtené koeficientem množství</t>
  </si>
  <si>
    <t>-59304242</t>
  </si>
  <si>
    <t>"viz výkres D.1.1.01" (10,00+10,00+32,55+16,60+16,70+6,30+9,80+36,20)*1,00</t>
  </si>
  <si>
    <t>-1782994383</t>
  </si>
  <si>
    <t>"zateplení soklu" ((10,00+10,00+32,55+16,60+16,70+6,30+9,80+36,20)-(1,45*3))</t>
  </si>
  <si>
    <t>-1788293463</t>
  </si>
  <si>
    <t>-1643824423</t>
  </si>
  <si>
    <t>"strojovna 3.02" (2,28*2,60)</t>
  </si>
  <si>
    <t>"strojovna 3.04" (1,80*2,82)</t>
  </si>
  <si>
    <t>"strojovna 3.06" ((2,69*1,32)+(1,66*2,13))</t>
  </si>
  <si>
    <t>-1790120026</t>
  </si>
  <si>
    <t>18,091*1,05 'Přepočtené koeficientem množství</t>
  </si>
  <si>
    <t>-259331767</t>
  </si>
  <si>
    <t>-1444196897</t>
  </si>
  <si>
    <t>5,363*1,02 'Přepočtené koeficientem množství</t>
  </si>
  <si>
    <t>505435244</t>
  </si>
  <si>
    <t>1998866322</t>
  </si>
  <si>
    <t>393,1*2,04 'Přepočtené koeficientem množství</t>
  </si>
  <si>
    <t>29340841</t>
  </si>
  <si>
    <t>68469645</t>
  </si>
  <si>
    <t>9,86*1,07 'Přepočtené koeficientem množství</t>
  </si>
  <si>
    <t>644609536</t>
  </si>
  <si>
    <t>"skladba V07" (3,30*3,50)*3</t>
  </si>
  <si>
    <t>"viz výkres D.1.1.33 - střešní římsa" ((10,50+10,50+32,80+16,80+17,20+6,30+10,00+37,00)*0,90)*2</t>
  </si>
  <si>
    <t>1350305770</t>
  </si>
  <si>
    <t>619095520</t>
  </si>
  <si>
    <t>"skladba V07" (3,30*3,50)</t>
  </si>
  <si>
    <t>"viz výkres D.1.1.33 - střešní římsa" ((10,50+10,50+32,80+16,80+17,20+6,30+10,00+37,00)*0,90)</t>
  </si>
  <si>
    <t>138,54*1,02 'Přepočtené koeficientem množství</t>
  </si>
  <si>
    <t>1681443281</t>
  </si>
  <si>
    <t>"skladba V07" (3,30*3,50)*2</t>
  </si>
  <si>
    <t>150,09*1,02 'Přepočtené koeficientem množství</t>
  </si>
  <si>
    <t>-1628681695</t>
  </si>
  <si>
    <t>-583734680</t>
  </si>
  <si>
    <t>1300020361</t>
  </si>
  <si>
    <t>-1507863127</t>
  </si>
  <si>
    <t>-501522014</t>
  </si>
  <si>
    <t>1769885243</t>
  </si>
  <si>
    <t>11,00+11,00+33,50+17,00+17,50+6,30+10,50+38,00</t>
  </si>
  <si>
    <t>137436654</t>
  </si>
  <si>
    <t>-1473113673</t>
  </si>
  <si>
    <t>-978626995</t>
  </si>
  <si>
    <t>420129156</t>
  </si>
  <si>
    <t>1375712832</t>
  </si>
  <si>
    <t>-1583618194</t>
  </si>
  <si>
    <t>-392044665</t>
  </si>
  <si>
    <t>221044228</t>
  </si>
  <si>
    <t>1741894807</t>
  </si>
  <si>
    <t>661374705</t>
  </si>
  <si>
    <t>-155508057</t>
  </si>
  <si>
    <t>-1991332018</t>
  </si>
  <si>
    <t>-2086488350</t>
  </si>
  <si>
    <t>-235057509</t>
  </si>
  <si>
    <t>1090579667</t>
  </si>
  <si>
    <t>-411529410</t>
  </si>
  <si>
    <t>-1077442769</t>
  </si>
  <si>
    <t>-2014531041</t>
  </si>
  <si>
    <t>-1680347160</t>
  </si>
  <si>
    <t>-1166609910</t>
  </si>
  <si>
    <t>1093405428</t>
  </si>
  <si>
    <t>"sklep" 22</t>
  </si>
  <si>
    <t>1693496013</t>
  </si>
  <si>
    <t>485981625</t>
  </si>
  <si>
    <t>1568235632</t>
  </si>
  <si>
    <t>"dodatečné přikotvení pozednice" (((9,50+9,50+32,50+16,50+16,00+6,80+9,80+35,50)/1,50)+0,267)/3+0,6666</t>
  </si>
  <si>
    <t>1199306995</t>
  </si>
  <si>
    <t>-108743631</t>
  </si>
  <si>
    <t>-534275281</t>
  </si>
  <si>
    <t>-304237584</t>
  </si>
  <si>
    <t>"doplnění střešního námětu z hranolů 100x120 mm" (10,50+10,50+32,80+16,80+17,20+6,30+10,00+37,00)*2,50</t>
  </si>
  <si>
    <t>-2105835167</t>
  </si>
  <si>
    <t>"doplnění vazby v místě bouraného vykíře" 12,00</t>
  </si>
  <si>
    <t>2089187118</t>
  </si>
  <si>
    <t>-92827714</t>
  </si>
  <si>
    <t>"viz výkres D.1.1.33 - římsa" (10,50+10,50+32,80+16,80+17,20+6,30+10,00+37,00)*2,00</t>
  </si>
  <si>
    <t>913033495</t>
  </si>
  <si>
    <t>"skladba V07" (3,50*4,50*6)*0,04*0,06</t>
  </si>
  <si>
    <t>"viz výkres D.1.1.33 - římsa" ((10,50+10,50+32,80+16,80+17,20+6,30+10,00+37,00)*2,00*6)*0,04*0,06</t>
  </si>
  <si>
    <t>4,728*1,1 'Přepočtené koeficientem množství</t>
  </si>
  <si>
    <t>682762009</t>
  </si>
  <si>
    <t>-1758345000</t>
  </si>
  <si>
    <t>"množství přezato z položky č. 605141140" 5,201</t>
  </si>
  <si>
    <t>-1261091436</t>
  </si>
  <si>
    <t>"viz výkres D.1.1.34" 2,38*2,75</t>
  </si>
  <si>
    <t>1026884478</t>
  </si>
  <si>
    <t>-1045402618</t>
  </si>
  <si>
    <t>959928399</t>
  </si>
  <si>
    <t>910960409</t>
  </si>
  <si>
    <t>"viz výkres D.1.1.33 - římsa" (10,50+10,50+32,80+16,80+17,20+6,30+10,00+37,00)</t>
  </si>
  <si>
    <t>-1033486712</t>
  </si>
  <si>
    <t>1908260848</t>
  </si>
  <si>
    <t>141,1*1,1 'Přepočtené koeficientem množství</t>
  </si>
  <si>
    <t>-512731557</t>
  </si>
  <si>
    <t>287171547</t>
  </si>
  <si>
    <t>"množství převzato z položky č. 762421023" 6,545</t>
  </si>
  <si>
    <t>"množství převzato z položky č. 7624211" 6,96</t>
  </si>
  <si>
    <t>611336264</t>
  </si>
  <si>
    <t>1730435447</t>
  </si>
  <si>
    <t>1310841369</t>
  </si>
  <si>
    <t>497776625</t>
  </si>
  <si>
    <t>1618873521</t>
  </si>
  <si>
    <t>-1971980925</t>
  </si>
  <si>
    <t>"strojovna 3.02" 4,10</t>
  </si>
  <si>
    <t>"strojovna 3.04" 2,90</t>
  </si>
  <si>
    <t>"strojovna 3.06" 5,10</t>
  </si>
  <si>
    <t>-1935882634</t>
  </si>
  <si>
    <t>-1452760031</t>
  </si>
  <si>
    <t>12,1*1,1 'Přepočtené koeficientem množství</t>
  </si>
  <si>
    <t>960091289</t>
  </si>
  <si>
    <t>-127455348</t>
  </si>
  <si>
    <t>-455856757</t>
  </si>
  <si>
    <t>"stříšky před vstupy" 4,20*0,70*3</t>
  </si>
  <si>
    <t>-72278274</t>
  </si>
  <si>
    <t>-1821096546</t>
  </si>
  <si>
    <t>435061224</t>
  </si>
  <si>
    <t>1395691598</t>
  </si>
  <si>
    <t>379968301</t>
  </si>
  <si>
    <t>"viz výkres D.1.1.04" 10,90+10,90+32,80+16,60+17,50+6,70+10,00+37,10</t>
  </si>
  <si>
    <t>-1006070714</t>
  </si>
  <si>
    <t>11*9,00</t>
  </si>
  <si>
    <t>-1292048990</t>
  </si>
  <si>
    <t>1692887323</t>
  </si>
  <si>
    <t>-1597673160</t>
  </si>
  <si>
    <t>"viz výkres D.1.1.33 - střešní římsa" (10,50+10,50+32,80+16,80+17,20+6,30+10,00+37,00)</t>
  </si>
  <si>
    <t>-2071820577</t>
  </si>
  <si>
    <t>1462351798</t>
  </si>
  <si>
    <t>1108186997</t>
  </si>
  <si>
    <t>-2073033069</t>
  </si>
  <si>
    <t>189479410</t>
  </si>
  <si>
    <t>"viz výkres D.1.1.04" 11</t>
  </si>
  <si>
    <t>-217959365</t>
  </si>
  <si>
    <t>-864265927</t>
  </si>
  <si>
    <t>1052551276</t>
  </si>
  <si>
    <t>-1363362664</t>
  </si>
  <si>
    <t>2038373634</t>
  </si>
  <si>
    <t>"viz výkres D.1.1.33 - římsa" (32,80+16,80+17,20+6,30+10,00+37,00)*2,00</t>
  </si>
  <si>
    <t>1120490043</t>
  </si>
  <si>
    <t>"viz výkres D.1.1.33 - střešní římsa" (32,80+16,80+17,20+6,30+10,00+37,00)*2,00</t>
  </si>
  <si>
    <t>1010881119</t>
  </si>
  <si>
    <t>1022111557</t>
  </si>
  <si>
    <t>"viz výkres D.1.1.11" ((8,10*5,00)/2)*2</t>
  </si>
  <si>
    <t>734614893</t>
  </si>
  <si>
    <t>1308011749</t>
  </si>
  <si>
    <t>818370616</t>
  </si>
  <si>
    <t>1779942140</t>
  </si>
  <si>
    <t>438319094</t>
  </si>
  <si>
    <t>"komplet nové štíty" ((11,00*7,20)/2)*2</t>
  </si>
  <si>
    <t>-258062799</t>
  </si>
  <si>
    <t>"viz výkres D.1.1.11" (10,50+10,50+32,80+16,80+17,20+6,30+10,00+37,00)</t>
  </si>
  <si>
    <t>204696862</t>
  </si>
  <si>
    <t>411954604</t>
  </si>
  <si>
    <t>1842968129</t>
  </si>
  <si>
    <t>-372465555</t>
  </si>
  <si>
    <t>-1791652648</t>
  </si>
  <si>
    <t>590582582</t>
  </si>
  <si>
    <t>-1828049838</t>
  </si>
  <si>
    <t>1854587654</t>
  </si>
  <si>
    <t>1643335063</t>
  </si>
  <si>
    <t>335</t>
  </si>
  <si>
    <t>1411491613</t>
  </si>
  <si>
    <t>-1937787647</t>
  </si>
  <si>
    <t>1186057281</t>
  </si>
  <si>
    <t>-322935296</t>
  </si>
  <si>
    <t>183287317</t>
  </si>
  <si>
    <t>297,95*1,1 'Přepočtené koeficientem množství</t>
  </si>
  <si>
    <t>806130025</t>
  </si>
  <si>
    <t>2054397783</t>
  </si>
  <si>
    <t>"rozkrytých částí střech" 255,95+79,20</t>
  </si>
  <si>
    <t>-146697540</t>
  </si>
  <si>
    <t>1905273167</t>
  </si>
  <si>
    <t>1222787249</t>
  </si>
  <si>
    <t>508664451</t>
  </si>
  <si>
    <t>-405465435</t>
  </si>
  <si>
    <t>-946073968</t>
  </si>
  <si>
    <t>"viz výkres D.1.1.01" 26</t>
  </si>
  <si>
    <t>61140025</t>
  </si>
  <si>
    <t>okno plastové dvoukřídlové 1xotvíravé + 1xotvíravé a sklopné 1390 x 570 mm, zasklení izolačním dvojsklem Uw=1,1 W/m2K, barva bílá/bílá</t>
  </si>
  <si>
    <t>-911551791</t>
  </si>
  <si>
    <t>61140026</t>
  </si>
  <si>
    <t>okno plastové dvoukřídlové 1xotvíravé + 1xotvíravé a sklopné 1490 x 580 mm, zasklení izolačním dvojsklem Uw=1,1 W/m2K, barva bílá/bílá</t>
  </si>
  <si>
    <t>586895115</t>
  </si>
  <si>
    <t>okno plastové dvoukřídlové 1xotvíravé + 1xotvíravé a sklopné 1230 x 580 mm, zasklení izolačním dvojsklem Uw=1,1 W/m2K, barva bílá/bílá</t>
  </si>
  <si>
    <t>-303670550</t>
  </si>
  <si>
    <t>61140021</t>
  </si>
  <si>
    <t>okno plastové jednokřídlé otvíravé a sklopné 890 x 590 mm, zasklení izolačním dvojsklem Uw=1,1 W/m2K, barva bílá/bílá</t>
  </si>
  <si>
    <t>-1459313517</t>
  </si>
  <si>
    <t>"viz výkres D.1.1.01" 22</t>
  </si>
  <si>
    <t>61140027</t>
  </si>
  <si>
    <t>okno plastové jednokřídlé otvíravé a sklopné 900 x 620 mm, zasklení izolačním dvojsklem Uw=1,1 W/m2K, barva bílá/bílá</t>
  </si>
  <si>
    <t>1166789430</t>
  </si>
  <si>
    <t>61140028</t>
  </si>
  <si>
    <t>okno plastové dvoukřídlové 1300x1200 mm, 1x otvíravé a sklopné + 1xotvíravé, zasklení izolačním dvojsklem Uw=1,1 W/m2K, barva bílá/bílá</t>
  </si>
  <si>
    <t>-1277621256</t>
  </si>
  <si>
    <t>"č.p. 209" 1</t>
  </si>
  <si>
    <t>1506177052</t>
  </si>
  <si>
    <t>okno plastové trojkřídlové 2060x1500 mm, 2x otvíravé a sklopné + 1xotvíravé, zasklení izolačním dvojsklem Uw=1,1 W/m2K, barva bílá/bílá</t>
  </si>
  <si>
    <t>-1285450502</t>
  </si>
  <si>
    <t>"č.p. 209" 3</t>
  </si>
  <si>
    <t>1314719516</t>
  </si>
  <si>
    <t>1962909733</t>
  </si>
  <si>
    <t>79132858</t>
  </si>
  <si>
    <t>"viz výkres D.1.1.07" (2*2)+(3*18)</t>
  </si>
  <si>
    <t>"viz výkres D.1.1.08" (1*8)+(2*3)</t>
  </si>
  <si>
    <t>"viz výkres D.1.1.09" (1*16)+(2*12)</t>
  </si>
  <si>
    <t>-514902776</t>
  </si>
  <si>
    <t>(0,80+0,80+1,48+1,48)*12</t>
  </si>
  <si>
    <t>(1,43+1,43+1,18+1,18)*6</t>
  </si>
  <si>
    <t>(2,19+2,19+1,48+1,48)*13</t>
  </si>
  <si>
    <t>(1,42+1,42+1,46+1,46)</t>
  </si>
  <si>
    <t>(0,80+0,80+1,46+1,46)*12</t>
  </si>
  <si>
    <t>(1,46+1,46+1,20+1,20)*7</t>
  </si>
  <si>
    <t>(1,42+1,42+1,78+1,78)*3</t>
  </si>
  <si>
    <t>(2,20+2,20+1,48+1,48)*13</t>
  </si>
  <si>
    <t>"francouské dveře na balkón" (1,41+1,41+2,35+2,35)</t>
  </si>
  <si>
    <t>-993150829</t>
  </si>
  <si>
    <t xml:space="preserve">"vnitřní a vnější systémové pásky" </t>
  </si>
  <si>
    <t>1055999589</t>
  </si>
  <si>
    <t>-1666329646</t>
  </si>
  <si>
    <t>dveře vnitřní požárně odolné, CPL fólie,odolnost EI (EW) 30 D3, 1křídlové 70, 80 x 197 cm, provedení KLIMA 3</t>
  </si>
  <si>
    <t>-473696187</t>
  </si>
  <si>
    <t>236102280</t>
  </si>
  <si>
    <t>dveře vnitřní požárně odolné, CPL fólie,odolnost EI (EW) 30 D3, 1křídlové 90 x 197 cm, provedení KLIMA 3</t>
  </si>
  <si>
    <t>-1863674844</t>
  </si>
  <si>
    <t>-1016565264</t>
  </si>
  <si>
    <t>1533036345</t>
  </si>
  <si>
    <t>-1031730386</t>
  </si>
  <si>
    <t>815641278</t>
  </si>
  <si>
    <t>"viz výkres D.1.1.04" 4</t>
  </si>
  <si>
    <t>-279290454</t>
  </si>
  <si>
    <t>-53004244</t>
  </si>
  <si>
    <t>1988835740</t>
  </si>
  <si>
    <t>444294173</t>
  </si>
  <si>
    <t>2112714226</t>
  </si>
  <si>
    <t>-1895908584</t>
  </si>
  <si>
    <t>1939812794</t>
  </si>
  <si>
    <t>-868952740</t>
  </si>
  <si>
    <t>1500182483</t>
  </si>
  <si>
    <t>-34656356</t>
  </si>
  <si>
    <t>"schodišťová okna" 1,30+1,30+1,30</t>
  </si>
  <si>
    <t>1974044598</t>
  </si>
  <si>
    <t>377060660</t>
  </si>
  <si>
    <t>29042695</t>
  </si>
  <si>
    <t>610264079</t>
  </si>
  <si>
    <t>2040744991</t>
  </si>
  <si>
    <t>903088803</t>
  </si>
  <si>
    <t>-1986835336</t>
  </si>
  <si>
    <t>-137299820</t>
  </si>
  <si>
    <t>1687707490</t>
  </si>
  <si>
    <t>-1192783033</t>
  </si>
  <si>
    <t>1521381931</t>
  </si>
  <si>
    <t>995687063</t>
  </si>
  <si>
    <t>-1897276840</t>
  </si>
  <si>
    <t>1666562573</t>
  </si>
  <si>
    <t>"viz výkres D.1.1.37" 1,60+1,60+2,36</t>
  </si>
  <si>
    <t>746089278</t>
  </si>
  <si>
    <t>"viz výkres D.1.1.37" (2,35*1,35)+(1,00*0,35)+(0,90+0,90)+((0,90+0,90+0,90)*0,30)</t>
  </si>
  <si>
    <t>1490166634</t>
  </si>
  <si>
    <t>"množství převzato z položky č. 771474113" 5,56*0,10*1,20</t>
  </si>
  <si>
    <t>"množství převzato z položky č. 771574113" 6,133</t>
  </si>
  <si>
    <t>6,8*1,15 'Přepočtené koeficientem množství</t>
  </si>
  <si>
    <t>1502704706</t>
  </si>
  <si>
    <t>"množství převzato z položky č. 771474113" 5,56*0,10</t>
  </si>
  <si>
    <t>1554191913</t>
  </si>
  <si>
    <t>"viz výkres D.1.1.37" 1,60+1,60+2,36+0,90+0,90+0,90</t>
  </si>
  <si>
    <t>1726425041</t>
  </si>
  <si>
    <t>1981118596</t>
  </si>
  <si>
    <t>"konce krokví" (22,25+261,90)*(0,12+0,12+0,16+0,16)</t>
  </si>
  <si>
    <t>"námětek krokví" (22,25+261,90)*(0,10+0,10+0,12+0,12)</t>
  </si>
  <si>
    <t>"bačkora" 11,82*(0,16+0,16+0,16+0,16)</t>
  </si>
  <si>
    <t>"šikmé sloupky na bačkoře" 12,00*(0,16+0,16+0,16+0,16)</t>
  </si>
  <si>
    <t>"pozednice" 135,60*(0,14+0,14+0,14+0,14)</t>
  </si>
  <si>
    <t>381651644</t>
  </si>
  <si>
    <t>40575603</t>
  </si>
  <si>
    <t>"ocelové zárubně"</t>
  </si>
  <si>
    <t>"stávající ocelová dířka na fasádě" (0,60*0,60*6)</t>
  </si>
  <si>
    <t>1218497557</t>
  </si>
  <si>
    <t>-323919875</t>
  </si>
  <si>
    <t>-1362104203</t>
  </si>
  <si>
    <t>-471922338</t>
  </si>
  <si>
    <t>760810106</t>
  </si>
  <si>
    <t>-1197428025</t>
  </si>
  <si>
    <t>1500</t>
  </si>
  <si>
    <t>1213683624</t>
  </si>
  <si>
    <t>C.. - Způsobilé výdaje - vedlejší aktivity</t>
  </si>
  <si>
    <t>-2064991469</t>
  </si>
  <si>
    <t>"revize hromosvodu" 7</t>
  </si>
  <si>
    <t>1627445191</t>
  </si>
  <si>
    <t>1154057322</t>
  </si>
  <si>
    <t>-1371600982</t>
  </si>
  <si>
    <t>-232257500</t>
  </si>
  <si>
    <t>C... - Nezpůsobilé výdaje</t>
  </si>
  <si>
    <t>-998073784</t>
  </si>
  <si>
    <t>"odkopání soklu" (11,20+11,20+32,55+16,00+16,70+6,90+9,80+36,20-(1,80*3))*0,45</t>
  </si>
  <si>
    <t>1518647612</t>
  </si>
  <si>
    <t>212305807</t>
  </si>
  <si>
    <t>60,818*1,05 'Přepočtené koeficientem množství</t>
  </si>
  <si>
    <t>-1535794777</t>
  </si>
  <si>
    <t>214590227</t>
  </si>
  <si>
    <t>-1486032462</t>
  </si>
  <si>
    <t>"viz výkres D.1.1.02 " 12</t>
  </si>
  <si>
    <t>"viz výkres D.1.1.03" 12</t>
  </si>
  <si>
    <t>-36767713</t>
  </si>
  <si>
    <t>"viz výkres D.1.1.02 " 6+1</t>
  </si>
  <si>
    <t>"viz výkres D.1.1.03" 1+7+3</t>
  </si>
  <si>
    <t>-1002361326</t>
  </si>
  <si>
    <t>"viz výkres D.1.1.02 " 13</t>
  </si>
  <si>
    <t>1003393071</t>
  </si>
  <si>
    <t>94,05*1,05 'Přepočtené koeficientem množství</t>
  </si>
  <si>
    <t>-1939301569</t>
  </si>
  <si>
    <t>-1821894077</t>
  </si>
  <si>
    <t>"vyklizení půdy" 35,00</t>
  </si>
  <si>
    <t>-1706681814</t>
  </si>
  <si>
    <t>1140332565</t>
  </si>
  <si>
    <t>878373468</t>
  </si>
  <si>
    <t>D - Blok D, Školní č.p. 211, 212, 213, 214 - architektonicko-stavební část</t>
  </si>
  <si>
    <t>D. - Způsobilé výdaje - hlavní aktivity</t>
  </si>
  <si>
    <t xml:space="preserve">    2 - Zakládání</t>
  </si>
  <si>
    <t xml:space="preserve">    6 - Úpravy povrchů, podlahy a osazování výplní</t>
  </si>
  <si>
    <t xml:space="preserve">    712 - Povlakové krytiny</t>
  </si>
  <si>
    <t>982278256</t>
  </si>
  <si>
    <t>"odkopání soklu" (10,00+33,70+17,70+2,00+32,60+11,20+32,10+2,00+8,10+23,20)*0,60</t>
  </si>
  <si>
    <t>165620294</t>
  </si>
  <si>
    <t>"odkopání soklu" (10,00+33,70+17,70+2,00+32,60+11,20+32,10+2,00+8,10+23,20)*0,60*0,50</t>
  </si>
  <si>
    <t>"základové pasy pro vnější schodiště" (1,20*0,40*0,90)*2</t>
  </si>
  <si>
    <t>"výkop pro zemnící pásek bleskosvodu" (10,00+33,70+17,70+2,00+32,60+11,20+32,10+2,00+8,10+23,20+10,00)*0,30*0,70</t>
  </si>
  <si>
    <t>-910881309</t>
  </si>
  <si>
    <t>1867979819</t>
  </si>
  <si>
    <t>-1048390275</t>
  </si>
  <si>
    <t>652439951</t>
  </si>
  <si>
    <t>"množství převzato z položky č. 132201101" 85,99</t>
  </si>
  <si>
    <t>"množství převzato z položky č. 175101201" -43,15</t>
  </si>
  <si>
    <t>-2106857599</t>
  </si>
  <si>
    <t>"množství převzato z položky č. 162701105" 47,84</t>
  </si>
  <si>
    <t>47,84*2 'Přepočtené koeficientem množství</t>
  </si>
  <si>
    <t>700970269</t>
  </si>
  <si>
    <t>-1081621888</t>
  </si>
  <si>
    <t>1200102602</t>
  </si>
  <si>
    <t>47,84*1,75 'Přepočtené koeficientem množství</t>
  </si>
  <si>
    <t>-1839494585</t>
  </si>
  <si>
    <t>-2042329249</t>
  </si>
  <si>
    <t>"odkopání soklu" (10,00+33,70+17,70+2,00+32,60+11,20+32,10+2,00+8,10+23,20)*0,50*0,50</t>
  </si>
  <si>
    <t>1513721076</t>
  </si>
  <si>
    <t>"viz výkres D.1.1.02" (10,00+33,70+17,70+2,00+32,60+11,20+32,10+2,00+8,10+23,20)*0,40</t>
  </si>
  <si>
    <t>-963568563</t>
  </si>
  <si>
    <t>69,04*0,025 'Přepočtené koeficientem množství</t>
  </si>
  <si>
    <t>-1716339520</t>
  </si>
  <si>
    <t>2055987747</t>
  </si>
  <si>
    <t>69,04*0,058 'Přepočtené koeficientem množství</t>
  </si>
  <si>
    <t>2133878765</t>
  </si>
  <si>
    <t>-654288793</t>
  </si>
  <si>
    <t>Zakládání</t>
  </si>
  <si>
    <t>274313611</t>
  </si>
  <si>
    <t>Základové pásy z betonu tř. C 16/20</t>
  </si>
  <si>
    <t>1665992527</t>
  </si>
  <si>
    <t>"základové pasy pro vnější schodiště" (1,20*0,40*1,00)*2</t>
  </si>
  <si>
    <t>274351215</t>
  </si>
  <si>
    <t>Zřízení bednění stěn základových pasů</t>
  </si>
  <si>
    <t>941287515</t>
  </si>
  <si>
    <t>"základové pasy pro vnější schodiště" (1,20+1,20+0,45+0,45)*0,15*2</t>
  </si>
  <si>
    <t>274351216</t>
  </si>
  <si>
    <t>Odstranění bednění stěn základových pasů</t>
  </si>
  <si>
    <t>-426696995</t>
  </si>
  <si>
    <t>2018317883</t>
  </si>
  <si>
    <t>"strojovna 3.02" ((2,56+1,10+1,50+1,65)*2,75)-(0,90*2,00)</t>
  </si>
  <si>
    <t>"strojovna 3.03" ((1,53+1,76+2,23+1,35)*2,75)-(0,90*2,00)</t>
  </si>
  <si>
    <t>"strojovna 3.04" ((1,10+2,18+1,85+1,56)*2,75)-(0,90*2,00)</t>
  </si>
  <si>
    <t>"strojovna 3.06" ((0,65+1,55+2,73+2,00+1,55)*2,75)-(0,90*2,00)</t>
  </si>
  <si>
    <t>"strojovna 3.07" ((0,65+1,65+2,53+2,40+1,15)*2,75)-(0,90*2,00)</t>
  </si>
  <si>
    <t>"opláštění stoupaček na půdě" ((1,10+1,10+0,40+0,40)*2,75*4)+((1,10+0,40)*2,75)</t>
  </si>
  <si>
    <t>-2104572701</t>
  </si>
  <si>
    <t>"viz výkres D.1.1.13 až 15" 5</t>
  </si>
  <si>
    <t>2001417893</t>
  </si>
  <si>
    <t>"viz výkres D.1.1.01" 9</t>
  </si>
  <si>
    <t>-2019880919</t>
  </si>
  <si>
    <t>"strop nad opláštěním VZT potrubí ve 3.NP" (1,10*0,75)*0,10*5</t>
  </si>
  <si>
    <t>9797231</t>
  </si>
  <si>
    <t>"strop nad opláštěním VZT potrubí ve 3.NP" (1,10*0,75)*5</t>
  </si>
  <si>
    <t>764721743</t>
  </si>
  <si>
    <t>"nabetonávka požárních zdí nad střechou" (5,20+5,20)*0,30*0,15</t>
  </si>
  <si>
    <t>1619334466</t>
  </si>
  <si>
    <t>"nabetonávka požárních zdí nad střechou" (5,20+5,20+5,20+5,20+0,40+0,40)*0,25</t>
  </si>
  <si>
    <t>-1883258596</t>
  </si>
  <si>
    <t>Úpravy povrchů, podlahy a osazování výplní</t>
  </si>
  <si>
    <t>315184724</t>
  </si>
  <si>
    <t>"skladba V06 a V07" (2,41*(2,60+2,20))*2</t>
  </si>
  <si>
    <t>-2072247744</t>
  </si>
  <si>
    <t>"skladba V06 a V07" 2,41*(2,60+2,20)</t>
  </si>
  <si>
    <t>523809528</t>
  </si>
  <si>
    <t>1826923274</t>
  </si>
  <si>
    <t>"množství převzato z položky č. 621211041" 439,611</t>
  </si>
  <si>
    <t>929408398</t>
  </si>
  <si>
    <t>"strop nad schodištěm - skladba V06" (3,10*3,45)+((3,10+3,10+3,45)*0,22)</t>
  </si>
  <si>
    <t>"strojovna 3.02" ((1,50+1,50+2,15+2,15-1,00)*2,75)+((1,30+2,55+1,90+1,63)*3,00)-(0,90*2,00*2)</t>
  </si>
  <si>
    <t>"strojovna 3.03" ((1,76+1,76+1,83+1,83-1,00)*2,75)+((2,16+1,53+2,23+1,55)*3,00)-(0,90*2,00*2)</t>
  </si>
  <si>
    <t>"strojovna 3.04" ((1,85+1,85+1,78+1,78-1,00)*2,75)+((2,23+2,18+1,29+1,56)*3,00)-(0,90*2,00*2)</t>
  </si>
  <si>
    <t>"strojovna 3.06" ((2,53+2,53+2,00+2,00-1,00)*2,75)+((1,55+2,41+2,93+1,55+0,85)*3,00)-(0,90*2,00*2)</t>
  </si>
  <si>
    <t>"strojovna 3.07" ((2,53+2,53+2,00+2,00-1,00)*2,75)+((2,40+1,33+2,93+1,64+0,85)*3,00)-(0,90*2,00*2)</t>
  </si>
  <si>
    <t>"opláštění stoupaček na půdě" ((1,10+1,10+0,80+0,80)*2,75*4)+((1,10+0,60)*2,75)</t>
  </si>
  <si>
    <t>-1089096712</t>
  </si>
  <si>
    <t>612321121</t>
  </si>
  <si>
    <t>Vápenocementová omítka hladká jednovrstvá vnitřních stěn nanášená ručně</t>
  </si>
  <si>
    <t>-1421991413</t>
  </si>
  <si>
    <t>Poznámka k položce:
Propojení vzduchotěsné vrstvy od vnější hrany římsy po pozednici</t>
  </si>
  <si>
    <t>"viz výkres D.1.1.33 - římsa" (10,24+32,82+17,75+2,20+32,85+10,20+32,15+2,20+8,20+22,80+4,00)*1,00</t>
  </si>
  <si>
    <t>-628154343</t>
  </si>
  <si>
    <t>"viz výkres D.1.1.02" 42</t>
  </si>
  <si>
    <t>"viz výkres D.1.1.03" 45</t>
  </si>
  <si>
    <t>20911717</t>
  </si>
  <si>
    <t>"po zazdívce nových dveřních zárubní" 9</t>
  </si>
  <si>
    <t>1849455785</t>
  </si>
  <si>
    <t>"okna 1.PP" ((0,56+0,56+0,60+0,60)*7*0,40)+((0,57+0,57+0,58+0,58)*26*0,40)+((0,87+0,87+0,56+0,56)*14*0,40)+((0,82+0,82+0,58+0,58)*0,40)</t>
  </si>
  <si>
    <t>"okna 1.PP" ((1,15+1,15+0,57+0,57)*3*0,40)</t>
  </si>
  <si>
    <t>(1,31+1,35+1,35)*0,48</t>
  </si>
  <si>
    <t>(2,07+1,47+1,47)*0,48*4</t>
  </si>
  <si>
    <t>(1,30+1,46+1,46)*0,48</t>
  </si>
  <si>
    <t>(0,90+0,44+0,44)*0,48*2</t>
  </si>
  <si>
    <t>(1,34+1,17+1,17)*0,48*9</t>
  </si>
  <si>
    <t>(0,70+1,47+1,47)*0,48*16</t>
  </si>
  <si>
    <t>(2,07+1,45+1,45)*0,48*9</t>
  </si>
  <si>
    <t>(1,35+1,75+1,75)*0,48*7</t>
  </si>
  <si>
    <t>(2,07+1,48+1,48)*0,48*13</t>
  </si>
  <si>
    <t>(1,32+1,15+1,15)*0,48*9</t>
  </si>
  <si>
    <t>"dveře vchodové" (1,45+2,20+2,20)*0,48*6</t>
  </si>
  <si>
    <t>-42982300</t>
  </si>
  <si>
    <t>"lodžie"</t>
  </si>
  <si>
    <t>"viz výkres D.1.1.02" 1,70*0,90</t>
  </si>
  <si>
    <t>"viz výkres D.1.1.03" 1,70*0,90</t>
  </si>
  <si>
    <t>"množství převzato z položky č. 621211041"439,611</t>
  </si>
  <si>
    <t>621211011</t>
  </si>
  <si>
    <t>Montáž kontaktního zateplení vnějších podhledů z polystyrénových desek tl do 80 mm</t>
  </si>
  <si>
    <t>-749360221</t>
  </si>
  <si>
    <t>-18507005</t>
  </si>
  <si>
    <t>3,06*1,07 'Přepočtené koeficientem množství</t>
  </si>
  <si>
    <t>-234398778</t>
  </si>
  <si>
    <t>(4,25*2,35)</t>
  </si>
  <si>
    <t>(1,15*6,25)</t>
  </si>
  <si>
    <t>(2,90*1,80)</t>
  </si>
  <si>
    <t>(2,90*1,65)</t>
  </si>
  <si>
    <t>(2,90*1,40)</t>
  </si>
  <si>
    <t>(1,25*1,80)</t>
  </si>
  <si>
    <t>(1,25*3,10)</t>
  </si>
  <si>
    <t>(1,15*2,80)</t>
  </si>
  <si>
    <t>(1,65*2,80)</t>
  </si>
  <si>
    <t>(2,90*0,85)</t>
  </si>
  <si>
    <t>(1,35*2,40)</t>
  </si>
  <si>
    <t>(1,45*2,40)</t>
  </si>
  <si>
    <t>(2,90*1,45)</t>
  </si>
  <si>
    <t>(2,90*1,75)</t>
  </si>
  <si>
    <t>(2,90*1,40)*2</t>
  </si>
  <si>
    <t>(2,90*1,30)</t>
  </si>
  <si>
    <t>(2,90*1,50)</t>
  </si>
  <si>
    <t>(2,90*1,90)</t>
  </si>
  <si>
    <t>(12,90*1,15)+(3,10*1,30)</t>
  </si>
  <si>
    <t>(4,25*2,15)</t>
  </si>
  <si>
    <t>(2,95*2,10)</t>
  </si>
  <si>
    <t>(2,10*1,20)</t>
  </si>
  <si>
    <t>(4,25*7,50)</t>
  </si>
  <si>
    <t>(4,20*1,35)</t>
  </si>
  <si>
    <t>(4,80*4,20)</t>
  </si>
  <si>
    <t>(2,15*4,20)</t>
  </si>
  <si>
    <t>(3,55*2,05)*2</t>
  </si>
  <si>
    <t>(2,10*4,15)+(1,15*5,80)</t>
  </si>
  <si>
    <t>(2,00*4,20)</t>
  </si>
  <si>
    <t>(7,00*1,25)</t>
  </si>
  <si>
    <t>(4,80*2,90)-(1,30*0,45)</t>
  </si>
  <si>
    <t>(1,40*2,90)</t>
  </si>
  <si>
    <t>(2,00*4,15)</t>
  </si>
  <si>
    <t>(4,40*4,15)</t>
  </si>
  <si>
    <t>(4,15*4,25)</t>
  </si>
  <si>
    <t>(4,15*3,95)+(4,95*1,80)</t>
  </si>
  <si>
    <t>(1,90*2,15)</t>
  </si>
  <si>
    <t>(1,50*1,85)</t>
  </si>
  <si>
    <t>(4,15*1,40)</t>
  </si>
  <si>
    <t>(2,80*2,80)</t>
  </si>
  <si>
    <t>(2,80*1,15)</t>
  </si>
  <si>
    <t>(12,90*1,25)</t>
  </si>
  <si>
    <t>(6,25*1,25)</t>
  </si>
  <si>
    <t>(2,85*3,30)</t>
  </si>
  <si>
    <t>(2,85*1,45)</t>
  </si>
  <si>
    <t>(2,85*1,25)</t>
  </si>
  <si>
    <t>(2,85*1,35)*2</t>
  </si>
  <si>
    <t>(2,85*3,40)</t>
  </si>
  <si>
    <t>(2,85*1,95)</t>
  </si>
  <si>
    <t>(2,85*1,50)</t>
  </si>
  <si>
    <t>deska fasádní polystyrénová EPS "šedý" 1000 x 500 x 200 mm</t>
  </si>
  <si>
    <t>-1997081650</t>
  </si>
  <si>
    <t>439,611*1,07 'Přepočtené koeficientem množství</t>
  </si>
  <si>
    <t>621325107</t>
  </si>
  <si>
    <t>Oprava vnější vápenocementové hladké omítky složitosti 1 podhledů v rozsahu do 65%</t>
  </si>
  <si>
    <t>-1591214459</t>
  </si>
  <si>
    <t>621521011</t>
  </si>
  <si>
    <t>Tenkovrstvá silikátová zrnitá omítka tl. 1,5 mm včetně penetrace vnějších podhledů</t>
  </si>
  <si>
    <t>2091798180</t>
  </si>
  <si>
    <t>-616010326</t>
  </si>
  <si>
    <t>"množství převzato z položky č. 622211011" 406,05</t>
  </si>
  <si>
    <t>"množství převzato z položky č. 622211021" 271,517</t>
  </si>
  <si>
    <t>"množství převzato z položky č. 622211031" 140,427</t>
  </si>
  <si>
    <t>"množství převzato z položky č. 622211041" 970,718</t>
  </si>
  <si>
    <t>"množství převzato z položky č. 622221031" 108,825</t>
  </si>
  <si>
    <t>"viz výkres D.1.1.33 - římsa" (10,24+32,82+17,75+2,20+32,85+10,20+32,15+2,20+8,20+22,80+4,00)*(0,10+0,15+0,05+0,25)</t>
  </si>
  <si>
    <t>863237919</t>
  </si>
  <si>
    <t>-185821636</t>
  </si>
  <si>
    <t>1143981669</t>
  </si>
  <si>
    <t>386037071</t>
  </si>
  <si>
    <t>"okna 1.PP" ((0,56+0,56+0,6+0,6)*7)+((0,57+0,57+0,58+0,58)*26)+((0,87+0,87+0,56+0,56)*14)+(0,82+0,82+0,58+0,58)+((1,15+1,15+0,57+0,57)*3)</t>
  </si>
  <si>
    <t>"zateplení soklu" (1,60*7)+25,00</t>
  </si>
  <si>
    <t>(4,25+4,25+2,35+2,35)</t>
  </si>
  <si>
    <t>(1,15+1,15+6,25+6,25)</t>
  </si>
  <si>
    <t>(2,90+2,90+1,80+1,80)</t>
  </si>
  <si>
    <t>(2,90+2,90+1,65+1,65)</t>
  </si>
  <si>
    <t>(2,90+2,90+1,40+1,40)</t>
  </si>
  <si>
    <t>(1,25+1,25+1,80+1,80)</t>
  </si>
  <si>
    <t>(1,25+1,25+3,10+3,10)</t>
  </si>
  <si>
    <t>(1,15+1,15+2,80+2,80)</t>
  </si>
  <si>
    <t>(1,65+1,65+2,80+2,80)</t>
  </si>
  <si>
    <t>(2,90+2,90+0,85+0,85)</t>
  </si>
  <si>
    <t>(1,35+1,35+2,40+2,40)</t>
  </si>
  <si>
    <t>(1,45+1,45+2,40+2,40)</t>
  </si>
  <si>
    <t>(2,90+2,90+1,45+1,45)</t>
  </si>
  <si>
    <t>(2,90+2,90+1,75+1,75)</t>
  </si>
  <si>
    <t>(2,90+2,90+1,40+1,40+0,45+0,45)</t>
  </si>
  <si>
    <t>(2,90+2,90+1,30+1,30)</t>
  </si>
  <si>
    <t>(2,90+2,90+1,50+1,50)</t>
  </si>
  <si>
    <t>(2,90+2,90+1,90+1,90)</t>
  </si>
  <si>
    <t>(12,90+12,90+4,20+4,20)</t>
  </si>
  <si>
    <t>(4,25+4,25+2,15+2,15)</t>
  </si>
  <si>
    <t>(2,95+2,95+2,10+2,10)</t>
  </si>
  <si>
    <t>(2,10+2,10+1,20+1,20)</t>
  </si>
  <si>
    <t>(4,25+4,25+7,50+7,50)</t>
  </si>
  <si>
    <t>(4,20+4,20+1,35+1,35)</t>
  </si>
  <si>
    <t>(4,80+4,80+4,20+4,20)</t>
  </si>
  <si>
    <t>(2,15+2,15+4,20+4,20)</t>
  </si>
  <si>
    <t>(3,55+3,55+2,05+2,05)*2</t>
  </si>
  <si>
    <t>(7,75++7,75+4,20+4,20)</t>
  </si>
  <si>
    <t>(2,00+2,00+4,20+4,20)</t>
  </si>
  <si>
    <t>(7,00+7,00+1,25)</t>
  </si>
  <si>
    <t>(4,80+4,80+2,90+2,90+1,30+1,30)</t>
  </si>
  <si>
    <t>(1,40+1,40+2,90+2,90)</t>
  </si>
  <si>
    <t>(2,00+2,00+4,15+4,15)</t>
  </si>
  <si>
    <t>(4,40+4,40+4,15+4,15)</t>
  </si>
  <si>
    <t>(4,15+4,15+4,25+4,25)</t>
  </si>
  <si>
    <t>(9,00+9,00+4,15+4,15+0,60+0,60)</t>
  </si>
  <si>
    <t>(1,90+1,90+2,15+2,15)</t>
  </si>
  <si>
    <t>(1,50+1,50+1,85+1,85)</t>
  </si>
  <si>
    <t>(4,15+4,15+1,40+1,40)</t>
  </si>
  <si>
    <t>(2,80+2,80+2,80+2,80)</t>
  </si>
  <si>
    <t>(2,80+2,80+1,15+1,15)</t>
  </si>
  <si>
    <t>(12,90+12,90+1,25+1,25)</t>
  </si>
  <si>
    <t>(6,25+6,25+1,25+1,25)</t>
  </si>
  <si>
    <t>(2,85+2,85+3,30+3,30)</t>
  </si>
  <si>
    <t>(2,85+2,85+1,45+1,45+0,50+0,50)</t>
  </si>
  <si>
    <t>(2,85+2,85+1,25+1,25)</t>
  </si>
  <si>
    <t>(2,85+2,85+1,35+1,35)</t>
  </si>
  <si>
    <t>(2,85+2,85+1,35+1,35+0,50+0,50)</t>
  </si>
  <si>
    <t>(2,85+2,85+3,40+3,40)</t>
  </si>
  <si>
    <t>(2,85+2,85+1,95+1,95)</t>
  </si>
  <si>
    <t>(2,85+2,85+1,50+1,50+0,50+0,50)</t>
  </si>
  <si>
    <t>(1,31+1,31+1,35+1,35)</t>
  </si>
  <si>
    <t>(2,07+2,07+1,47+1,47)*4</t>
  </si>
  <si>
    <t>(1,30+1,30+1,46+1,46)</t>
  </si>
  <si>
    <t>(0,90+0,90+0,44+0,44)*2</t>
  </si>
  <si>
    <t>(1,34+1,34+1,17+1,17)*9</t>
  </si>
  <si>
    <t>(0,70+0,70+1,47+1,47)*16</t>
  </si>
  <si>
    <t>(2,07+2,07+1,45+1,45)*9</t>
  </si>
  <si>
    <t xml:space="preserve">"viz výkres D.1.1.03 vnitřní a vnější" </t>
  </si>
  <si>
    <t>(1,35+1,35+1,75+1,75)*7</t>
  </si>
  <si>
    <t>(2,07+2,07+1,48+1,48)*13</t>
  </si>
  <si>
    <t>(1,32+1,32+1,15+1,15)*9</t>
  </si>
  <si>
    <t>"dveře vchodové" (1,45+2,20+2,20)*6</t>
  </si>
  <si>
    <t>"viz výkres D.1.1.33 - římsa" (10,24+32,82+17,75+2,20+32,85+10,20+32,15+2,20+8,20+22,80+4,00)</t>
  </si>
  <si>
    <t>"hlavní fasáda" (6,50*7)+200,00</t>
  </si>
  <si>
    <t>0,57*(7+26)</t>
  </si>
  <si>
    <t>0,87*14</t>
  </si>
  <si>
    <t>0,82</t>
  </si>
  <si>
    <t>1,15*3</t>
  </si>
  <si>
    <t>1,31</t>
  </si>
  <si>
    <t>2,07*4</t>
  </si>
  <si>
    <t>1,30</t>
  </si>
  <si>
    <t>0,90*2</t>
  </si>
  <si>
    <t>1,34*9</t>
  </si>
  <si>
    <t>0,70*16</t>
  </si>
  <si>
    <t>2,07*9</t>
  </si>
  <si>
    <t>2,07*13</t>
  </si>
  <si>
    <t>1,32*9</t>
  </si>
  <si>
    <t>1530561904</t>
  </si>
  <si>
    <t>1770,26*1,05 'Přepočtené koeficientem množství</t>
  </si>
  <si>
    <t>307899578</t>
  </si>
  <si>
    <t>149,28*1,05 'Přepočtené koeficientem množství</t>
  </si>
  <si>
    <t>-1237139270</t>
  </si>
  <si>
    <t>"okna 1.PP vnitřní a vnější" (((0,56+0,60+0,60)*7*0,40)+((0,57+0,58+0,58)*26*0,40)+((0,87+0,56+0,56)*14*0,40)+((0,82+0,58+0,58)*0,40))*2</t>
  </si>
  <si>
    <t>"okna 1.PP vnitřní a vnější" ((1,15+0,57+0,57)*3*0,40)*2</t>
  </si>
  <si>
    <t xml:space="preserve">"viz výkres D.1.1.02 vnitřní a vnější" </t>
  </si>
  <si>
    <t>(1,31+1,35+1,35)*2</t>
  </si>
  <si>
    <t>(2,07+1,47+1,47)*4*2</t>
  </si>
  <si>
    <t>(1,30+1,46+1,46)*2</t>
  </si>
  <si>
    <t>(0,90+0,44+0,44)*2*2</t>
  </si>
  <si>
    <t>(1,34+1,17+1,17)*9*2</t>
  </si>
  <si>
    <t>(0,70+1,47+1,47)*16*2</t>
  </si>
  <si>
    <t>(2,07+1,45+1,45)*9*2</t>
  </si>
  <si>
    <t>(1,35+1,75+1,75)*7*2</t>
  </si>
  <si>
    <t>(2,07+1,48+1,48)*13*2</t>
  </si>
  <si>
    <t>(1,32+1,15+1,15)*9*2</t>
  </si>
  <si>
    <t>"dveře vchodové" (1,45+2,20+2,20)*6*2</t>
  </si>
  <si>
    <t>1507630554</t>
  </si>
  <si>
    <t>861,568*1,05 'Přepočtené koeficientem množství</t>
  </si>
  <si>
    <t>1046468223</t>
  </si>
  <si>
    <t>(10,24+32,82+17,75+2,20+32,85+10,20+32,15+2,20+8,20+22,80)*(0,60+0,40)</t>
  </si>
  <si>
    <t>1006612775</t>
  </si>
  <si>
    <t>171,41*1,15 'Přepočtené koeficientem množství</t>
  </si>
  <si>
    <t>-33558811</t>
  </si>
  <si>
    <t>(4,25+4,25+2,35+2,35)*0,60</t>
  </si>
  <si>
    <t>(1,15+1,15+6,25+6,25)*0,60</t>
  </si>
  <si>
    <t>(2,90+2,90+1,80+1,80)*0,60</t>
  </si>
  <si>
    <t>(2,90+2,90+1,65+1,65)*0,60</t>
  </si>
  <si>
    <t>(2,90+2,90+1,40+1,40)*0,60</t>
  </si>
  <si>
    <t>(1,25+1,25+1,80+1,80)*0,60</t>
  </si>
  <si>
    <t>(1,25+1,25+3,10+3,10)*0,60</t>
  </si>
  <si>
    <t>(1,15+1,15+2,80+2,80)*0,60</t>
  </si>
  <si>
    <t>(1,65+1,65+2,80+2,80)*0,60</t>
  </si>
  <si>
    <t>(2,90+2,90+0,85+0,85)*0,60</t>
  </si>
  <si>
    <t>(1,35+1,35+2,40+2,40)*0,60</t>
  </si>
  <si>
    <t>(1,45+1,45+2,40+2,40)*0,60</t>
  </si>
  <si>
    <t>(2,90+2,90+1,45+1,45)*0,60</t>
  </si>
  <si>
    <t>(2,90+2,90+1,75+1,75)*0,60</t>
  </si>
  <si>
    <t>(2,90+2,90+1,40+1,40+0,45+0,45)*0,60</t>
  </si>
  <si>
    <t>(2,90+2,90+1,30+1,30)*0,60</t>
  </si>
  <si>
    <t>(2,90+2,90+1,50+1,50)*0,60</t>
  </si>
  <si>
    <t>(2,90+2,90+1,90+1,90)*0,60</t>
  </si>
  <si>
    <t>(12,90+12,90+4,20+4,20)*0,60</t>
  </si>
  <si>
    <t>(4,25+4,25+2,15+2,15)*0,60</t>
  </si>
  <si>
    <t>(2,95+2,95+2,10+2,10)*0,60</t>
  </si>
  <si>
    <t>(2,10+2,10+1,20+1,20)*0,60</t>
  </si>
  <si>
    <t>(4,25+4,25+7,50+7,50)*0,60</t>
  </si>
  <si>
    <t>(4,20+4,20+1,35+1,35)*0,60</t>
  </si>
  <si>
    <t>(4,80+4,80+4,20+4,20)*0,60</t>
  </si>
  <si>
    <t>(2,15+2,15+4,20+4,20)*0,60</t>
  </si>
  <si>
    <t>(3,55+3,55+2,05+2,05)*2*0,60</t>
  </si>
  <si>
    <t>(7,75++7,75+4,20+4,20)*0,60</t>
  </si>
  <si>
    <t>(2,00+2,00+4,20+4,20)*0,60</t>
  </si>
  <si>
    <t>(7,00+7,00+1,25)*0,60</t>
  </si>
  <si>
    <t>(4,80+4,80+2,90+2,90+1,30+1,30)*0,60</t>
  </si>
  <si>
    <t>(1,40+1,40+2,90+2,90)*0,60</t>
  </si>
  <si>
    <t>(2,00+2,00+4,15+4,15)*0,60</t>
  </si>
  <si>
    <t>(4,40+4,40+4,15+4,15)*0,60</t>
  </si>
  <si>
    <t>(4,15+4,15+4,25+4,25)*0,60</t>
  </si>
  <si>
    <t>(9,00+9,00+4,15+4,15+0,60+0,60)*0,60</t>
  </si>
  <si>
    <t>(1,90+1,90+2,15+2,15)*0,60</t>
  </si>
  <si>
    <t>(1,50+1,50+1,85+1,85)*0,60</t>
  </si>
  <si>
    <t>(4,15+4,15+1,40+1,40)*0,60</t>
  </si>
  <si>
    <t>(2,80+2,80+2,80+2,80)*0,60</t>
  </si>
  <si>
    <t>(2,80+2,80+1,15+1,15)*0,60</t>
  </si>
  <si>
    <t>(12,90+12,90+1,25+1,25)*0,60</t>
  </si>
  <si>
    <t>(6,25+6,25+1,25+1,25)*0,60</t>
  </si>
  <si>
    <t>(2,85+2,85+3,30+3,30)*0,60</t>
  </si>
  <si>
    <t>(2,85+2,85+1,45+1,45+0,50+0,50)*0,60</t>
  </si>
  <si>
    <t>(2,85+2,85+1,25+1,25)*0,60</t>
  </si>
  <si>
    <t>(2,85+2,85+1,35+1,35)*0,60</t>
  </si>
  <si>
    <t>(2,85+2,85+1,35+1,35+0,50+0,50)*0,60</t>
  </si>
  <si>
    <t>(2,85+2,85+3,40+3,40)*0,60</t>
  </si>
  <si>
    <t>(2,85+2,85+1,95+1,95)*0,60</t>
  </si>
  <si>
    <t>(2,85+2,85+1,50+1,50+0,50+0,50)*0,60</t>
  </si>
  <si>
    <t>-35297142</t>
  </si>
  <si>
    <t>406,05*1,07 'Přepočtené koeficientem množství</t>
  </si>
  <si>
    <t>-667399895</t>
  </si>
  <si>
    <t>"viz výkres D.1.1.06" (32,15*1,40)+(9,00*0,60)+(8,18*1,40)+(10,00*2,20)</t>
  </si>
  <si>
    <t>"viz výkres D.1.1.07" (10,00*1,40)+(2,15*1,40)+(22,65*1,80)+(2,95*2,20)-(1,40*2,00)</t>
  </si>
  <si>
    <t>"viz výkres D.1.1.08" (17,75*1,30)+(32,62*1,55)+(2,95*2,30*2)-(1,40*2,00*2)</t>
  </si>
  <si>
    <t>"viz výkres D.1.1.09" (32,60*1,65)+(2,75*2,20*2)-(1,35*2,00*2)+(2,15*2,00)</t>
  </si>
  <si>
    <t>"odpočet sklepních oken" -(((0,56*0,60)*7)+((0,57*0,58)*26)+((0,87*0,56)*14)+(0,82*0,58))</t>
  </si>
  <si>
    <t>"odpočet sklepních oken" -((1,15*0,57)*3)</t>
  </si>
  <si>
    <t>1275512024</t>
  </si>
  <si>
    <t>271,517*1,07 'Přepočtené koeficientem množství</t>
  </si>
  <si>
    <t>1781426654</t>
  </si>
  <si>
    <t>"půlštoky" (8,88+31,46+22,64+8,30+2,20+17,10+2,20+31,65+22,05+6,05+8,88)*0,87</t>
  </si>
  <si>
    <t>31124824</t>
  </si>
  <si>
    <t>140,427*1,07 'Přepočtené koeficientem množství</t>
  </si>
  <si>
    <t>604158888</t>
  </si>
  <si>
    <t>"skladba S01b" ((3,10+3,00+3,10)*2,50)-(0,95*2,07)+((1,80*0,80)*2)+(((1,80*1,80)/2)*2)</t>
  </si>
  <si>
    <t>"hlavní fasáda" (10,24+32,82+17,75+2,20+32,85+10,20+32,15+2,20+8,20+22,80)*6,50</t>
  </si>
  <si>
    <t>"odpočet zateplení soklu v místě vstupních dveří" -((2,75*2,20*2)+(2,95*2,20*3))</t>
  </si>
  <si>
    <t>"stěny lodžií" (1,05+1,05+1,05+1,05)*2,40</t>
  </si>
  <si>
    <t>-(1,25*1,30)</t>
  </si>
  <si>
    <t>-(2,02*1,42)*4</t>
  </si>
  <si>
    <t>-(1,25*1,41)</t>
  </si>
  <si>
    <t>-(0,85*0,39)*2</t>
  </si>
  <si>
    <t>-(1,29*1,12)*9</t>
  </si>
  <si>
    <t>-(0,65*1,42)*16</t>
  </si>
  <si>
    <t>-(2,02*1,40)*9</t>
  </si>
  <si>
    <t>-(1,30*1,70)*7</t>
  </si>
  <si>
    <t>-(2,02*1,43)*13</t>
  </si>
  <si>
    <t>-(1,27*1,10)*9</t>
  </si>
  <si>
    <t>817164191</t>
  </si>
  <si>
    <t>970,718*1,07 'Přepočtené koeficientem množství</t>
  </si>
  <si>
    <t>-912261247</t>
  </si>
  <si>
    <t>"viz výkres D.1.1.01 - zateplení žebra stropu (doplnění profilování)" 310,15*2</t>
  </si>
  <si>
    <t>1271094668</t>
  </si>
  <si>
    <t>"viz výkres D.1.1.01 - zateplení žebra stropu (doplnění profilování)" 310,15*2*0,14</t>
  </si>
  <si>
    <t>86,842*1,1 'Přepočtené koeficientem množství</t>
  </si>
  <si>
    <t>-76407147</t>
  </si>
  <si>
    <t>"okna 1.PP vnitřní a vnější" ((0,56+0,60+0,60)*7)+((0,57+0,58+0,58)*26)+((0,87+0,56+0,56)*14)+(0,82+0,58+0,58)</t>
  </si>
  <si>
    <t>269270540</t>
  </si>
  <si>
    <t>"okna 1.PP vnitřní a vnější" ((0,56+0,60+0,60)*7*0,40)+((0,57+0,58+0,58)*26*0,40)+((0,87+0,56+0,56)*14*0,40)+((0,82+0,58+0,58)*0,40)</t>
  </si>
  <si>
    <t>34,856*1,1 'Přepočtené koeficientem množství</t>
  </si>
  <si>
    <t>602857861</t>
  </si>
  <si>
    <t>"viz výkres D.1.1.01 - zateplení žebra stropu (spodní část)" 310,15</t>
  </si>
  <si>
    <t>"viz výkres D.1.1.01 - zateplení žebra stropu (svislé části)" 310,15*2</t>
  </si>
  <si>
    <t>-878844557</t>
  </si>
  <si>
    <t>"viz výkres D.1.1.01 - zateplení žebra stropu (spodní část)" 310,15*0,23</t>
  </si>
  <si>
    <t>"viz výkres D.1.1.01 - zateplení žebra stropu (svislé části)" 310,15*0,27*2</t>
  </si>
  <si>
    <t>238,816*1,1 'Přepočtené koeficientem množství</t>
  </si>
  <si>
    <t>1910871409</t>
  </si>
  <si>
    <t>"zateplení komínů" ((1,10+1,10+0,85+0,85)*1,00)+((1,10+1,10+0,75+0,75)*1,00*13)</t>
  </si>
  <si>
    <t>"zateplení komínů v místě technické místnosti" ((0,95+0,65)*2,85)+((0,45+0,75)*2,85)+((1,00+0,60)*2,85)+((0,80+0,95)*2,85*2)</t>
  </si>
  <si>
    <t>"zateplení komínů mimo technické místnosti" ((1,10+0,75)*1,00)+((0,75+1,35+0,65)*1,00)+((1,10+0,77)*1,00)+((1,40+0,75+0,25)*1,00)+((0,88+0,76)*1,00)</t>
  </si>
  <si>
    <t>"dělící stěny ve 3.NP" (6,80+6,80)*1,75</t>
  </si>
  <si>
    <t>1606973977</t>
  </si>
  <si>
    <t>108,825*1,07 'Přepočtené koeficientem množství</t>
  </si>
  <si>
    <t>953289051</t>
  </si>
  <si>
    <t>1334939550</t>
  </si>
  <si>
    <t>"parotěsná vrtsva, horní hrana římsy až po pozednici " (10,24+32,82+17,75+2,20+32,85+10,20+32,15+2,20+8,20+22,80+4,00)*1,00</t>
  </si>
  <si>
    <t>2096286816</t>
  </si>
  <si>
    <t>498465210</t>
  </si>
  <si>
    <t>-1228056876</t>
  </si>
  <si>
    <t>"viz výkres D.1.1.06" (32,15*0,90)+(9,00*0,60)+(8,18*0,90)+(10,00*1,70)</t>
  </si>
  <si>
    <t>"viz výkres D.1.1.07" (10,00*0,90)+(2,15*0,90)+(22,65*1,30)+(2,95*2,20)-(1,40*2,00)</t>
  </si>
  <si>
    <t>"viz výkres D.1.1.08" (17,75*0,80)+(32,62*1,05)+(2,95*2,30*2)-(1,40*2,00*2)</t>
  </si>
  <si>
    <t>"viz výkres D.1.1.09" (32,60*1,15)+(2,75*2,20*2)-(1,35*2,00*2)+(2,15*1,50)</t>
  </si>
  <si>
    <t>"odpočet sklepních oken" -(((0,56*0,60)*7)+((0,57*0,58)*26)+((0,87*0,56)*14)+(0,82*0,58)+((1,15*0,57)*3))</t>
  </si>
  <si>
    <t>"ostění sklepních oken" (((0,56+0,60+0,60)*7)+((0,57+0,58+0,58)*26)+((0,87+0,56+0,56)*14)+(0,82+0,58+0,58)+((1,15+0,57+0,57)*3))*0,12</t>
  </si>
  <si>
    <t>"ostění vstupních dveří" ((1,40+2,05+2,10+2,10)*5)*0,12</t>
  </si>
  <si>
    <t>895428100</t>
  </si>
  <si>
    <t>(-(1,25*1,30))+((1,25+1,30+1,30)*0,22)</t>
  </si>
  <si>
    <t>(-(2,02*1,42)*4)+((2,02+1,42+1,42)*0,22*4)</t>
  </si>
  <si>
    <t>(-(1,25*1,41))+((1,25+1,41+1,41)*0,22)</t>
  </si>
  <si>
    <t>(-(0,85*0,39)*2)+((0,85+0,39+0,39)*0,22*2)</t>
  </si>
  <si>
    <t>(-(1,29*1,12)*9)+((1,29+1,12+1,12)*0,22*9)</t>
  </si>
  <si>
    <t>(-(0,65*1,42)*16)+((0,65+1,42+1,42)*0,22*16)</t>
  </si>
  <si>
    <t>(-(2,02*1,40)*9)+((2,02+1,40+1,40)*0,22*9)</t>
  </si>
  <si>
    <t>(-(1,30*1,70)*7)+((1,30+1,70+1,70)*0,22*7)</t>
  </si>
  <si>
    <t>(-(2,02*1,43)*13)+((2,02+1,43+1,43)*0,22*13)</t>
  </si>
  <si>
    <t>(-(1,27*1,10)*9)+((1,27+1,10+1,10)*0,22*9)</t>
  </si>
  <si>
    <t>1659484003</t>
  </si>
  <si>
    <t>"viz výkres D.1.1.06" (32,15+8,18+10,00)*0,60</t>
  </si>
  <si>
    <t>"viz výkres D.1.1.07" (10,00+2,15+22,65)*0,60</t>
  </si>
  <si>
    <t>"viz výkres D.1.1.08" (17,75+32,62)*0,60</t>
  </si>
  <si>
    <t>"viz výkres D.1.1.09" (32,60*0,60)</t>
  </si>
  <si>
    <t>-1002989595</t>
  </si>
  <si>
    <t>"vnitřní a vnejší strana"</t>
  </si>
  <si>
    <t>"okna 1.PP" ((0,56*0,60)*7)+((0,57*0,58)*26)+((0,87*0,56)*14)+(0,82*0,58)+((1,15*0,57)*3)</t>
  </si>
  <si>
    <t>(1,31*1,35)</t>
  </si>
  <si>
    <t>(2,07*1,47)*4</t>
  </si>
  <si>
    <t>(1,30*1,46)</t>
  </si>
  <si>
    <t>(0,90*0,44)*2</t>
  </si>
  <si>
    <t>(1,34*1,17)*9</t>
  </si>
  <si>
    <t>(0,70*1,47)*16</t>
  </si>
  <si>
    <t>(2,07*1,45)*9</t>
  </si>
  <si>
    <t>(1,35*1,75)*7</t>
  </si>
  <si>
    <t>(2,07*1,48)*13</t>
  </si>
  <si>
    <t>(1,32*1,15)*9</t>
  </si>
  <si>
    <t>"dveře vchodové" (1,45*2,20)*5</t>
  </si>
  <si>
    <t>196,871*2 'Přepočtené koeficientem množství</t>
  </si>
  <si>
    <t>415004472</t>
  </si>
  <si>
    <t>-429974875</t>
  </si>
  <si>
    <t>"viz výkres D.1.1.06 - okna" (2,20+2,20+1,65+1,65)*18</t>
  </si>
  <si>
    <t>"viz výkres D.1.1.07 - okna" ((1,40+1,40+1,65+1,65)*6)+((1,40+1,40+1,35+1,35)*6)+(1,40+1,40+1,95+1,95)</t>
  </si>
  <si>
    <t>"viz výkres D.1.1.08 - okna" ((1,40+1,40+1,35+1,35)*12)+((1,40+1,40+1,65+1,65)*10)+((1,40+1,40+1,95+1,95)*2)</t>
  </si>
  <si>
    <t>"viz výkres D.1.1.09 - okna" ((2,20+2,20+1,65+1,65)*8)+((1,40+1,40+1,95+1,95)*4)+((1,40+1,40+1,65+1,65)*2)+((1,00+1,00+0,60+0,60)*2)</t>
  </si>
  <si>
    <t>-1217097233</t>
  </si>
  <si>
    <t>"viz výkres D.1.1.04" (314,70+2,90+3,00+3,00+233,50+4,30+4,10)*0,06</t>
  </si>
  <si>
    <t>-1954856650</t>
  </si>
  <si>
    <t>"viz výkres D.1.1.04" (314,70+2,90+3,00+3,00+233,50+4,30+4,10)*0,25*0,03</t>
  </si>
  <si>
    <t>726406057</t>
  </si>
  <si>
    <t>-1969544883</t>
  </si>
  <si>
    <t>606652370</t>
  </si>
  <si>
    <t>"viz výkres D.1.1.04" ((314,70+2,90+3,00+3,00+233,50+4,30+4,10)*0,985*1,20)*0,001</t>
  </si>
  <si>
    <t>-1904957618</t>
  </si>
  <si>
    <t>1,31*0,48</t>
  </si>
  <si>
    <t>2,07*0,48*4</t>
  </si>
  <si>
    <t>1,30*0,48</t>
  </si>
  <si>
    <t>0,90*0,48*2</t>
  </si>
  <si>
    <t>1,34*0,48*9</t>
  </si>
  <si>
    <t>0,70*0,48*16</t>
  </si>
  <si>
    <t>2,07*0,48*9</t>
  </si>
  <si>
    <t>1,35*0,48*7</t>
  </si>
  <si>
    <t>2,07*0,48*13</t>
  </si>
  <si>
    <t>1,32*0,48*9</t>
  </si>
  <si>
    <t>632451445</t>
  </si>
  <si>
    <t>Potěr pískocementový tl do 40 mm tř. C 20 běžný</t>
  </si>
  <si>
    <t>1423412135</t>
  </si>
  <si>
    <t>"lodžie - spádová vrstva"</t>
  </si>
  <si>
    <t>-27740918</t>
  </si>
  <si>
    <t>"půlštoky" (8,88+31,46+22,64+8,30+2,20+17,10+2,20+31,65+22,05+6,05+8,88)</t>
  </si>
  <si>
    <t>"komíny" (1,10+1,10+0,85+0,85)+((1,10+1,10+0,75+0,75)*18)</t>
  </si>
  <si>
    <t>"dělící stěny ve 3.NP" 6,80+6,80</t>
  </si>
  <si>
    <t>-1525654040</t>
  </si>
  <si>
    <t>"viz výkres D.1.1.04" 8,90*11</t>
  </si>
  <si>
    <t>636311111</t>
  </si>
  <si>
    <t>Kladení dlažby z betonových dlaždic 40x40cm na sucho na terče z umělé hmoty o výšce do 25 mm</t>
  </si>
  <si>
    <t>-1859274169</t>
  </si>
  <si>
    <t>592453200</t>
  </si>
  <si>
    <t>dlažba desková betonová 40x40x4,5 cm šedá</t>
  </si>
  <si>
    <t>1693644541</t>
  </si>
  <si>
    <t>3,06*1,15 'Přepočtené koeficientem množství</t>
  </si>
  <si>
    <t>-1354480666</t>
  </si>
  <si>
    <t>"viz výkres D.1.1.04" 1+5</t>
  </si>
  <si>
    <t>1187696009</t>
  </si>
  <si>
    <t>1409157331</t>
  </si>
  <si>
    <t>"viz výkres D.1.1.01" 5</t>
  </si>
  <si>
    <t>55331208</t>
  </si>
  <si>
    <t xml:space="preserve">zárubeň ocelová s požární odolností atypický rozměr 950x2070 mm H 110 </t>
  </si>
  <si>
    <t>1117528660</t>
  </si>
  <si>
    <t>211719226</t>
  </si>
  <si>
    <t>"dodatečné přikotvení pozednice" ((30,50+9,00+22,60+17,00+8,20+31,40+31,40+9,00)/1,50)-0,067</t>
  </si>
  <si>
    <t>1810638638</t>
  </si>
  <si>
    <t>(10,24+32,82+17,75+2,20+32,85+10,20+32,15+2,20+8,20+22,80+4,00)*2</t>
  </si>
  <si>
    <t>1189568936</t>
  </si>
  <si>
    <t>"viz výkres D.1.1.06" (32,15*7,20)+(9,00*0,60)+(8,18*7,20)+(12,00*7,20)</t>
  </si>
  <si>
    <t>"viz výkres D.1.1.07" (12,00*7,20)+(3,15*7,20)+(22,65*7,20)</t>
  </si>
  <si>
    <t>"viz výkres D.1.1.08" (18,75*7,20)+(32,62*7,20)</t>
  </si>
  <si>
    <t>"viz výkres D.1.1.09" (32,60*7,20)+(3,15*7,20)</t>
  </si>
  <si>
    <t>312458694</t>
  </si>
  <si>
    <t>"množství převzato z položky č. 941211111" 1281,60*150</t>
  </si>
  <si>
    <t>-1767237925</t>
  </si>
  <si>
    <t>"množství převzato z položky č. 941211111" 1281,60</t>
  </si>
  <si>
    <t>-1102111265</t>
  </si>
  <si>
    <t>"viz výkres D.1.1.06" (32,15+8,18+12,00)*0,75</t>
  </si>
  <si>
    <t>"viz výkres D.1.1.07" (12,00+3,15+22,65)*0,75</t>
  </si>
  <si>
    <t>"viz výkres D.1.1.08" (18,75+32,62)*0,75</t>
  </si>
  <si>
    <t>"viz výkres D.1.1.09" (32,60+3,15)*0,75</t>
  </si>
  <si>
    <t>1294066768</t>
  </si>
  <si>
    <t>132,939*60 'Přepočtené koeficientem množství</t>
  </si>
  <si>
    <t>1424021259</t>
  </si>
  <si>
    <t>1702464514</t>
  </si>
  <si>
    <t>-1053800364</t>
  </si>
  <si>
    <t>1956029779</t>
  </si>
  <si>
    <t>191723803</t>
  </si>
  <si>
    <t>"množství převzato z položky č. 763131411" 188,83</t>
  </si>
  <si>
    <t>"množství převzato z položky č. 621221041" 439,611</t>
  </si>
  <si>
    <t>-2023760310</t>
  </si>
  <si>
    <t>-838662453</t>
  </si>
  <si>
    <t>"stěny vikýře" 0,80+0,80+1,20+1,20</t>
  </si>
  <si>
    <t>-1258904326</t>
  </si>
  <si>
    <t>(0,80*0,50*6,00)*5</t>
  </si>
  <si>
    <t>-1106161891</t>
  </si>
  <si>
    <t>"viz výkres D.1.1.02" 1,70*0,90*0,10</t>
  </si>
  <si>
    <t>"viz výkres D.1.1.03" 1,70*0,90*0,10</t>
  </si>
  <si>
    <t>"viz výkres D.1.1.37" ((2,41*1,00)+(1,00*0,30)+(0,90*0,90))*0,10</t>
  </si>
  <si>
    <t>-1040977911</t>
  </si>
  <si>
    <t>"viz výkres D.1.1.04" (314,70+2,90+3,00+3,00+233,50+4,30+4,10)*0,05</t>
  </si>
  <si>
    <t>1393697990</t>
  </si>
  <si>
    <t>1507615877</t>
  </si>
  <si>
    <t>"soklová římsa" (10,24+32,82+17,75+2,20+32,85+10,20+32,15+2,20+8,20+22,80)-(1,45*5)</t>
  </si>
  <si>
    <t>607566837</t>
  </si>
  <si>
    <t>"ŽB markýza včetně sloupů" (3,20+2,00+2,00)*4</t>
  </si>
  <si>
    <t>923316479</t>
  </si>
  <si>
    <t>"stříška nad vstupy ve dvoře" 3,30</t>
  </si>
  <si>
    <t>-1709625342</t>
  </si>
  <si>
    <t>"sklepní okna" (((0,56*0,60)*7)+((0,57*0,58)*26)+((0,87*0,56)*14)+(0,82*0,58)+((1,15*0,57)*3))</t>
  </si>
  <si>
    <t>1453568329</t>
  </si>
  <si>
    <t>"viz výkres D.1.1.01" 9*0,80*2,00</t>
  </si>
  <si>
    <t>"viz výkres D.1.1.04" 1*0,90*2,00</t>
  </si>
  <si>
    <t>-311658705</t>
  </si>
  <si>
    <t>-26444350</t>
  </si>
  <si>
    <t>"viz výkres D.1.1.34" 2,41*2,20</t>
  </si>
  <si>
    <t>-3251455</t>
  </si>
  <si>
    <t>Otlučení vnější vápenné nebo vápenocementové vnější omítky stupně členitosti 1 a 2 rozsahu do 65%</t>
  </si>
  <si>
    <t>101966070</t>
  </si>
  <si>
    <t>-865979202</t>
  </si>
  <si>
    <t>-187781722</t>
  </si>
  <si>
    <t>-2098933408</t>
  </si>
  <si>
    <t>220726242</t>
  </si>
  <si>
    <t>-1166841097</t>
  </si>
  <si>
    <t>-671857221</t>
  </si>
  <si>
    <t>232,728*11 'Přepočtené koeficientem množství</t>
  </si>
  <si>
    <t>1023772158</t>
  </si>
  <si>
    <t>"oddíl HSV" 218,776-8,286</t>
  </si>
  <si>
    <t>-920470676</t>
  </si>
  <si>
    <t>"oddíl PSV" 8,286</t>
  </si>
  <si>
    <t>-195271780</t>
  </si>
  <si>
    <t>-1610629448</t>
  </si>
  <si>
    <t>"strop nad schodištěm - skladba V06" 3,10*3,45</t>
  </si>
  <si>
    <t>"viz výkres D.1.1.04" 314,70+2,90+3,00+3,00+233,50+4,30+4,10</t>
  </si>
  <si>
    <t>"viz výkres D.1.1.37" (2,41*1,00)+(1,00*0,30)+(0,90*0,90)</t>
  </si>
  <si>
    <t>51290030</t>
  </si>
  <si>
    <t>"viz výkres D.1.1.06" (32,15+8,18+10,00)*0,80</t>
  </si>
  <si>
    <t>"viz výkres D.1.1.07" (10,00+2,15+22,65)*0,80</t>
  </si>
  <si>
    <t>"viz výkres D.1.1.08" (17,75+32,62)*0,80</t>
  </si>
  <si>
    <t>"viz výkres D.1.1.09" 32,60*0,80</t>
  </si>
  <si>
    <t>"komíny" (1,10+1,10+0,85+0,85)*0,50*19</t>
  </si>
  <si>
    <t>-881370225</t>
  </si>
  <si>
    <t>"množství převzato z položky č. 711111001" 579,715</t>
  </si>
  <si>
    <t>"množství převzato z položky č. 711112001" 311,957</t>
  </si>
  <si>
    <t>891,672*0,0003 'Přepočtené koeficientem množství</t>
  </si>
  <si>
    <t>1401294572</t>
  </si>
  <si>
    <t>"viz výkres D.1.1.04" 122,30+7,20+297,60+7,80+6,50</t>
  </si>
  <si>
    <t>-412780072</t>
  </si>
  <si>
    <t>441,4*1,15 'Přepočtené koeficientem množství</t>
  </si>
  <si>
    <t>494630058</t>
  </si>
  <si>
    <t>-1742272493</t>
  </si>
  <si>
    <t>-276229506</t>
  </si>
  <si>
    <t>891,672*1,2 'Přepočtené koeficientem množství</t>
  </si>
  <si>
    <t>-1240263952</t>
  </si>
  <si>
    <t>"viz výkres D.1.1.06" (32,15+8,18+10,00)*1,00</t>
  </si>
  <si>
    <t>"viz výkres D.1.1.07" (10,00+2,15+22,65)*1,00</t>
  </si>
  <si>
    <t>"viz výkres D.1.1.08" (17,75+32,62)*1,00</t>
  </si>
  <si>
    <t>"viz výkres D.1.1.09" 32,60*1,00</t>
  </si>
  <si>
    <t>-977883788</t>
  </si>
  <si>
    <t>"zateplení soklu" (32,15+8,18+10,00+10,00+2,15+22,65+17,75+32,62+32,60-(1,45*5))</t>
  </si>
  <si>
    <t>-412646450</t>
  </si>
  <si>
    <t>712</t>
  </si>
  <si>
    <t>Povlakové krytiny</t>
  </si>
  <si>
    <t>712363005</t>
  </si>
  <si>
    <t>Provedení povlakové krytiny střech do 10° navařením fólie PVC na oplechování v plné ploše</t>
  </si>
  <si>
    <t>-1787940276</t>
  </si>
  <si>
    <t>"viz výkres D.1.1.02" (1,70*0,90)+((0,90+0,90+1,70)*0,15)</t>
  </si>
  <si>
    <t>"viz výkres D.1.1.03" (1,70*0,90)+((0,90+0,90+1,70)*0,15)</t>
  </si>
  <si>
    <t>283220000</t>
  </si>
  <si>
    <t>fólie hydroizolační střešní tl 2 mm šedá</t>
  </si>
  <si>
    <t>-30043786</t>
  </si>
  <si>
    <t>4,11*1,15 'Přepočtené koeficientem množství</t>
  </si>
  <si>
    <t>712363311</t>
  </si>
  <si>
    <t>Povlakové krytiny střech do 10° fóliové plechy poplastované délky 2 m pásek rš 50 mm</t>
  </si>
  <si>
    <t>1417545179</t>
  </si>
  <si>
    <t>"viz výkres D.1.1.02" 0,90+0,90+1,70</t>
  </si>
  <si>
    <t>"viz výkres D.1.1.03" 0,90+0,90+1,70</t>
  </si>
  <si>
    <t>712363312</t>
  </si>
  <si>
    <t>Povlakové krytiny střech do 10° fóliové plechy poplastované délky 2 m koutová lišta vnitřní rš 100 mm</t>
  </si>
  <si>
    <t>1749935727</t>
  </si>
  <si>
    <t>712363314</t>
  </si>
  <si>
    <t>Povlakové krytiny střech do 10° fóliové plechy poplastované délky 2 m stěnová lišta vyhnutá rš 71 mm</t>
  </si>
  <si>
    <t>195670926</t>
  </si>
  <si>
    <t>712363316</t>
  </si>
  <si>
    <t>Povlakové krytiny střech do 10° fóliové plechy poplastované délky 2 m okapnice široká rš 200 mm</t>
  </si>
  <si>
    <t>-1635507605</t>
  </si>
  <si>
    <t>"viz výkres D.1.1.02" 1,70</t>
  </si>
  <si>
    <t>"viz výkres D.1.1.03" 1,70</t>
  </si>
  <si>
    <t>712363318</t>
  </si>
  <si>
    <t>Povlakové krytiny střech do 10° fóliové plechy poplastované délky 2 m zádržná perforovaná lišta rš 250 mm</t>
  </si>
  <si>
    <t>1125908525</t>
  </si>
  <si>
    <t>712391171</t>
  </si>
  <si>
    <t>Provedení povlakové krytiny střech do 10° podkladní textilní vrstvy</t>
  </si>
  <si>
    <t>941270032</t>
  </si>
  <si>
    <t>"viz výkres D.1.1.02" (1,70*0,90)</t>
  </si>
  <si>
    <t>"viz výkres D.1.1.03" (1,70*0,90)</t>
  </si>
  <si>
    <t>712391172</t>
  </si>
  <si>
    <t>Provedení povlakové krytiny střech do 10° ochranné textilní vrstvy</t>
  </si>
  <si>
    <t>-1829593437</t>
  </si>
  <si>
    <t>693111140</t>
  </si>
  <si>
    <t>geotextilie netkaná 300 g/m2</t>
  </si>
  <si>
    <t>434518540</t>
  </si>
  <si>
    <t>"množství převzato z položky č. 712391171" 3,06</t>
  </si>
  <si>
    <t>"množství převzato z položky č. 712391172" 3,06</t>
  </si>
  <si>
    <t>6,12*1,15 'Přepočtené koeficientem množství</t>
  </si>
  <si>
    <t>712391176</t>
  </si>
  <si>
    <t>Provedení povlakové krytiny střech do 10° připevnění izolace kotvícími terči (dodávka a montáž)</t>
  </si>
  <si>
    <t>957683590</t>
  </si>
  <si>
    <t>3,06*6 'Přepočtené koeficientem množství</t>
  </si>
  <si>
    <t>998712102</t>
  </si>
  <si>
    <t>Přesun hmot tonážní tonážní pro krytiny povlakové v objektech v do 12 m</t>
  </si>
  <si>
    <t>1029456700</t>
  </si>
  <si>
    <t>-1586188782</t>
  </si>
  <si>
    <t>"strojovna 3.02" (1,90*1,63)+(1,30*0,95)</t>
  </si>
  <si>
    <t>"strojovna 3.03" (2,23*1,55)+(0,65*1,53)</t>
  </si>
  <si>
    <t>"strojovna 3.04" (2,23*1,56)+(1,28*0,65)</t>
  </si>
  <si>
    <t>"strojovna 3.06" (1,60*1,55)+(1,55*2,40)</t>
  </si>
  <si>
    <t>"strojovna 3.07" (1,60*1,64)+(2,40*1,33)</t>
  </si>
  <si>
    <t>189902120</t>
  </si>
  <si>
    <t>25,11*1,05 'Přepočtené koeficientem množství</t>
  </si>
  <si>
    <t>-355219731</t>
  </si>
  <si>
    <t>"viz výkres D.1.1.02" 0,90*1,70</t>
  </si>
  <si>
    <t>"viz výkres D.1.1.03" 0,90*1,70</t>
  </si>
  <si>
    <t>1725634339</t>
  </si>
  <si>
    <t>6,58*1,02 'Přepočtené koeficientem množství</t>
  </si>
  <si>
    <t>1053728995</t>
  </si>
  <si>
    <t>-1879243586</t>
  </si>
  <si>
    <t>565,5*2,04 'Přepočtené koeficientem množství</t>
  </si>
  <si>
    <t>1721293361</t>
  </si>
  <si>
    <t>-646924763</t>
  </si>
  <si>
    <t>10,695*1,07 'Přepočtené koeficientem množství</t>
  </si>
  <si>
    <t>1655030472</t>
  </si>
  <si>
    <t>"skladba V07" (3,15*3,80)*3</t>
  </si>
  <si>
    <t>"viz výkres D.1.1.33 - střešní římsa" ((10,20+32,00+22,60+8,20+32,00+10,20+32,50+17,40+2,00+2,00)*0,90)*2</t>
  </si>
  <si>
    <t>346</t>
  </si>
  <si>
    <t>664018838</t>
  </si>
  <si>
    <t>928130248</t>
  </si>
  <si>
    <t>"skladba V07" (3,15*3,80)</t>
  </si>
  <si>
    <t>"viz výkres D.1.1.33 - střešní římsa" ((10,20+32,00+22,60+8,20+32,00+10,20+32,50+17,40+2,00+2,00)*0,90)</t>
  </si>
  <si>
    <t>164,16*1,02 'Přepočtené koeficientem množství</t>
  </si>
  <si>
    <t>911561612</t>
  </si>
  <si>
    <t>"skladba V07" (3,15*3,80)*2</t>
  </si>
  <si>
    <t>176,13*1,02 'Přepočtené koeficientem množství</t>
  </si>
  <si>
    <t>-1683425903</t>
  </si>
  <si>
    <t>-71131570</t>
  </si>
  <si>
    <t>-180109586</t>
  </si>
  <si>
    <t>1806619671</t>
  </si>
  <si>
    <t>1396463625</t>
  </si>
  <si>
    <t>"prostup VZT potrubí mezi stropem 2.NP a 3.NP" 8*5</t>
  </si>
  <si>
    <t>1604484604</t>
  </si>
  <si>
    <t>10,00+33,70+17,70+2,00+32,60+11,20+32,10+2,00+8,10+23,20+10,00</t>
  </si>
  <si>
    <t>1133348789</t>
  </si>
  <si>
    <t>803764540</t>
  </si>
  <si>
    <t>14*3,50</t>
  </si>
  <si>
    <t>14*7,00</t>
  </si>
  <si>
    <t>"střecha" (8*15,00)+40,00</t>
  </si>
  <si>
    <t>-1968324119</t>
  </si>
  <si>
    <t>(14*3,50)/1,61</t>
  </si>
  <si>
    <t>30,435*1,05 'Přepočtené koeficientem množství</t>
  </si>
  <si>
    <t>-480745423</t>
  </si>
  <si>
    <t>(14*7,00)/1,61</t>
  </si>
  <si>
    <t>"střecha" ((8*15,00)+40,00)/1,61</t>
  </si>
  <si>
    <t>-1010322278</t>
  </si>
  <si>
    <t>14*6</t>
  </si>
  <si>
    <t>35441470</t>
  </si>
  <si>
    <t>podpěra vedení FeZn pod taškovou krytinu 100 mm</t>
  </si>
  <si>
    <t>1013741548</t>
  </si>
  <si>
    <t>8*12</t>
  </si>
  <si>
    <t>35441490</t>
  </si>
  <si>
    <t>podpěra vedení FeZn na hřebenáče a prejzovou krytinu 120 mm</t>
  </si>
  <si>
    <t>2045076827</t>
  </si>
  <si>
    <t>-482358016</t>
  </si>
  <si>
    <t>14+14+14+24+28+14</t>
  </si>
  <si>
    <t>1115747757</t>
  </si>
  <si>
    <t>-1548599508</t>
  </si>
  <si>
    <t>1175301491</t>
  </si>
  <si>
    <t>1144722129</t>
  </si>
  <si>
    <t>12*2</t>
  </si>
  <si>
    <t>494972967</t>
  </si>
  <si>
    <t>14*2</t>
  </si>
  <si>
    <t>-1040128519</t>
  </si>
  <si>
    <t>-1549028481</t>
  </si>
  <si>
    <t>-1060818756</t>
  </si>
  <si>
    <t>756526767</t>
  </si>
  <si>
    <t>1066333645</t>
  </si>
  <si>
    <t>-1043703390</t>
  </si>
  <si>
    <t>741430004</t>
  </si>
  <si>
    <t>Montáž tyč jímací délky do 3 m na střešní hřeben</t>
  </si>
  <si>
    <t>1178477964</t>
  </si>
  <si>
    <t>35441050</t>
  </si>
  <si>
    <t>tyč jímací s kovaným hrotem 1000 mm FeZn</t>
  </si>
  <si>
    <t>-1111321881</t>
  </si>
  <si>
    <t>-1120753044</t>
  </si>
  <si>
    <t>1701687999</t>
  </si>
  <si>
    <t>-1724445198</t>
  </si>
  <si>
    <t>-1883330853</t>
  </si>
  <si>
    <t>"sklep" 26</t>
  </si>
  <si>
    <t>2044492443</t>
  </si>
  <si>
    <t>"viz výkres D.1.1.02" 9*2</t>
  </si>
  <si>
    <t>"viz výkres D.1.1.03" 9*2</t>
  </si>
  <si>
    <t>963525720</t>
  </si>
  <si>
    <t>1844276242</t>
  </si>
  <si>
    <t>"dodatečné přikotvení pozednice" (((30,50+9,00+22,60+17,00+8,20+31,40+31,40+9,00)/1,50)-0,067)/3+0,667</t>
  </si>
  <si>
    <t>-685493757</t>
  </si>
  <si>
    <t>106*0,001 'Přepočtené koeficientem množství</t>
  </si>
  <si>
    <t>-1657235254</t>
  </si>
  <si>
    <t>317186256</t>
  </si>
  <si>
    <t>"stávající vykíře" (20,00*2)+(12,00*2)</t>
  </si>
  <si>
    <t>1948265425</t>
  </si>
  <si>
    <t>"doplnění střešního námětu z hranolů 100x120 mm" (10,20+32,00+22,60+8,20+32,00+10,20+32,50+17,40+2,00+2,00)*2,50</t>
  </si>
  <si>
    <t>1683091762</t>
  </si>
  <si>
    <t>"doplnění vazby v místě bouraného vykíře" (20,00*2)+(12,00*2)</t>
  </si>
  <si>
    <t>-257553023</t>
  </si>
  <si>
    <t>"viz výkres D.1.1.41 - markýza" 2,40*0,80*5</t>
  </si>
  <si>
    <t>251940661</t>
  </si>
  <si>
    <t>"viz výkres D.1.1.33" ((11,00+33,30+17,50+2,00+22,20)*2,00)</t>
  </si>
  <si>
    <t>"viz výkres D.1.1.33" ((8,20+32,00+10,70+33,00+1,60)*2,00)</t>
  </si>
  <si>
    <t>338</t>
  </si>
  <si>
    <t>762342441</t>
  </si>
  <si>
    <t>Montáž lišt trojúhelníkových nebo kontralatí na střechách sklonu do 60°</t>
  </si>
  <si>
    <t>-1476684198</t>
  </si>
  <si>
    <t>374,40</t>
  </si>
  <si>
    <t>-1637258635</t>
  </si>
  <si>
    <t>"viz výkres D.1.1.33" ((11,00+33,30+17,50+2,00+22,20)*2,00)*4,50*0,04*0,06</t>
  </si>
  <si>
    <t>"viz výkres D.1.1.33" ((8,20+32,00+10,70+33,00+1,60)*2,00)*4,50*0,04*0,06</t>
  </si>
  <si>
    <t>3,932*1,1 'Přepočtené koeficientem množství</t>
  </si>
  <si>
    <t>1123076043</t>
  </si>
  <si>
    <t>-1045501258</t>
  </si>
  <si>
    <t>"množství přezato z položky č. 605141140" 4,325</t>
  </si>
  <si>
    <t>"viz výkres D.1.1.42 - markýza" 2,40*0,80*0,015*5</t>
  </si>
  <si>
    <t>-1360178908</t>
  </si>
  <si>
    <t>"viz výkres D.1.1.34" 2,41*2,30</t>
  </si>
  <si>
    <t>982706631</t>
  </si>
  <si>
    <t>165526341</t>
  </si>
  <si>
    <t>"viz výkres D.1.1.41 - boky markýzy" 0,25*0,80*10</t>
  </si>
  <si>
    <t>-1864656415</t>
  </si>
  <si>
    <t>"viz výkres D.1.1.41 - markýza" 5</t>
  </si>
  <si>
    <t>1373945307</t>
  </si>
  <si>
    <t>"viz výkres D.1.1.41 - markýza" 2,40*3*5</t>
  </si>
  <si>
    <t>-223653094</t>
  </si>
  <si>
    <t>36*1,1 'Přepočtené koeficientem množství</t>
  </si>
  <si>
    <t>336</t>
  </si>
  <si>
    <t>1389261957</t>
  </si>
  <si>
    <t>175,41*1,1 'Přepočtené koeficientem množství</t>
  </si>
  <si>
    <t>298770457</t>
  </si>
  <si>
    <t>433283535</t>
  </si>
  <si>
    <t>"nožství převzato z položky č. 762421023" 5,543</t>
  </si>
  <si>
    <t>"nožství převzato z položky č. 7624211" 11,60</t>
  </si>
  <si>
    <t>-1905105970</t>
  </si>
  <si>
    <t>-601513444</t>
  </si>
  <si>
    <t>1358810610</t>
  </si>
  <si>
    <t>1488542843</t>
  </si>
  <si>
    <t>1109388670</t>
  </si>
  <si>
    <t>"strojovna 3.02" 2,90</t>
  </si>
  <si>
    <t>"strojovna 3.03" 3,00</t>
  </si>
  <si>
    <t>"strojovna 3.04" 3,00</t>
  </si>
  <si>
    <t>"strojovna 3.06" 4,30</t>
  </si>
  <si>
    <t>"strojovna 3.07" 4,10</t>
  </si>
  <si>
    <t>344440828</t>
  </si>
  <si>
    <t>1322047354</t>
  </si>
  <si>
    <t>17,3*1,1 'Přepočtené koeficientem množství</t>
  </si>
  <si>
    <t>112931873</t>
  </si>
  <si>
    <t>270733182</t>
  </si>
  <si>
    <t>"stříšky před vstupy" (3,60*0,40*3)+(3,00*0,60)</t>
  </si>
  <si>
    <t>-2113905516</t>
  </si>
  <si>
    <t>"viz výkres D.1.1.41 - markýza" (2,40*(0,80+0,30))*5</t>
  </si>
  <si>
    <t>"viz výkres D.1.1.41 - boky markýzy" (0,30*0,80)*10</t>
  </si>
  <si>
    <t>630952445</t>
  </si>
  <si>
    <t>15,6*1,15 'Přepočtené koeficientem množství</t>
  </si>
  <si>
    <t>638436968</t>
  </si>
  <si>
    <t>457616600</t>
  </si>
  <si>
    <t>399260021</t>
  </si>
  <si>
    <t>"viz výkres D.1.1.04" 10,20+32,80+22,60+8,20+32,15+10,20+32,80+17,75+2,15+2,15</t>
  </si>
  <si>
    <t>117779172</t>
  </si>
  <si>
    <t>10*9,50</t>
  </si>
  <si>
    <t>1912714365</t>
  </si>
  <si>
    <t>"viz výkres D.1.1.42 - markýza" (2,40*(0,80+0,30))*5</t>
  </si>
  <si>
    <t>Oplechování parapetů rovných celoplošně lepené z taženého hliníku rš 230 mm, včetně ALU krytek, odstín bude vybrán v průběhu realizace</t>
  </si>
  <si>
    <t>-1257640982</t>
  </si>
  <si>
    <t>-1822493580</t>
  </si>
  <si>
    <t>"viz výkres D.1.1.33 - střešní římsa" (10,20+32,00+22,60+8,20+32,00+10,20+32,50+17,40+2,00+2,00)</t>
  </si>
  <si>
    <t>1083375507</t>
  </si>
  <si>
    <t>"požární zeď na střeše" 5,20+5,20</t>
  </si>
  <si>
    <t>-1650438526</t>
  </si>
  <si>
    <t>"prostupy VZT" 5*2</t>
  </si>
  <si>
    <t>1205350956</t>
  </si>
  <si>
    <t>-26938134</t>
  </si>
  <si>
    <t>"viz výkres D.1.1.04" 9</t>
  </si>
  <si>
    <t>357275606</t>
  </si>
  <si>
    <t>"viz výkres D.1.1.04" 10</t>
  </si>
  <si>
    <t>-1934476427</t>
  </si>
  <si>
    <t>861886445</t>
  </si>
  <si>
    <t>2092126735</t>
  </si>
  <si>
    <t>"viz výkres D.1.1.04" 2,40*3</t>
  </si>
  <si>
    <t>1082165350</t>
  </si>
  <si>
    <t>7,2*3,1111 'Přepočtené koeficientem množství</t>
  </si>
  <si>
    <t>-858337691</t>
  </si>
  <si>
    <t>882594818</t>
  </si>
  <si>
    <t>187,75+171,00</t>
  </si>
  <si>
    <t>-821577474</t>
  </si>
  <si>
    <t>"nároží" (2,40*7)*2</t>
  </si>
  <si>
    <t>"úžlabí" (2,40*3*2)</t>
  </si>
  <si>
    <t>351</t>
  </si>
  <si>
    <t>-258079314</t>
  </si>
  <si>
    <t>348</t>
  </si>
  <si>
    <t>-115783468</t>
  </si>
  <si>
    <t>349</t>
  </si>
  <si>
    <t>-1786938669</t>
  </si>
  <si>
    <t>"nároží" (2,40*8)</t>
  </si>
  <si>
    <t>350</t>
  </si>
  <si>
    <t>146845482</t>
  </si>
  <si>
    <t>135597556</t>
  </si>
  <si>
    <t>339</t>
  </si>
  <si>
    <t>1659606310</t>
  </si>
  <si>
    <t>-1306859037</t>
  </si>
  <si>
    <t>"viz výkres D.1.1.11" (10,20+32,00+22,60+8,20+32,00+10,20+32,50+17,40+2,00+2,00+6,00)</t>
  </si>
  <si>
    <t>175,1*0,5 'Přepočtené koeficientem množství</t>
  </si>
  <si>
    <t>-1957520789</t>
  </si>
  <si>
    <t>-1449007094</t>
  </si>
  <si>
    <t>"nároží" 2,40*4</t>
  </si>
  <si>
    <t>223748218</t>
  </si>
  <si>
    <t>"úžlabí" 2,40*3</t>
  </si>
  <si>
    <t>342</t>
  </si>
  <si>
    <t>182340814</t>
  </si>
  <si>
    <t>343</t>
  </si>
  <si>
    <t>1262266247</t>
  </si>
  <si>
    <t>344</t>
  </si>
  <si>
    <t>-1269351623</t>
  </si>
  <si>
    <t>345</t>
  </si>
  <si>
    <t>-1669047452</t>
  </si>
  <si>
    <t>1588285319</t>
  </si>
  <si>
    <t>2800*0,5 'Přepočtené koeficientem množství</t>
  </si>
  <si>
    <t>1922661602</t>
  </si>
  <si>
    <t>-238367146</t>
  </si>
  <si>
    <t>-1549467707</t>
  </si>
  <si>
    <t>358,75*1,15 'Přepočtené koeficientem množství</t>
  </si>
  <si>
    <t>340</t>
  </si>
  <si>
    <t>765191031</t>
  </si>
  <si>
    <t>Montáž pojistné hydroizolační fólie lepení těsnících pásků pod kontralatě</t>
  </si>
  <si>
    <t>1910094192</t>
  </si>
  <si>
    <t>"viz výkres D.1.1.11" 374,40</t>
  </si>
  <si>
    <t>341</t>
  </si>
  <si>
    <t>28329304</t>
  </si>
  <si>
    <t>páska těsnící jednostranně lepící parotěsných folií 3x30 mm</t>
  </si>
  <si>
    <t>-512014836</t>
  </si>
  <si>
    <t>374,4*1,05 'Přepočtené koeficientem množství</t>
  </si>
  <si>
    <t>-122628254</t>
  </si>
  <si>
    <t>387263039</t>
  </si>
  <si>
    <t>358,75</t>
  </si>
  <si>
    <t>570991455</t>
  </si>
  <si>
    <t>1707304228</t>
  </si>
  <si>
    <t>-1809862337</t>
  </si>
  <si>
    <t>1,44*2,17</t>
  </si>
  <si>
    <t>941366134</t>
  </si>
  <si>
    <t>"viz výkres D.1.1.01" 51</t>
  </si>
  <si>
    <t>"viz výkres D.1.1.02" 1</t>
  </si>
  <si>
    <t>"viz výkres D.1.1.03" 1</t>
  </si>
  <si>
    <t>61140014</t>
  </si>
  <si>
    <t>okno plastové jednokřídlé otvíravé a sklopné 560 x 600 mm, zasklení izolačním dvojsklem Uw=1,1 W/m2K, barva bílá/bílá</t>
  </si>
  <si>
    <t>1991831659</t>
  </si>
  <si>
    <t>"viz výkres D.1.1.01" 7</t>
  </si>
  <si>
    <t>61140015</t>
  </si>
  <si>
    <t>okno plastové jednokřídlé otvíravé a sklopné 570 x 580 mm, zasklení izolačním dvojsklem Uw=1,1 W/m2K, barva bílá/bílá</t>
  </si>
  <si>
    <t>-1239491049</t>
  </si>
  <si>
    <t>61140016</t>
  </si>
  <si>
    <t>okno plastové jednokřídlé otvíravé a sklopné 870 x 560 mm, zasklení izolačním dvojsklem Uw=1,1 W/m2K, barva bílá/bílá</t>
  </si>
  <si>
    <t>588214325</t>
  </si>
  <si>
    <t>"viz výkres D.1.1.01" 14</t>
  </si>
  <si>
    <t>61140017</t>
  </si>
  <si>
    <t>okno plastové jednokřídlé otvíravé a sklopné 820 x 580 mm, zasklení izolačním dvojsklem Uw=1,1 W/m2K, barva bílá/bílá</t>
  </si>
  <si>
    <t>-619367433</t>
  </si>
  <si>
    <t>61140018</t>
  </si>
  <si>
    <t>okno plastové dvoukřídlové 1xotvíravé a 1xotvíravé a sklopné 1150 x 570 mm, zasklení izolačním dvojsklem Uw=1,1 W/m2K, barva bílá/bílá</t>
  </si>
  <si>
    <t>1485426913</t>
  </si>
  <si>
    <t>"viz výkres D.1.1.01" 3</t>
  </si>
  <si>
    <t>okno plastové dvoukřídlové 1300x1150 mm, 1x otvíravé a sklopné + 1xotvíravé, zasklení izolačním dvojsklem Uw=1,1 W/m2K, barva bílá/bílá</t>
  </si>
  <si>
    <t>1418762465</t>
  </si>
  <si>
    <t>"č.p. 211" 1</t>
  </si>
  <si>
    <t>"č.p. 213" 1</t>
  </si>
  <si>
    <t>61140020</t>
  </si>
  <si>
    <t>okno plastové trojkřídlové 2050x1500 mm, 1x otvíravé a sklopné + 1xotvíravé, zasklení izolačním dvojsklem Uw=1,1 W/m2K, barva bílá/bílá</t>
  </si>
  <si>
    <t>1566633884</t>
  </si>
  <si>
    <t>"č.p. 211" 2</t>
  </si>
  <si>
    <t>"č.p. 213" 2</t>
  </si>
  <si>
    <t>-706393334</t>
  </si>
  <si>
    <t>766622831</t>
  </si>
  <si>
    <t>Demontáž rámu zdvojených oken dřevěných nebo plastových do 1m2 k opětovnému použití</t>
  </si>
  <si>
    <t>1908888086</t>
  </si>
  <si>
    <t>1523514327</t>
  </si>
  <si>
    <t>1865440564</t>
  </si>
  <si>
    <t>-446997889</t>
  </si>
  <si>
    <t>"viz výkres D.1.1.06" (2*2)+(18*3)</t>
  </si>
  <si>
    <t>"viz výkres D.1.1.07" (7*2)+(12*1)</t>
  </si>
  <si>
    <t>"viz výkres D.1.1.08" (14*2)+(18*1)</t>
  </si>
  <si>
    <t>"viz výkres D.1.1.09" (6*2)+(8*3)+(1*2)</t>
  </si>
  <si>
    <t>-462715047</t>
  </si>
  <si>
    <t>(1,31+1,31+1,45+1,45)</t>
  </si>
  <si>
    <t>1,44+1,44+2,27</t>
  </si>
  <si>
    <t>(2,07+2,07+1,57+1,57)*4</t>
  </si>
  <si>
    <t>(1,30+1,30+1,56+1,56)</t>
  </si>
  <si>
    <t>(0,90+0,90+0,54+0,54)*2</t>
  </si>
  <si>
    <t>(1,34+1,34+1,27+1,27)*9</t>
  </si>
  <si>
    <t>(0,70+0,70+1,57+1,57)*16</t>
  </si>
  <si>
    <t>(2,07+2,07+1,55+1,55)*9</t>
  </si>
  <si>
    <t>(1,35+1,35+1,85+1,85)*7</t>
  </si>
  <si>
    <t>(2,07+2,07+1,58+1,58)*13</t>
  </si>
  <si>
    <t>(1,32+1,32+1,25+1,25)*9</t>
  </si>
  <si>
    <t>-1923556103</t>
  </si>
  <si>
    <t>(0,56+0,56+0,60+0,60)*7</t>
  </si>
  <si>
    <t>(0,57+0,57+0,58+0,58)*26</t>
  </si>
  <si>
    <t>(0,87+0,87+0,56+0,56)*14</t>
  </si>
  <si>
    <t>(0,82+0,82+0,58+0,58)*1</t>
  </si>
  <si>
    <t>(1,15+1,15+0,57+0,57)*3</t>
  </si>
  <si>
    <t>1,44+1,44+2,17+2,17</t>
  </si>
  <si>
    <t>"vstupní dveře" (1,50+1,50+2,20+2,20)*5</t>
  </si>
  <si>
    <t>1758877604</t>
  </si>
  <si>
    <t>-835825807</t>
  </si>
  <si>
    <t>dveře vnitřní požárně odolné, odolnost EI (EW) 30 D3, 1křídlové 80 x 197 cm, provedení KLIMA 3</t>
  </si>
  <si>
    <t>373841682</t>
  </si>
  <si>
    <t>-1196773064</t>
  </si>
  <si>
    <t>1348685340</t>
  </si>
  <si>
    <t>"viz výkres D.1.1.04" 5</t>
  </si>
  <si>
    <t>61165620</t>
  </si>
  <si>
    <t>dveře vnitřní požárně odolné, odolnost EI (EW) 30 D3, 1křídlové 95 x 207 cm - atypický rozměr, provedení KLIMA 3</t>
  </si>
  <si>
    <t>534895999</t>
  </si>
  <si>
    <t>1654839439</t>
  </si>
  <si>
    <t>"viz výkres D.1.1.02" 5</t>
  </si>
  <si>
    <t>1438251851</t>
  </si>
  <si>
    <t>"viz výkres D.1.1.04" 6</t>
  </si>
  <si>
    <t>-1305048975</t>
  </si>
  <si>
    <t>178195324</t>
  </si>
  <si>
    <t>-1791656718</t>
  </si>
  <si>
    <t>326944305</t>
  </si>
  <si>
    <t>1709904183</t>
  </si>
  <si>
    <t>2043973094</t>
  </si>
  <si>
    <t>"viz výkres D.1.1.02" 1,50*2,20*5</t>
  </si>
  <si>
    <t>-206864621</t>
  </si>
  <si>
    <t>"těsnění do vstupních dveří do bytů" 18*5</t>
  </si>
  <si>
    <t>1672401369</t>
  </si>
  <si>
    <t>90*1,02 'Přepočtené koeficientem množství</t>
  </si>
  <si>
    <t>-862522340</t>
  </si>
  <si>
    <t>1615409920</t>
  </si>
  <si>
    <t>1217588038</t>
  </si>
  <si>
    <t>-451568759</t>
  </si>
  <si>
    <t>"lodžie" 1,90+1,90</t>
  </si>
  <si>
    <t>1429765222</t>
  </si>
  <si>
    <t>-591732205</t>
  </si>
  <si>
    <t>-1817417532</t>
  </si>
  <si>
    <t>-1923655575</t>
  </si>
  <si>
    <t>1064270238</t>
  </si>
  <si>
    <t>-858032589</t>
  </si>
  <si>
    <t>76781262</t>
  </si>
  <si>
    <t>Dodávka a montáž ocelového schodiště se zábradlím, schodnice U 200, stupně pórorošt 350x800 mm, uchycení zábradlí U 120 + napojení na stávající zábradlí, vč. kotvení a povrchové úpravy žárovým zinkováním - bližší specifikace viz výkres D.1.1.42, D1.1.1.43</t>
  </si>
  <si>
    <t>1985241212</t>
  </si>
  <si>
    <t>76781264</t>
  </si>
  <si>
    <t>Dodávka a montáž ocelového zábradlí lodžie (úprava stávajícího zábradlí) včetně kotvení přes kotevní desku z termoplastické pěny a povrchové úpravy žárovým zinkováním - bližší specifikace viz výkres D.1.1.38, D1.1.1.39</t>
  </si>
  <si>
    <t>1016520358</t>
  </si>
  <si>
    <t>"viz výkres č. D.1.1.09" 1,40+0,40</t>
  </si>
  <si>
    <t>150548057</t>
  </si>
  <si>
    <t>-77819871</t>
  </si>
  <si>
    <t>-952245512</t>
  </si>
  <si>
    <t>-615949812</t>
  </si>
  <si>
    <t>538768963</t>
  </si>
  <si>
    <t>"viz výkres D.1.1.37" 1,40+1,40+2,41-0,90</t>
  </si>
  <si>
    <t>910136431</t>
  </si>
  <si>
    <t>"viz výkres D.1.1.37" (2,41*1,00)+(1,00*0,30)+(0,90*0,90)+((0,90+0,90+0,90)*0,30)</t>
  </si>
  <si>
    <t>-584506466</t>
  </si>
  <si>
    <t>"množství převzato z položky č. 771474113" 4,31*0,10*1,20</t>
  </si>
  <si>
    <t>"množství převzato z položky č. 771574113" 4,33</t>
  </si>
  <si>
    <t>4,847*1,15 'Přepočtené koeficientem množství</t>
  </si>
  <si>
    <t>-751109862</t>
  </si>
  <si>
    <t>"množství převzato z položky č. 771474113" 4,31*0,10</t>
  </si>
  <si>
    <t>-1940662730</t>
  </si>
  <si>
    <t>"viz výkres D.1.1.37" (1,40+1,40+2,41-0,90)+(0,90+0,90+0,90)</t>
  </si>
  <si>
    <t>593855404</t>
  </si>
  <si>
    <t>-938393239</t>
  </si>
  <si>
    <t>"konce krokví" (25,80+359,00)*(0,12+0,12+0,16+0,16)</t>
  </si>
  <si>
    <t>"námětek krokví" (35,60+359,00)*(0,10+0,10+0,12+0,12)</t>
  </si>
  <si>
    <t>"bačkora" 16,50*(0,16+0,16+0,16+0,16)</t>
  </si>
  <si>
    <t>"šikmé sloupky na bačkoře" 17,00*(0,16+0,16+0,16+0,16)</t>
  </si>
  <si>
    <t>"pozednice" 168,50*(0,14+0,14+0,14+0,14)</t>
  </si>
  <si>
    <t>"vazný trám" 24,20*(0,20+0,20+0,26+0,26)</t>
  </si>
  <si>
    <t>-932681608</t>
  </si>
  <si>
    <t>-266701808</t>
  </si>
  <si>
    <t>"viz výkres D.1.1.01" 9*5,00*0,25</t>
  </si>
  <si>
    <t>"viz výkres D.1.1.04" 6*5,00*0,25</t>
  </si>
  <si>
    <t>"stávající ocelová dířka na fasádě" (0,60*0,60*9)</t>
  </si>
  <si>
    <t>337</t>
  </si>
  <si>
    <t>188758320</t>
  </si>
  <si>
    <t>1070972646</t>
  </si>
  <si>
    <t>-811998384</t>
  </si>
  <si>
    <t>1380312026</t>
  </si>
  <si>
    <t>1673763815</t>
  </si>
  <si>
    <t>1750989292</t>
  </si>
  <si>
    <t>1150,00</t>
  </si>
  <si>
    <t>-1022361895</t>
  </si>
  <si>
    <t>D.. - Způsobilé výdaje - vedlejší aktivity</t>
  </si>
  <si>
    <t>1503566036</t>
  </si>
  <si>
    <t>56307162</t>
  </si>
  <si>
    <t>-1883597360</t>
  </si>
  <si>
    <t>-1440268897</t>
  </si>
  <si>
    <t>-738732268</t>
  </si>
  <si>
    <t xml:space="preserve">D... - Nezpůsobilé výdaje </t>
  </si>
  <si>
    <t>-1638204525</t>
  </si>
  <si>
    <t>"nový okapový chodník" (9,99+33,40+17,80+2,00+32,62+10,90+32,15+2,00+8,20+23,10-(1,80*5))*0,45</t>
  </si>
  <si>
    <t>1562176794</t>
  </si>
  <si>
    <t>2060088192</t>
  </si>
  <si>
    <t>73,422*1,05 'Přepočtené koeficientem množství</t>
  </si>
  <si>
    <t>-658352914</t>
  </si>
  <si>
    <t>-1181265738</t>
  </si>
  <si>
    <t>-2122031612</t>
  </si>
  <si>
    <t xml:space="preserve">"komplet nová krytina" </t>
  </si>
  <si>
    <t>(30,00*7,10)+((11,20*7,10)/2)+(((33,90+23,50)/2)*7,10)+((6,00*7,10)/2)</t>
  </si>
  <si>
    <t>8,20*7,10</t>
  </si>
  <si>
    <t>"uznatelné náklady" "viz výkres D.1.1.33" -((8,20+32,00+10,70+33,00+1,60)*2,00)</t>
  </si>
  <si>
    <t>-588504124</t>
  </si>
  <si>
    <t>"komplet nová krytina" 379,00</t>
  </si>
  <si>
    <t>-520222026</t>
  </si>
  <si>
    <t>((30,00*7,10)+((11,20*7,10)/2)+(((33,90+23,50)/2)*7,10)+((6,00*7,10)/2))*4,50*0,04*0,06</t>
  </si>
  <si>
    <t>(8,20*7,10)*4,50*0,04*0,06</t>
  </si>
  <si>
    <t>"viz výkres D.1.1.33" -((8,20+32,00+10,70+33,00+1,60)*2,00)*4,50*0,04*0,06</t>
  </si>
  <si>
    <t>"kontralatě" 379,00*0,04*0,06</t>
  </si>
  <si>
    <t>4,853*1,1 'Přepočtené koeficientem množství</t>
  </si>
  <si>
    <t>-567237701</t>
  </si>
  <si>
    <t>"viz výkres D.1.1.33" -((8,20+32,00+10,70+33,00+1,60)*2,00)</t>
  </si>
  <si>
    <t>-963379040</t>
  </si>
  <si>
    <t>"množství přezato z položky č. 605141140" 5,338</t>
  </si>
  <si>
    <t>-1031178133</t>
  </si>
  <si>
    <t>765111801</t>
  </si>
  <si>
    <t>Demontáž krytiny keramické drážkové sklonu do 30° na sucho do suti</t>
  </si>
  <si>
    <t>-1962645270</t>
  </si>
  <si>
    <t>"komplet nová krytina" (30,00*7,10)+((11,20*7,10)/2)+(((33,90+23,50)/2)*7,10)+((6,00*7,10)/2)</t>
  </si>
  <si>
    <t>765111811</t>
  </si>
  <si>
    <t>Příplatek k demontáži krytiny keramické drážkové do suti za sklon přes 30°</t>
  </si>
  <si>
    <t>-1713174248</t>
  </si>
  <si>
    <t>765111869</t>
  </si>
  <si>
    <t>Demontáž krytiny keramické hřebenů a nároží sklonu do 30° s tvrdou maltou do suti</t>
  </si>
  <si>
    <t>-423658811</t>
  </si>
  <si>
    <t>"nároží" (8,10*4)</t>
  </si>
  <si>
    <t>"hřeben" 8,80+23,50+3,50+10,50</t>
  </si>
  <si>
    <t>765111881</t>
  </si>
  <si>
    <t>Příplatek k demontáži krytiny keramické hřebenů a nároží z prejzů do suti za sklon přes 30°</t>
  </si>
  <si>
    <t>-827291310</t>
  </si>
  <si>
    <t>803200375</t>
  </si>
  <si>
    <t>"nároží" (8,10*4)*2</t>
  </si>
  <si>
    <t>-643395706</t>
  </si>
  <si>
    <t>-563184064</t>
  </si>
  <si>
    <t>765123312</t>
  </si>
  <si>
    <t>Krytina betonová drážková - hřeben provětrávaný z hřebenáčů s povrchovou úpravou</t>
  </si>
  <si>
    <t>889190219</t>
  </si>
  <si>
    <t>-1888335819</t>
  </si>
  <si>
    <t>"úžlabí" 8,10*3</t>
  </si>
  <si>
    <t>765125302</t>
  </si>
  <si>
    <t>Montáž střešního výlezu plochy jednotlivě přes 0,25 m2 pro betonovu krytinu</t>
  </si>
  <si>
    <t>-1612571956</t>
  </si>
  <si>
    <t>"viz výkres D.1.1.11" 2</t>
  </si>
  <si>
    <t>59244016</t>
  </si>
  <si>
    <t>okno střešní výstupní univerzální otevírané ven 3 směry 705x765m, otvor 480x510mm)</t>
  </si>
  <si>
    <t>-1611674853</t>
  </si>
  <si>
    <t>-844274721</t>
  </si>
  <si>
    <t>253636156</t>
  </si>
  <si>
    <t>365,05*1,15 'Přepočtené koeficientem množství</t>
  </si>
  <si>
    <t>1266939450</t>
  </si>
  <si>
    <t>-1131249997</t>
  </si>
  <si>
    <t>379*1,05 'Přepočtené koeficientem množství</t>
  </si>
  <si>
    <t>-767096322</t>
  </si>
  <si>
    <t>-68624261</t>
  </si>
  <si>
    <t>365,05</t>
  </si>
  <si>
    <t>-612271432</t>
  </si>
  <si>
    <t>-1320792710</t>
  </si>
  <si>
    <t>"viz výkres D.1.1.02" 2+16</t>
  </si>
  <si>
    <t>"viz výkres D.1.1.03" 16</t>
  </si>
  <si>
    <t>-1074310027</t>
  </si>
  <si>
    <t>"viz výkres D.1.1.02" 1+1+9</t>
  </si>
  <si>
    <t>"viz výkres D.1.1.03" 7+9</t>
  </si>
  <si>
    <t>1622891487</t>
  </si>
  <si>
    <t>"viz výkres D.1.1.02" 4+9</t>
  </si>
  <si>
    <t>191256136</t>
  </si>
  <si>
    <t>114,02*1,05 'Přepočtené koeficientem množství</t>
  </si>
  <si>
    <t>-1749109275</t>
  </si>
  <si>
    <t>1223683583</t>
  </si>
  <si>
    <t>"vyklizení půdy" 50,00</t>
  </si>
  <si>
    <t>2132813832</t>
  </si>
  <si>
    <t>154326117</t>
  </si>
  <si>
    <t>375897836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</si>
</sst>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(zateplení)  BD v Milíně, blok B, C, D  - IV.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1. 5. 2019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ROUND(AG95+AG99+AG103,2)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ROUND(AS95+AS99+AS103,2)</f>
        <v>0</v>
      </c>
      <c r="AT94" s="113">
        <f>ROUND(SUM(AV94:AW94),2)</f>
        <v>0</v>
      </c>
      <c r="AU94" s="114">
        <f>ROUND(AU95+AU99+AU103,5)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ROUND(AZ95+AZ99+AZ103,2)</f>
        <v>0</v>
      </c>
      <c r="BA94" s="113">
        <f>ROUND(BA95+BA99+BA103,2)</f>
        <v>0</v>
      </c>
      <c r="BB94" s="113">
        <f>ROUND(BB95+BB99+BB103,2)</f>
        <v>0</v>
      </c>
      <c r="BC94" s="113">
        <f>ROUND(BC95+BC99+BC103,2)</f>
        <v>0</v>
      </c>
      <c r="BD94" s="115">
        <f>ROUND(BD95+BD99+BD103,2)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0" s="4" customFormat="1" ht="16.5" customHeight="1">
      <c r="A96" s="131" t="s">
        <v>83</v>
      </c>
      <c r="B96" s="69"/>
      <c r="C96" s="132"/>
      <c r="D96" s="132"/>
      <c r="E96" s="133" t="s">
        <v>84</v>
      </c>
      <c r="F96" s="133"/>
      <c r="G96" s="133"/>
      <c r="H96" s="133"/>
      <c r="I96" s="133"/>
      <c r="J96" s="132"/>
      <c r="K96" s="133" t="s">
        <v>85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'B. - Způsobilé výdaje - h...'!J32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86</v>
      </c>
      <c r="AR96" s="71"/>
      <c r="AS96" s="136">
        <v>0</v>
      </c>
      <c r="AT96" s="137">
        <f>ROUND(SUM(AV96:AW96),2)</f>
        <v>0</v>
      </c>
      <c r="AU96" s="138">
        <f>'B. - Způsobilé výdaje - h...'!P148</f>
        <v>0</v>
      </c>
      <c r="AV96" s="137">
        <f>'B. - Způsobilé výdaje - h...'!J35</f>
        <v>0</v>
      </c>
      <c r="AW96" s="137">
        <f>'B. - Způsobilé výdaje - h...'!J36</f>
        <v>0</v>
      </c>
      <c r="AX96" s="137">
        <f>'B. - Způsobilé výdaje - h...'!J37</f>
        <v>0</v>
      </c>
      <c r="AY96" s="137">
        <f>'B. - Způsobilé výdaje - h...'!J38</f>
        <v>0</v>
      </c>
      <c r="AZ96" s="137">
        <f>'B. - Způsobilé výdaje - h...'!F35</f>
        <v>0</v>
      </c>
      <c r="BA96" s="137">
        <f>'B. - Způsobilé výdaje - h...'!F36</f>
        <v>0</v>
      </c>
      <c r="BB96" s="137">
        <f>'B. - Způsobilé výdaje - h...'!F37</f>
        <v>0</v>
      </c>
      <c r="BC96" s="137">
        <f>'B. - Způsobilé výdaje - h...'!F38</f>
        <v>0</v>
      </c>
      <c r="BD96" s="139">
        <f>'B. - Způsobilé výdaje - h...'!F39</f>
        <v>0</v>
      </c>
      <c r="BE96" s="4"/>
      <c r="BT96" s="140" t="s">
        <v>82</v>
      </c>
      <c r="BV96" s="140" t="s">
        <v>75</v>
      </c>
      <c r="BW96" s="140" t="s">
        <v>87</v>
      </c>
      <c r="BX96" s="140" t="s">
        <v>81</v>
      </c>
      <c r="CL96" s="140" t="s">
        <v>1</v>
      </c>
    </row>
    <row r="97" spans="1:90" s="4" customFormat="1" ht="16.5" customHeight="1">
      <c r="A97" s="131" t="s">
        <v>83</v>
      </c>
      <c r="B97" s="69"/>
      <c r="C97" s="132"/>
      <c r="D97" s="132"/>
      <c r="E97" s="133" t="s">
        <v>88</v>
      </c>
      <c r="F97" s="133"/>
      <c r="G97" s="133"/>
      <c r="H97" s="133"/>
      <c r="I97" s="133"/>
      <c r="J97" s="132"/>
      <c r="K97" s="133" t="s">
        <v>89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'B.. - Způsobilé výdaje - 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86</v>
      </c>
      <c r="AR97" s="71"/>
      <c r="AS97" s="136">
        <v>0</v>
      </c>
      <c r="AT97" s="137">
        <f>ROUND(SUM(AV97:AW97),2)</f>
        <v>0</v>
      </c>
      <c r="AU97" s="138">
        <f>'B.. - Způsobilé výdaje - ...'!P124</f>
        <v>0</v>
      </c>
      <c r="AV97" s="137">
        <f>'B.. - Způsobilé výdaje - ...'!J35</f>
        <v>0</v>
      </c>
      <c r="AW97" s="137">
        <f>'B.. - Způsobilé výdaje - ...'!J36</f>
        <v>0</v>
      </c>
      <c r="AX97" s="137">
        <f>'B.. - Způsobilé výdaje - ...'!J37</f>
        <v>0</v>
      </c>
      <c r="AY97" s="137">
        <f>'B.. - Způsobilé výdaje - ...'!J38</f>
        <v>0</v>
      </c>
      <c r="AZ97" s="137">
        <f>'B.. - Způsobilé výdaje - ...'!F35</f>
        <v>0</v>
      </c>
      <c r="BA97" s="137">
        <f>'B.. - Způsobilé výdaje - ...'!F36</f>
        <v>0</v>
      </c>
      <c r="BB97" s="137">
        <f>'B.. - Způsobilé výdaje - ...'!F37</f>
        <v>0</v>
      </c>
      <c r="BC97" s="137">
        <f>'B.. - Způsobilé výdaje - ...'!F38</f>
        <v>0</v>
      </c>
      <c r="BD97" s="139">
        <f>'B.. - Způsobilé výdaje - ...'!F39</f>
        <v>0</v>
      </c>
      <c r="BE97" s="4"/>
      <c r="BT97" s="140" t="s">
        <v>82</v>
      </c>
      <c r="BV97" s="140" t="s">
        <v>75</v>
      </c>
      <c r="BW97" s="140" t="s">
        <v>90</v>
      </c>
      <c r="BX97" s="140" t="s">
        <v>81</v>
      </c>
      <c r="CL97" s="140" t="s">
        <v>1</v>
      </c>
    </row>
    <row r="98" spans="1:90" s="4" customFormat="1" ht="16.5" customHeight="1">
      <c r="A98" s="131" t="s">
        <v>83</v>
      </c>
      <c r="B98" s="69"/>
      <c r="C98" s="132"/>
      <c r="D98" s="132"/>
      <c r="E98" s="133" t="s">
        <v>91</v>
      </c>
      <c r="F98" s="133"/>
      <c r="G98" s="133"/>
      <c r="H98" s="133"/>
      <c r="I98" s="133"/>
      <c r="J98" s="132"/>
      <c r="K98" s="133" t="s">
        <v>92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'B... - Nezpůsobilé výdaje'!J32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86</v>
      </c>
      <c r="AR98" s="71"/>
      <c r="AS98" s="136">
        <v>0</v>
      </c>
      <c r="AT98" s="137">
        <f>ROUND(SUM(AV98:AW98),2)</f>
        <v>0</v>
      </c>
      <c r="AU98" s="138">
        <f>'B... - Nezpůsobilé výdaje'!P131</f>
        <v>0</v>
      </c>
      <c r="AV98" s="137">
        <f>'B... - Nezpůsobilé výdaje'!J35</f>
        <v>0</v>
      </c>
      <c r="AW98" s="137">
        <f>'B... - Nezpůsobilé výdaje'!J36</f>
        <v>0</v>
      </c>
      <c r="AX98" s="137">
        <f>'B... - Nezpůsobilé výdaje'!J37</f>
        <v>0</v>
      </c>
      <c r="AY98" s="137">
        <f>'B... - Nezpůsobilé výdaje'!J38</f>
        <v>0</v>
      </c>
      <c r="AZ98" s="137">
        <f>'B... - Nezpůsobilé výdaje'!F35</f>
        <v>0</v>
      </c>
      <c r="BA98" s="137">
        <f>'B... - Nezpůsobilé výdaje'!F36</f>
        <v>0</v>
      </c>
      <c r="BB98" s="137">
        <f>'B... - Nezpůsobilé výdaje'!F37</f>
        <v>0</v>
      </c>
      <c r="BC98" s="137">
        <f>'B... - Nezpůsobilé výdaje'!F38</f>
        <v>0</v>
      </c>
      <c r="BD98" s="139">
        <f>'B... - Nezpůsobilé výdaje'!F39</f>
        <v>0</v>
      </c>
      <c r="BE98" s="4"/>
      <c r="BT98" s="140" t="s">
        <v>82</v>
      </c>
      <c r="BV98" s="140" t="s">
        <v>75</v>
      </c>
      <c r="BW98" s="140" t="s">
        <v>93</v>
      </c>
      <c r="BX98" s="140" t="s">
        <v>81</v>
      </c>
      <c r="CL98" s="140" t="s">
        <v>1</v>
      </c>
    </row>
    <row r="99" spans="1:91" s="7" customFormat="1" ht="24.75" customHeight="1">
      <c r="A99" s="7"/>
      <c r="B99" s="118"/>
      <c r="C99" s="119"/>
      <c r="D99" s="120" t="s">
        <v>94</v>
      </c>
      <c r="E99" s="120"/>
      <c r="F99" s="120"/>
      <c r="G99" s="120"/>
      <c r="H99" s="120"/>
      <c r="I99" s="121"/>
      <c r="J99" s="120" t="s">
        <v>95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ROUND(SUM(AG100:AG102),2)</f>
        <v>0</v>
      </c>
      <c r="AH99" s="121"/>
      <c r="AI99" s="121"/>
      <c r="AJ99" s="121"/>
      <c r="AK99" s="121"/>
      <c r="AL99" s="121"/>
      <c r="AM99" s="121"/>
      <c r="AN99" s="123">
        <f>SUM(AG99,AT99)</f>
        <v>0</v>
      </c>
      <c r="AO99" s="121"/>
      <c r="AP99" s="121"/>
      <c r="AQ99" s="124" t="s">
        <v>79</v>
      </c>
      <c r="AR99" s="125"/>
      <c r="AS99" s="126">
        <f>ROUND(SUM(AS100:AS102),2)</f>
        <v>0</v>
      </c>
      <c r="AT99" s="127">
        <f>ROUND(SUM(AV99:AW99),2)</f>
        <v>0</v>
      </c>
      <c r="AU99" s="128">
        <f>ROUND(SUM(AU100:AU102),5)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ROUND(SUM(AZ100:AZ102),2)</f>
        <v>0</v>
      </c>
      <c r="BA99" s="127">
        <f>ROUND(SUM(BA100:BA102),2)</f>
        <v>0</v>
      </c>
      <c r="BB99" s="127">
        <f>ROUND(SUM(BB100:BB102),2)</f>
        <v>0</v>
      </c>
      <c r="BC99" s="127">
        <f>ROUND(SUM(BC100:BC102),2)</f>
        <v>0</v>
      </c>
      <c r="BD99" s="129">
        <f>ROUND(SUM(BD100:BD102),2)</f>
        <v>0</v>
      </c>
      <c r="BE99" s="7"/>
      <c r="BS99" s="130" t="s">
        <v>72</v>
      </c>
      <c r="BT99" s="130" t="s">
        <v>80</v>
      </c>
      <c r="BU99" s="130" t="s">
        <v>74</v>
      </c>
      <c r="BV99" s="130" t="s">
        <v>75</v>
      </c>
      <c r="BW99" s="130" t="s">
        <v>96</v>
      </c>
      <c r="BX99" s="130" t="s">
        <v>5</v>
      </c>
      <c r="CL99" s="130" t="s">
        <v>1</v>
      </c>
      <c r="CM99" s="130" t="s">
        <v>82</v>
      </c>
    </row>
    <row r="100" spans="1:90" s="4" customFormat="1" ht="16.5" customHeight="1">
      <c r="A100" s="131" t="s">
        <v>83</v>
      </c>
      <c r="B100" s="69"/>
      <c r="C100" s="132"/>
      <c r="D100" s="132"/>
      <c r="E100" s="133" t="s">
        <v>97</v>
      </c>
      <c r="F100" s="133"/>
      <c r="G100" s="133"/>
      <c r="H100" s="133"/>
      <c r="I100" s="133"/>
      <c r="J100" s="132"/>
      <c r="K100" s="133" t="s">
        <v>85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'C. - Způsobilé výdaje - h...'!J32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86</v>
      </c>
      <c r="AR100" s="71"/>
      <c r="AS100" s="136">
        <v>0</v>
      </c>
      <c r="AT100" s="137">
        <f>ROUND(SUM(AV100:AW100),2)</f>
        <v>0</v>
      </c>
      <c r="AU100" s="138">
        <f>'C. - Způsobilé výdaje - h...'!P148</f>
        <v>0</v>
      </c>
      <c r="AV100" s="137">
        <f>'C. - Způsobilé výdaje - h...'!J35</f>
        <v>0</v>
      </c>
      <c r="AW100" s="137">
        <f>'C. - Způsobilé výdaje - h...'!J36</f>
        <v>0</v>
      </c>
      <c r="AX100" s="137">
        <f>'C. - Způsobilé výdaje - h...'!J37</f>
        <v>0</v>
      </c>
      <c r="AY100" s="137">
        <f>'C. - Způsobilé výdaje - h...'!J38</f>
        <v>0</v>
      </c>
      <c r="AZ100" s="137">
        <f>'C. - Způsobilé výdaje - h...'!F35</f>
        <v>0</v>
      </c>
      <c r="BA100" s="137">
        <f>'C. - Způsobilé výdaje - h...'!F36</f>
        <v>0</v>
      </c>
      <c r="BB100" s="137">
        <f>'C. - Způsobilé výdaje - h...'!F37</f>
        <v>0</v>
      </c>
      <c r="BC100" s="137">
        <f>'C. - Způsobilé výdaje - h...'!F38</f>
        <v>0</v>
      </c>
      <c r="BD100" s="139">
        <f>'C. - Způsobilé výdaje - h...'!F39</f>
        <v>0</v>
      </c>
      <c r="BE100" s="4"/>
      <c r="BT100" s="140" t="s">
        <v>82</v>
      </c>
      <c r="BV100" s="140" t="s">
        <v>75</v>
      </c>
      <c r="BW100" s="140" t="s">
        <v>98</v>
      </c>
      <c r="BX100" s="140" t="s">
        <v>96</v>
      </c>
      <c r="CL100" s="140" t="s">
        <v>1</v>
      </c>
    </row>
    <row r="101" spans="1:90" s="4" customFormat="1" ht="16.5" customHeight="1">
      <c r="A101" s="131" t="s">
        <v>83</v>
      </c>
      <c r="B101" s="69"/>
      <c r="C101" s="132"/>
      <c r="D101" s="132"/>
      <c r="E101" s="133" t="s">
        <v>99</v>
      </c>
      <c r="F101" s="133"/>
      <c r="G101" s="133"/>
      <c r="H101" s="133"/>
      <c r="I101" s="133"/>
      <c r="J101" s="132"/>
      <c r="K101" s="133" t="s">
        <v>89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'C.. - Způsobilé výdaje - ...'!J32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86</v>
      </c>
      <c r="AR101" s="71"/>
      <c r="AS101" s="136">
        <v>0</v>
      </c>
      <c r="AT101" s="137">
        <f>ROUND(SUM(AV101:AW101),2)</f>
        <v>0</v>
      </c>
      <c r="AU101" s="138">
        <f>'C.. - Způsobilé výdaje - ...'!P124</f>
        <v>0</v>
      </c>
      <c r="AV101" s="137">
        <f>'C.. - Způsobilé výdaje - ...'!J35</f>
        <v>0</v>
      </c>
      <c r="AW101" s="137">
        <f>'C.. - Způsobilé výdaje - ...'!J36</f>
        <v>0</v>
      </c>
      <c r="AX101" s="137">
        <f>'C.. - Způsobilé výdaje - ...'!J37</f>
        <v>0</v>
      </c>
      <c r="AY101" s="137">
        <f>'C.. - Způsobilé výdaje - ...'!J38</f>
        <v>0</v>
      </c>
      <c r="AZ101" s="137">
        <f>'C.. - Způsobilé výdaje - ...'!F35</f>
        <v>0</v>
      </c>
      <c r="BA101" s="137">
        <f>'C.. - Způsobilé výdaje - ...'!F36</f>
        <v>0</v>
      </c>
      <c r="BB101" s="137">
        <f>'C.. - Způsobilé výdaje - ...'!F37</f>
        <v>0</v>
      </c>
      <c r="BC101" s="137">
        <f>'C.. - Způsobilé výdaje - ...'!F38</f>
        <v>0</v>
      </c>
      <c r="BD101" s="139">
        <f>'C.. - Způsobilé výdaje - ...'!F39</f>
        <v>0</v>
      </c>
      <c r="BE101" s="4"/>
      <c r="BT101" s="140" t="s">
        <v>82</v>
      </c>
      <c r="BV101" s="140" t="s">
        <v>75</v>
      </c>
      <c r="BW101" s="140" t="s">
        <v>100</v>
      </c>
      <c r="BX101" s="140" t="s">
        <v>96</v>
      </c>
      <c r="CL101" s="140" t="s">
        <v>1</v>
      </c>
    </row>
    <row r="102" spans="1:90" s="4" customFormat="1" ht="16.5" customHeight="1">
      <c r="A102" s="131" t="s">
        <v>83</v>
      </c>
      <c r="B102" s="69"/>
      <c r="C102" s="132"/>
      <c r="D102" s="132"/>
      <c r="E102" s="133" t="s">
        <v>101</v>
      </c>
      <c r="F102" s="133"/>
      <c r="G102" s="133"/>
      <c r="H102" s="133"/>
      <c r="I102" s="133"/>
      <c r="J102" s="132"/>
      <c r="K102" s="133" t="s">
        <v>92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'C... - Nezpůsobilé výdaje'!J32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86</v>
      </c>
      <c r="AR102" s="71"/>
      <c r="AS102" s="136">
        <v>0</v>
      </c>
      <c r="AT102" s="137">
        <f>ROUND(SUM(AV102:AW102),2)</f>
        <v>0</v>
      </c>
      <c r="AU102" s="138">
        <f>'C... - Nezpůsobilé výdaje'!P131</f>
        <v>0</v>
      </c>
      <c r="AV102" s="137">
        <f>'C... - Nezpůsobilé výdaje'!J35</f>
        <v>0</v>
      </c>
      <c r="AW102" s="137">
        <f>'C... - Nezpůsobilé výdaje'!J36</f>
        <v>0</v>
      </c>
      <c r="AX102" s="137">
        <f>'C... - Nezpůsobilé výdaje'!J37</f>
        <v>0</v>
      </c>
      <c r="AY102" s="137">
        <f>'C... - Nezpůsobilé výdaje'!J38</f>
        <v>0</v>
      </c>
      <c r="AZ102" s="137">
        <f>'C... - Nezpůsobilé výdaje'!F35</f>
        <v>0</v>
      </c>
      <c r="BA102" s="137">
        <f>'C... - Nezpůsobilé výdaje'!F36</f>
        <v>0</v>
      </c>
      <c r="BB102" s="137">
        <f>'C... - Nezpůsobilé výdaje'!F37</f>
        <v>0</v>
      </c>
      <c r="BC102" s="137">
        <f>'C... - Nezpůsobilé výdaje'!F38</f>
        <v>0</v>
      </c>
      <c r="BD102" s="139">
        <f>'C... - Nezpůsobilé výdaje'!F39</f>
        <v>0</v>
      </c>
      <c r="BE102" s="4"/>
      <c r="BT102" s="140" t="s">
        <v>82</v>
      </c>
      <c r="BV102" s="140" t="s">
        <v>75</v>
      </c>
      <c r="BW102" s="140" t="s">
        <v>102</v>
      </c>
      <c r="BX102" s="140" t="s">
        <v>96</v>
      </c>
      <c r="CL102" s="140" t="s">
        <v>1</v>
      </c>
    </row>
    <row r="103" spans="1:91" s="7" customFormat="1" ht="24.75" customHeight="1">
      <c r="A103" s="7"/>
      <c r="B103" s="118"/>
      <c r="C103" s="119"/>
      <c r="D103" s="120" t="s">
        <v>72</v>
      </c>
      <c r="E103" s="120"/>
      <c r="F103" s="120"/>
      <c r="G103" s="120"/>
      <c r="H103" s="120"/>
      <c r="I103" s="121"/>
      <c r="J103" s="120" t="s">
        <v>103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ROUND(SUM(AG104:AG106),2)</f>
        <v>0</v>
      </c>
      <c r="AH103" s="121"/>
      <c r="AI103" s="121"/>
      <c r="AJ103" s="121"/>
      <c r="AK103" s="121"/>
      <c r="AL103" s="121"/>
      <c r="AM103" s="121"/>
      <c r="AN103" s="123">
        <f>SUM(AG103,AT103)</f>
        <v>0</v>
      </c>
      <c r="AO103" s="121"/>
      <c r="AP103" s="121"/>
      <c r="AQ103" s="124" t="s">
        <v>79</v>
      </c>
      <c r="AR103" s="125"/>
      <c r="AS103" s="126">
        <f>ROUND(SUM(AS104:AS106),2)</f>
        <v>0</v>
      </c>
      <c r="AT103" s="127">
        <f>ROUND(SUM(AV103:AW103),2)</f>
        <v>0</v>
      </c>
      <c r="AU103" s="128">
        <f>ROUND(SUM(AU104:AU106),5)</f>
        <v>0</v>
      </c>
      <c r="AV103" s="127">
        <f>ROUND(AZ103*L29,2)</f>
        <v>0</v>
      </c>
      <c r="AW103" s="127">
        <f>ROUND(BA103*L30,2)</f>
        <v>0</v>
      </c>
      <c r="AX103" s="127">
        <f>ROUND(BB103*L29,2)</f>
        <v>0</v>
      </c>
      <c r="AY103" s="127">
        <f>ROUND(BC103*L30,2)</f>
        <v>0</v>
      </c>
      <c r="AZ103" s="127">
        <f>ROUND(SUM(AZ104:AZ106),2)</f>
        <v>0</v>
      </c>
      <c r="BA103" s="127">
        <f>ROUND(SUM(BA104:BA106),2)</f>
        <v>0</v>
      </c>
      <c r="BB103" s="127">
        <f>ROUND(SUM(BB104:BB106),2)</f>
        <v>0</v>
      </c>
      <c r="BC103" s="127">
        <f>ROUND(SUM(BC104:BC106),2)</f>
        <v>0</v>
      </c>
      <c r="BD103" s="129">
        <f>ROUND(SUM(BD104:BD106),2)</f>
        <v>0</v>
      </c>
      <c r="BE103" s="7"/>
      <c r="BS103" s="130" t="s">
        <v>72</v>
      </c>
      <c r="BT103" s="130" t="s">
        <v>80</v>
      </c>
      <c r="BU103" s="130" t="s">
        <v>74</v>
      </c>
      <c r="BV103" s="130" t="s">
        <v>75</v>
      </c>
      <c r="BW103" s="130" t="s">
        <v>104</v>
      </c>
      <c r="BX103" s="130" t="s">
        <v>5</v>
      </c>
      <c r="CL103" s="130" t="s">
        <v>1</v>
      </c>
      <c r="CM103" s="130" t="s">
        <v>82</v>
      </c>
    </row>
    <row r="104" spans="1:90" s="4" customFormat="1" ht="16.5" customHeight="1">
      <c r="A104" s="131" t="s">
        <v>83</v>
      </c>
      <c r="B104" s="69"/>
      <c r="C104" s="132"/>
      <c r="D104" s="132"/>
      <c r="E104" s="133" t="s">
        <v>105</v>
      </c>
      <c r="F104" s="133"/>
      <c r="G104" s="133"/>
      <c r="H104" s="133"/>
      <c r="I104" s="133"/>
      <c r="J104" s="132"/>
      <c r="K104" s="133" t="s">
        <v>85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'D. - Způsobilé výdaje - h...'!J32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86</v>
      </c>
      <c r="AR104" s="71"/>
      <c r="AS104" s="136">
        <v>0</v>
      </c>
      <c r="AT104" s="137">
        <f>ROUND(SUM(AV104:AW104),2)</f>
        <v>0</v>
      </c>
      <c r="AU104" s="138">
        <f>'D. - Způsobilé výdaje - h...'!P151</f>
        <v>0</v>
      </c>
      <c r="AV104" s="137">
        <f>'D. - Způsobilé výdaje - h...'!J35</f>
        <v>0</v>
      </c>
      <c r="AW104" s="137">
        <f>'D. - Způsobilé výdaje - h...'!J36</f>
        <v>0</v>
      </c>
      <c r="AX104" s="137">
        <f>'D. - Způsobilé výdaje - h...'!J37</f>
        <v>0</v>
      </c>
      <c r="AY104" s="137">
        <f>'D. - Způsobilé výdaje - h...'!J38</f>
        <v>0</v>
      </c>
      <c r="AZ104" s="137">
        <f>'D. - Způsobilé výdaje - h...'!F35</f>
        <v>0</v>
      </c>
      <c r="BA104" s="137">
        <f>'D. - Způsobilé výdaje - h...'!F36</f>
        <v>0</v>
      </c>
      <c r="BB104" s="137">
        <f>'D. - Způsobilé výdaje - h...'!F37</f>
        <v>0</v>
      </c>
      <c r="BC104" s="137">
        <f>'D. - Způsobilé výdaje - h...'!F38</f>
        <v>0</v>
      </c>
      <c r="BD104" s="139">
        <f>'D. - Způsobilé výdaje - h...'!F39</f>
        <v>0</v>
      </c>
      <c r="BE104" s="4"/>
      <c r="BT104" s="140" t="s">
        <v>82</v>
      </c>
      <c r="BV104" s="140" t="s">
        <v>75</v>
      </c>
      <c r="BW104" s="140" t="s">
        <v>106</v>
      </c>
      <c r="BX104" s="140" t="s">
        <v>104</v>
      </c>
      <c r="CL104" s="140" t="s">
        <v>1</v>
      </c>
    </row>
    <row r="105" spans="1:90" s="4" customFormat="1" ht="16.5" customHeight="1">
      <c r="A105" s="131" t="s">
        <v>83</v>
      </c>
      <c r="B105" s="69"/>
      <c r="C105" s="132"/>
      <c r="D105" s="132"/>
      <c r="E105" s="133" t="s">
        <v>107</v>
      </c>
      <c r="F105" s="133"/>
      <c r="G105" s="133"/>
      <c r="H105" s="133"/>
      <c r="I105" s="133"/>
      <c r="J105" s="132"/>
      <c r="K105" s="133" t="s">
        <v>89</v>
      </c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'D.. - Způsobilé výdaje - ...'!J32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86</v>
      </c>
      <c r="AR105" s="71"/>
      <c r="AS105" s="136">
        <v>0</v>
      </c>
      <c r="AT105" s="137">
        <f>ROUND(SUM(AV105:AW105),2)</f>
        <v>0</v>
      </c>
      <c r="AU105" s="138">
        <f>'D.. - Způsobilé výdaje - ...'!P124</f>
        <v>0</v>
      </c>
      <c r="AV105" s="137">
        <f>'D.. - Způsobilé výdaje - ...'!J35</f>
        <v>0</v>
      </c>
      <c r="AW105" s="137">
        <f>'D.. - Způsobilé výdaje - ...'!J36</f>
        <v>0</v>
      </c>
      <c r="AX105" s="137">
        <f>'D.. - Způsobilé výdaje - ...'!J37</f>
        <v>0</v>
      </c>
      <c r="AY105" s="137">
        <f>'D.. - Způsobilé výdaje - ...'!J38</f>
        <v>0</v>
      </c>
      <c r="AZ105" s="137">
        <f>'D.. - Způsobilé výdaje - ...'!F35</f>
        <v>0</v>
      </c>
      <c r="BA105" s="137">
        <f>'D.. - Způsobilé výdaje - ...'!F36</f>
        <v>0</v>
      </c>
      <c r="BB105" s="137">
        <f>'D.. - Způsobilé výdaje - ...'!F37</f>
        <v>0</v>
      </c>
      <c r="BC105" s="137">
        <f>'D.. - Způsobilé výdaje - ...'!F38</f>
        <v>0</v>
      </c>
      <c r="BD105" s="139">
        <f>'D.. - Způsobilé výdaje - ...'!F39</f>
        <v>0</v>
      </c>
      <c r="BE105" s="4"/>
      <c r="BT105" s="140" t="s">
        <v>82</v>
      </c>
      <c r="BV105" s="140" t="s">
        <v>75</v>
      </c>
      <c r="BW105" s="140" t="s">
        <v>108</v>
      </c>
      <c r="BX105" s="140" t="s">
        <v>104</v>
      </c>
      <c r="CL105" s="140" t="s">
        <v>1</v>
      </c>
    </row>
    <row r="106" spans="1:90" s="4" customFormat="1" ht="16.5" customHeight="1">
      <c r="A106" s="131" t="s">
        <v>83</v>
      </c>
      <c r="B106" s="69"/>
      <c r="C106" s="132"/>
      <c r="D106" s="132"/>
      <c r="E106" s="133" t="s">
        <v>109</v>
      </c>
      <c r="F106" s="133"/>
      <c r="G106" s="133"/>
      <c r="H106" s="133"/>
      <c r="I106" s="133"/>
      <c r="J106" s="132"/>
      <c r="K106" s="133" t="s">
        <v>110</v>
      </c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'D... - Nezpůsobilé výdaje '!J32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86</v>
      </c>
      <c r="AR106" s="71"/>
      <c r="AS106" s="141">
        <v>0</v>
      </c>
      <c r="AT106" s="142">
        <f>ROUND(SUM(AV106:AW106),2)</f>
        <v>0</v>
      </c>
      <c r="AU106" s="143">
        <f>'D... - Nezpůsobilé výdaje '!P133</f>
        <v>0</v>
      </c>
      <c r="AV106" s="142">
        <f>'D... - Nezpůsobilé výdaje '!J35</f>
        <v>0</v>
      </c>
      <c r="AW106" s="142">
        <f>'D... - Nezpůsobilé výdaje '!J36</f>
        <v>0</v>
      </c>
      <c r="AX106" s="142">
        <f>'D... - Nezpůsobilé výdaje '!J37</f>
        <v>0</v>
      </c>
      <c r="AY106" s="142">
        <f>'D... - Nezpůsobilé výdaje '!J38</f>
        <v>0</v>
      </c>
      <c r="AZ106" s="142">
        <f>'D... - Nezpůsobilé výdaje '!F35</f>
        <v>0</v>
      </c>
      <c r="BA106" s="142">
        <f>'D... - Nezpůsobilé výdaje '!F36</f>
        <v>0</v>
      </c>
      <c r="BB106" s="142">
        <f>'D... - Nezpůsobilé výdaje '!F37</f>
        <v>0</v>
      </c>
      <c r="BC106" s="142">
        <f>'D... - Nezpůsobilé výdaje '!F38</f>
        <v>0</v>
      </c>
      <c r="BD106" s="144">
        <f>'D... - Nezpůsobilé výdaje '!F39</f>
        <v>0</v>
      </c>
      <c r="BE106" s="4"/>
      <c r="BT106" s="140" t="s">
        <v>82</v>
      </c>
      <c r="BV106" s="140" t="s">
        <v>75</v>
      </c>
      <c r="BW106" s="140" t="s">
        <v>111</v>
      </c>
      <c r="BX106" s="140" t="s">
        <v>104</v>
      </c>
      <c r="CL106" s="140" t="s">
        <v>1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3:H103"/>
    <mergeCell ref="D95:H95"/>
    <mergeCell ref="D99:H99"/>
    <mergeCell ref="E101:I101"/>
    <mergeCell ref="E104:I104"/>
    <mergeCell ref="E97:I97"/>
    <mergeCell ref="E96:I96"/>
    <mergeCell ref="E102:I102"/>
    <mergeCell ref="E98:I98"/>
    <mergeCell ref="E100:I100"/>
    <mergeCell ref="I92:AF92"/>
    <mergeCell ref="J95:AF95"/>
    <mergeCell ref="J103:AF103"/>
    <mergeCell ref="J99:AF99"/>
    <mergeCell ref="K100:AF100"/>
    <mergeCell ref="K96:AF96"/>
    <mergeCell ref="K101:AF101"/>
    <mergeCell ref="K98:AF98"/>
    <mergeCell ref="K104:AF104"/>
    <mergeCell ref="K102:AF102"/>
    <mergeCell ref="K97:AF97"/>
    <mergeCell ref="L85:AO85"/>
    <mergeCell ref="E105:I105"/>
    <mergeCell ref="K105:AF105"/>
    <mergeCell ref="E106:I106"/>
    <mergeCell ref="K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94:AP94"/>
  </mergeCells>
  <hyperlinks>
    <hyperlink ref="A96" location="'B. - Způsobilé výdaje - h...'!C2" display="/"/>
    <hyperlink ref="A97" location="'B.. - Způsobilé výdaje - ...'!C2" display="/"/>
    <hyperlink ref="A98" location="'B... - Nezpůsobilé výdaje'!C2" display="/"/>
    <hyperlink ref="A100" location="'C. - Způsobilé výdaje - h...'!C2" display="/"/>
    <hyperlink ref="A101" location="'C.. - Způsobilé výdaje - ...'!C2" display="/"/>
    <hyperlink ref="A102" location="'C... - Nezpůsobilé výdaje'!C2" display="/"/>
    <hyperlink ref="A104" location="'D. - Způsobilé výdaje - h...'!C2" display="/"/>
    <hyperlink ref="A105" location="'D.. - Způsobilé výdaje - ...'!C2" display="/"/>
    <hyperlink ref="A106" location="'D... - Nezpůsobilé výdaje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23.25" customHeight="1">
      <c r="A9" s="37"/>
      <c r="B9" s="43"/>
      <c r="C9" s="37"/>
      <c r="D9" s="37"/>
      <c r="E9" s="152" t="s">
        <v>2869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3905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ROUND((SUM(BE133:BE261)),2)</f>
        <v>0</v>
      </c>
      <c r="G35" s="37"/>
      <c r="H35" s="37"/>
      <c r="I35" s="170">
        <v>0.21</v>
      </c>
      <c r="J35" s="169">
        <f>ROUND(((SUM(BE133:BE261))*I35),2)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ROUND((SUM(BF133:BF261)),2)</f>
        <v>0</v>
      </c>
      <c r="G36" s="37"/>
      <c r="H36" s="37"/>
      <c r="I36" s="170">
        <v>0.15</v>
      </c>
      <c r="J36" s="169">
        <f>ROUND(((SUM(BF133:BF261))*I36),2)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ROUND((SUM(BG133:BG261)),2)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ROUND((SUM(BH133:BH261)),2)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ROUND((SUM(BI133:BI261)),2)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5" t="s">
        <v>2869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 xml:space="preserve">D... - Nezpůsobilé výdaje 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J134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2082</v>
      </c>
      <c r="E100" s="210"/>
      <c r="F100" s="210"/>
      <c r="G100" s="210"/>
      <c r="H100" s="210"/>
      <c r="I100" s="211"/>
      <c r="J100" s="212">
        <f>J135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130</v>
      </c>
      <c r="E101" s="210"/>
      <c r="F101" s="210"/>
      <c r="G101" s="210"/>
      <c r="H101" s="210"/>
      <c r="I101" s="211"/>
      <c r="J101" s="212">
        <f>J145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134</v>
      </c>
      <c r="E102" s="210"/>
      <c r="F102" s="210"/>
      <c r="G102" s="210"/>
      <c r="H102" s="210"/>
      <c r="I102" s="211"/>
      <c r="J102" s="212">
        <f>J150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135</v>
      </c>
      <c r="E103" s="204"/>
      <c r="F103" s="204"/>
      <c r="G103" s="204"/>
      <c r="H103" s="204"/>
      <c r="I103" s="205"/>
      <c r="J103" s="206">
        <f>J152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141</v>
      </c>
      <c r="E104" s="210"/>
      <c r="F104" s="210"/>
      <c r="G104" s="210"/>
      <c r="H104" s="210"/>
      <c r="I104" s="211"/>
      <c r="J104" s="212">
        <f>J153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144</v>
      </c>
      <c r="E105" s="210"/>
      <c r="F105" s="210"/>
      <c r="G105" s="210"/>
      <c r="H105" s="210"/>
      <c r="I105" s="211"/>
      <c r="J105" s="212">
        <f>J179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145</v>
      </c>
      <c r="E106" s="210"/>
      <c r="F106" s="210"/>
      <c r="G106" s="210"/>
      <c r="H106" s="210"/>
      <c r="I106" s="211"/>
      <c r="J106" s="212">
        <f>J226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1"/>
      <c r="C107" s="202"/>
      <c r="D107" s="203" t="s">
        <v>2050</v>
      </c>
      <c r="E107" s="204"/>
      <c r="F107" s="204"/>
      <c r="G107" s="204"/>
      <c r="H107" s="204"/>
      <c r="I107" s="205"/>
      <c r="J107" s="206">
        <f>J252</f>
        <v>0</v>
      </c>
      <c r="K107" s="202"/>
      <c r="L107" s="20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1"/>
      <c r="C108" s="202"/>
      <c r="D108" s="203" t="s">
        <v>2051</v>
      </c>
      <c r="E108" s="204"/>
      <c r="F108" s="204"/>
      <c r="G108" s="204"/>
      <c r="H108" s="204"/>
      <c r="I108" s="205"/>
      <c r="J108" s="206">
        <f>J255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08"/>
      <c r="C109" s="132"/>
      <c r="D109" s="209" t="s">
        <v>2083</v>
      </c>
      <c r="E109" s="210"/>
      <c r="F109" s="210"/>
      <c r="G109" s="210"/>
      <c r="H109" s="210"/>
      <c r="I109" s="211"/>
      <c r="J109" s="212">
        <f>J256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2084</v>
      </c>
      <c r="E110" s="210"/>
      <c r="F110" s="210"/>
      <c r="G110" s="210"/>
      <c r="H110" s="210"/>
      <c r="I110" s="211"/>
      <c r="J110" s="212">
        <f>J258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2085</v>
      </c>
      <c r="E111" s="210"/>
      <c r="F111" s="210"/>
      <c r="G111" s="210"/>
      <c r="H111" s="210"/>
      <c r="I111" s="211"/>
      <c r="J111" s="212">
        <f>J260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7"/>
      <c r="B112" s="38"/>
      <c r="C112" s="39"/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65"/>
      <c r="C113" s="66"/>
      <c r="D113" s="66"/>
      <c r="E113" s="66"/>
      <c r="F113" s="66"/>
      <c r="G113" s="66"/>
      <c r="H113" s="66"/>
      <c r="I113" s="191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pans="1:31" s="2" customFormat="1" ht="6.95" customHeight="1">
      <c r="A117" s="37"/>
      <c r="B117" s="67"/>
      <c r="C117" s="68"/>
      <c r="D117" s="68"/>
      <c r="E117" s="68"/>
      <c r="F117" s="68"/>
      <c r="G117" s="68"/>
      <c r="H117" s="68"/>
      <c r="I117" s="194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4.95" customHeight="1">
      <c r="A118" s="37"/>
      <c r="B118" s="38"/>
      <c r="C118" s="22" t="s">
        <v>150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195" t="str">
        <f>E7</f>
        <v xml:space="preserve">Stavební úpravy (zateplení)  BD v Milíně, blok B, C, D  - IV. etapa</v>
      </c>
      <c r="F121" s="31"/>
      <c r="G121" s="31"/>
      <c r="H121" s="31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2:12" s="1" customFormat="1" ht="12" customHeight="1">
      <c r="B122" s="20"/>
      <c r="C122" s="31" t="s">
        <v>113</v>
      </c>
      <c r="D122" s="21"/>
      <c r="E122" s="21"/>
      <c r="F122" s="21"/>
      <c r="G122" s="21"/>
      <c r="H122" s="21"/>
      <c r="I122" s="145"/>
      <c r="J122" s="21"/>
      <c r="K122" s="21"/>
      <c r="L122" s="19"/>
    </row>
    <row r="123" spans="1:31" s="2" customFormat="1" ht="23.25" customHeight="1">
      <c r="A123" s="37"/>
      <c r="B123" s="38"/>
      <c r="C123" s="39"/>
      <c r="D123" s="39"/>
      <c r="E123" s="195" t="s">
        <v>2869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115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E11</f>
        <v xml:space="preserve">D... - Nezpůsobilé výdaje </v>
      </c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F14</f>
        <v xml:space="preserve"> </v>
      </c>
      <c r="G127" s="39"/>
      <c r="H127" s="39"/>
      <c r="I127" s="155" t="s">
        <v>22</v>
      </c>
      <c r="J127" s="78" t="str">
        <f>IF(J14="","",J14)</f>
        <v>1. 5. 2019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E17</f>
        <v xml:space="preserve"> </v>
      </c>
      <c r="G129" s="39"/>
      <c r="H129" s="39"/>
      <c r="I129" s="155" t="s">
        <v>29</v>
      </c>
      <c r="J129" s="35" t="str">
        <f>E23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IF(E20="","",E20)</f>
        <v>Vyplň údaj</v>
      </c>
      <c r="G130" s="39"/>
      <c r="H130" s="39"/>
      <c r="I130" s="155" t="s">
        <v>31</v>
      </c>
      <c r="J130" s="35" t="str">
        <f>E26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4"/>
      <c r="B132" s="215"/>
      <c r="C132" s="216" t="s">
        <v>151</v>
      </c>
      <c r="D132" s="217" t="s">
        <v>58</v>
      </c>
      <c r="E132" s="217" t="s">
        <v>54</v>
      </c>
      <c r="F132" s="217" t="s">
        <v>55</v>
      </c>
      <c r="G132" s="217" t="s">
        <v>152</v>
      </c>
      <c r="H132" s="217" t="s">
        <v>153</v>
      </c>
      <c r="I132" s="218" t="s">
        <v>154</v>
      </c>
      <c r="J132" s="219" t="s">
        <v>119</v>
      </c>
      <c r="K132" s="220" t="s">
        <v>155</v>
      </c>
      <c r="L132" s="221"/>
      <c r="M132" s="99" t="s">
        <v>1</v>
      </c>
      <c r="N132" s="100" t="s">
        <v>37</v>
      </c>
      <c r="O132" s="100" t="s">
        <v>156</v>
      </c>
      <c r="P132" s="100" t="s">
        <v>157</v>
      </c>
      <c r="Q132" s="100" t="s">
        <v>158</v>
      </c>
      <c r="R132" s="100" t="s">
        <v>159</v>
      </c>
      <c r="S132" s="100" t="s">
        <v>160</v>
      </c>
      <c r="T132" s="101" t="s">
        <v>161</v>
      </c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</row>
    <row r="133" spans="1:63" s="2" customFormat="1" ht="22.8" customHeight="1">
      <c r="A133" s="37"/>
      <c r="B133" s="38"/>
      <c r="C133" s="106" t="s">
        <v>162</v>
      </c>
      <c r="D133" s="39"/>
      <c r="E133" s="39"/>
      <c r="F133" s="39"/>
      <c r="G133" s="39"/>
      <c r="H133" s="39"/>
      <c r="I133" s="153"/>
      <c r="J133" s="222">
        <f>BK133</f>
        <v>0</v>
      </c>
      <c r="K133" s="39"/>
      <c r="L133" s="43"/>
      <c r="M133" s="102"/>
      <c r="N133" s="223"/>
      <c r="O133" s="103"/>
      <c r="P133" s="224">
        <f>P134+P152+P252+P255</f>
        <v>0</v>
      </c>
      <c r="Q133" s="103"/>
      <c r="R133" s="224">
        <f>R134+R152+R252+R255</f>
        <v>38.60873960000001</v>
      </c>
      <c r="S133" s="103"/>
      <c r="T133" s="225">
        <f>T134+T152+T252+T255</f>
        <v>19.492871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121</v>
      </c>
      <c r="BK133" s="226">
        <f>BK134+BK152+BK252+BK255</f>
        <v>0</v>
      </c>
    </row>
    <row r="134" spans="1:63" s="12" customFormat="1" ht="25.9" customHeight="1">
      <c r="A134" s="12"/>
      <c r="B134" s="227"/>
      <c r="C134" s="228"/>
      <c r="D134" s="229" t="s">
        <v>72</v>
      </c>
      <c r="E134" s="230" t="s">
        <v>163</v>
      </c>
      <c r="F134" s="230" t="s">
        <v>164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P135+P145+P150</f>
        <v>0</v>
      </c>
      <c r="Q134" s="235"/>
      <c r="R134" s="236">
        <f>R135+R145+R150</f>
        <v>15.86651664</v>
      </c>
      <c r="S134" s="235"/>
      <c r="T134" s="237">
        <f>T135+T145+T150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80</v>
      </c>
      <c r="AT134" s="239" t="s">
        <v>72</v>
      </c>
      <c r="AU134" s="239" t="s">
        <v>73</v>
      </c>
      <c r="AY134" s="238" t="s">
        <v>165</v>
      </c>
      <c r="BK134" s="240">
        <f>BK135+BK145+BK150</f>
        <v>0</v>
      </c>
    </row>
    <row r="135" spans="1:63" s="12" customFormat="1" ht="22.8" customHeight="1">
      <c r="A135" s="12"/>
      <c r="B135" s="227"/>
      <c r="C135" s="228"/>
      <c r="D135" s="229" t="s">
        <v>72</v>
      </c>
      <c r="E135" s="241" t="s">
        <v>191</v>
      </c>
      <c r="F135" s="241" t="s">
        <v>2086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SUM(P136:P144)</f>
        <v>0</v>
      </c>
      <c r="Q135" s="235"/>
      <c r="R135" s="236">
        <f>SUM(R136:R144)</f>
        <v>15.818759</v>
      </c>
      <c r="S135" s="235"/>
      <c r="T135" s="237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80</v>
      </c>
      <c r="AT135" s="239" t="s">
        <v>72</v>
      </c>
      <c r="AU135" s="239" t="s">
        <v>80</v>
      </c>
      <c r="AY135" s="238" t="s">
        <v>165</v>
      </c>
      <c r="BK135" s="240">
        <f>SUM(BK136:BK144)</f>
        <v>0</v>
      </c>
    </row>
    <row r="136" spans="1:65" s="2" customFormat="1" ht="16.5" customHeight="1">
      <c r="A136" s="37"/>
      <c r="B136" s="38"/>
      <c r="C136" s="243" t="s">
        <v>80</v>
      </c>
      <c r="D136" s="243" t="s">
        <v>167</v>
      </c>
      <c r="E136" s="244" t="s">
        <v>2087</v>
      </c>
      <c r="F136" s="245" t="s">
        <v>2088</v>
      </c>
      <c r="G136" s="246" t="s">
        <v>170</v>
      </c>
      <c r="H136" s="247">
        <v>73.422</v>
      </c>
      <c r="I136" s="248"/>
      <c r="J136" s="249">
        <f>ROUND(I136*H136,2)</f>
        <v>0</v>
      </c>
      <c r="K136" s="250"/>
      <c r="L136" s="43"/>
      <c r="M136" s="251" t="s">
        <v>1</v>
      </c>
      <c r="N136" s="252" t="s">
        <v>38</v>
      </c>
      <c r="O136" s="90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171</v>
      </c>
      <c r="AT136" s="255" t="s">
        <v>167</v>
      </c>
      <c r="AU136" s="255" t="s">
        <v>82</v>
      </c>
      <c r="AY136" s="16" t="s">
        <v>165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80</v>
      </c>
      <c r="BK136" s="256">
        <f>ROUND(I136*H136,2)</f>
        <v>0</v>
      </c>
      <c r="BL136" s="16" t="s">
        <v>171</v>
      </c>
      <c r="BM136" s="255" t="s">
        <v>3906</v>
      </c>
    </row>
    <row r="137" spans="1:51" s="13" customFormat="1" ht="12">
      <c r="A137" s="13"/>
      <c r="B137" s="257"/>
      <c r="C137" s="258"/>
      <c r="D137" s="259" t="s">
        <v>173</v>
      </c>
      <c r="E137" s="260" t="s">
        <v>1</v>
      </c>
      <c r="F137" s="261" t="s">
        <v>2090</v>
      </c>
      <c r="G137" s="258"/>
      <c r="H137" s="260" t="s">
        <v>1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173</v>
      </c>
      <c r="AU137" s="267" t="s">
        <v>82</v>
      </c>
      <c r="AV137" s="13" t="s">
        <v>80</v>
      </c>
      <c r="AW137" s="13" t="s">
        <v>30</v>
      </c>
      <c r="AX137" s="13" t="s">
        <v>73</v>
      </c>
      <c r="AY137" s="267" t="s">
        <v>165</v>
      </c>
    </row>
    <row r="138" spans="1:51" s="14" customFormat="1" ht="12">
      <c r="A138" s="14"/>
      <c r="B138" s="268"/>
      <c r="C138" s="269"/>
      <c r="D138" s="259" t="s">
        <v>173</v>
      </c>
      <c r="E138" s="270" t="s">
        <v>1</v>
      </c>
      <c r="F138" s="271" t="s">
        <v>3907</v>
      </c>
      <c r="G138" s="269"/>
      <c r="H138" s="272">
        <v>73.422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173</v>
      </c>
      <c r="AU138" s="278" t="s">
        <v>82</v>
      </c>
      <c r="AV138" s="14" t="s">
        <v>82</v>
      </c>
      <c r="AW138" s="14" t="s">
        <v>30</v>
      </c>
      <c r="AX138" s="14" t="s">
        <v>73</v>
      </c>
      <c r="AY138" s="278" t="s">
        <v>165</v>
      </c>
    </row>
    <row r="139" spans="1:65" s="2" customFormat="1" ht="21.75" customHeight="1">
      <c r="A139" s="37"/>
      <c r="B139" s="38"/>
      <c r="C139" s="243" t="s">
        <v>82</v>
      </c>
      <c r="D139" s="243" t="s">
        <v>167</v>
      </c>
      <c r="E139" s="244" t="s">
        <v>2092</v>
      </c>
      <c r="F139" s="245" t="s">
        <v>2093</v>
      </c>
      <c r="G139" s="246" t="s">
        <v>170</v>
      </c>
      <c r="H139" s="247">
        <v>73.422</v>
      </c>
      <c r="I139" s="248"/>
      <c r="J139" s="249">
        <f>ROUND(I139*H139,2)</f>
        <v>0</v>
      </c>
      <c r="K139" s="250"/>
      <c r="L139" s="43"/>
      <c r="M139" s="251" t="s">
        <v>1</v>
      </c>
      <c r="N139" s="252" t="s">
        <v>38</v>
      </c>
      <c r="O139" s="90"/>
      <c r="P139" s="253">
        <f>O139*H139</f>
        <v>0</v>
      </c>
      <c r="Q139" s="253">
        <v>0.101</v>
      </c>
      <c r="R139" s="253">
        <f>Q139*H139</f>
        <v>7.415622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171</v>
      </c>
      <c r="AT139" s="255" t="s">
        <v>167</v>
      </c>
      <c r="AU139" s="255" t="s">
        <v>82</v>
      </c>
      <c r="AY139" s="16" t="s">
        <v>165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80</v>
      </c>
      <c r="BK139" s="256">
        <f>ROUND(I139*H139,2)</f>
        <v>0</v>
      </c>
      <c r="BL139" s="16" t="s">
        <v>171</v>
      </c>
      <c r="BM139" s="255" t="s">
        <v>3908</v>
      </c>
    </row>
    <row r="140" spans="1:51" s="13" customFormat="1" ht="12">
      <c r="A140" s="13"/>
      <c r="B140" s="257"/>
      <c r="C140" s="258"/>
      <c r="D140" s="259" t="s">
        <v>173</v>
      </c>
      <c r="E140" s="260" t="s">
        <v>1</v>
      </c>
      <c r="F140" s="261" t="s">
        <v>2090</v>
      </c>
      <c r="G140" s="258"/>
      <c r="H140" s="260" t="s">
        <v>1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173</v>
      </c>
      <c r="AU140" s="267" t="s">
        <v>82</v>
      </c>
      <c r="AV140" s="13" t="s">
        <v>80</v>
      </c>
      <c r="AW140" s="13" t="s">
        <v>30</v>
      </c>
      <c r="AX140" s="13" t="s">
        <v>73</v>
      </c>
      <c r="AY140" s="267" t="s">
        <v>165</v>
      </c>
    </row>
    <row r="141" spans="1:51" s="14" customFormat="1" ht="12">
      <c r="A141" s="14"/>
      <c r="B141" s="268"/>
      <c r="C141" s="269"/>
      <c r="D141" s="259" t="s">
        <v>173</v>
      </c>
      <c r="E141" s="270" t="s">
        <v>1</v>
      </c>
      <c r="F141" s="271" t="s">
        <v>3907</v>
      </c>
      <c r="G141" s="269"/>
      <c r="H141" s="272">
        <v>73.422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8" t="s">
        <v>173</v>
      </c>
      <c r="AU141" s="278" t="s">
        <v>82</v>
      </c>
      <c r="AV141" s="14" t="s">
        <v>82</v>
      </c>
      <c r="AW141" s="14" t="s">
        <v>30</v>
      </c>
      <c r="AX141" s="14" t="s">
        <v>73</v>
      </c>
      <c r="AY141" s="278" t="s">
        <v>165</v>
      </c>
    </row>
    <row r="142" spans="1:65" s="2" customFormat="1" ht="21.75" customHeight="1">
      <c r="A142" s="37"/>
      <c r="B142" s="38"/>
      <c r="C142" s="279" t="s">
        <v>183</v>
      </c>
      <c r="D142" s="279" t="s">
        <v>238</v>
      </c>
      <c r="E142" s="280" t="s">
        <v>2095</v>
      </c>
      <c r="F142" s="281" t="s">
        <v>2096</v>
      </c>
      <c r="G142" s="282" t="s">
        <v>170</v>
      </c>
      <c r="H142" s="283">
        <v>77.093</v>
      </c>
      <c r="I142" s="284"/>
      <c r="J142" s="285">
        <f>ROUND(I142*H142,2)</f>
        <v>0</v>
      </c>
      <c r="K142" s="286"/>
      <c r="L142" s="287"/>
      <c r="M142" s="288" t="s">
        <v>1</v>
      </c>
      <c r="N142" s="289" t="s">
        <v>38</v>
      </c>
      <c r="O142" s="90"/>
      <c r="P142" s="253">
        <f>O142*H142</f>
        <v>0</v>
      </c>
      <c r="Q142" s="253">
        <v>0.109</v>
      </c>
      <c r="R142" s="253">
        <f>Q142*H142</f>
        <v>8.403137000000001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208</v>
      </c>
      <c r="AT142" s="255" t="s">
        <v>238</v>
      </c>
      <c r="AU142" s="255" t="s">
        <v>82</v>
      </c>
      <c r="AY142" s="16" t="s">
        <v>165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80</v>
      </c>
      <c r="BK142" s="256">
        <f>ROUND(I142*H142,2)</f>
        <v>0</v>
      </c>
      <c r="BL142" s="16" t="s">
        <v>171</v>
      </c>
      <c r="BM142" s="255" t="s">
        <v>3909</v>
      </c>
    </row>
    <row r="143" spans="1:47" s="2" customFormat="1" ht="12">
      <c r="A143" s="37"/>
      <c r="B143" s="38"/>
      <c r="C143" s="39"/>
      <c r="D143" s="259" t="s">
        <v>437</v>
      </c>
      <c r="E143" s="39"/>
      <c r="F143" s="290" t="s">
        <v>2098</v>
      </c>
      <c r="G143" s="39"/>
      <c r="H143" s="39"/>
      <c r="I143" s="153"/>
      <c r="J143" s="39"/>
      <c r="K143" s="39"/>
      <c r="L143" s="43"/>
      <c r="M143" s="291"/>
      <c r="N143" s="29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437</v>
      </c>
      <c r="AU143" s="16" t="s">
        <v>82</v>
      </c>
    </row>
    <row r="144" spans="1:51" s="14" customFormat="1" ht="12">
      <c r="A144" s="14"/>
      <c r="B144" s="268"/>
      <c r="C144" s="269"/>
      <c r="D144" s="259" t="s">
        <v>173</v>
      </c>
      <c r="E144" s="269"/>
      <c r="F144" s="271" t="s">
        <v>3910</v>
      </c>
      <c r="G144" s="269"/>
      <c r="H144" s="272">
        <v>77.093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8" t="s">
        <v>173</v>
      </c>
      <c r="AU144" s="278" t="s">
        <v>82</v>
      </c>
      <c r="AV144" s="14" t="s">
        <v>82</v>
      </c>
      <c r="AW144" s="14" t="s">
        <v>4</v>
      </c>
      <c r="AX144" s="14" t="s">
        <v>80</v>
      </c>
      <c r="AY144" s="278" t="s">
        <v>165</v>
      </c>
    </row>
    <row r="145" spans="1:63" s="12" customFormat="1" ht="22.8" customHeight="1">
      <c r="A145" s="12"/>
      <c r="B145" s="227"/>
      <c r="C145" s="228"/>
      <c r="D145" s="229" t="s">
        <v>72</v>
      </c>
      <c r="E145" s="241" t="s">
        <v>212</v>
      </c>
      <c r="F145" s="241" t="s">
        <v>835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SUM(P146:P149)</f>
        <v>0</v>
      </c>
      <c r="Q145" s="235"/>
      <c r="R145" s="236">
        <f>SUM(R146:R149)</f>
        <v>0.047757640000000004</v>
      </c>
      <c r="S145" s="235"/>
      <c r="T145" s="237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80</v>
      </c>
      <c r="AT145" s="239" t="s">
        <v>72</v>
      </c>
      <c r="AU145" s="239" t="s">
        <v>80</v>
      </c>
      <c r="AY145" s="238" t="s">
        <v>165</v>
      </c>
      <c r="BK145" s="240">
        <f>SUM(BK146:BK149)</f>
        <v>0</v>
      </c>
    </row>
    <row r="146" spans="1:65" s="2" customFormat="1" ht="21.75" customHeight="1">
      <c r="A146" s="37"/>
      <c r="B146" s="38"/>
      <c r="C146" s="243" t="s">
        <v>171</v>
      </c>
      <c r="D146" s="243" t="s">
        <v>167</v>
      </c>
      <c r="E146" s="244" t="s">
        <v>2100</v>
      </c>
      <c r="F146" s="245" t="s">
        <v>2101</v>
      </c>
      <c r="G146" s="246" t="s">
        <v>170</v>
      </c>
      <c r="H146" s="247">
        <v>1193.941</v>
      </c>
      <c r="I146" s="248"/>
      <c r="J146" s="249">
        <f>ROUND(I146*H146,2)</f>
        <v>0</v>
      </c>
      <c r="K146" s="250"/>
      <c r="L146" s="43"/>
      <c r="M146" s="251" t="s">
        <v>1</v>
      </c>
      <c r="N146" s="252" t="s">
        <v>38</v>
      </c>
      <c r="O146" s="90"/>
      <c r="P146" s="253">
        <f>O146*H146</f>
        <v>0</v>
      </c>
      <c r="Q146" s="253">
        <v>4E-05</v>
      </c>
      <c r="R146" s="253">
        <f>Q146*H146</f>
        <v>0.047757640000000004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171</v>
      </c>
      <c r="AT146" s="255" t="s">
        <v>167</v>
      </c>
      <c r="AU146" s="255" t="s">
        <v>82</v>
      </c>
      <c r="AY146" s="16" t="s">
        <v>165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80</v>
      </c>
      <c r="BK146" s="256">
        <f>ROUND(I146*H146,2)</f>
        <v>0</v>
      </c>
      <c r="BL146" s="16" t="s">
        <v>171</v>
      </c>
      <c r="BM146" s="255" t="s">
        <v>3911</v>
      </c>
    </row>
    <row r="147" spans="1:51" s="14" customFormat="1" ht="12">
      <c r="A147" s="14"/>
      <c r="B147" s="268"/>
      <c r="C147" s="269"/>
      <c r="D147" s="259" t="s">
        <v>173</v>
      </c>
      <c r="E147" s="270" t="s">
        <v>1</v>
      </c>
      <c r="F147" s="271" t="s">
        <v>3392</v>
      </c>
      <c r="G147" s="269"/>
      <c r="H147" s="272">
        <v>439.611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173</v>
      </c>
      <c r="AU147" s="278" t="s">
        <v>82</v>
      </c>
      <c r="AV147" s="14" t="s">
        <v>82</v>
      </c>
      <c r="AW147" s="14" t="s">
        <v>30</v>
      </c>
      <c r="AX147" s="14" t="s">
        <v>73</v>
      </c>
      <c r="AY147" s="278" t="s">
        <v>165</v>
      </c>
    </row>
    <row r="148" spans="1:51" s="14" customFormat="1" ht="12">
      <c r="A148" s="14"/>
      <c r="B148" s="268"/>
      <c r="C148" s="269"/>
      <c r="D148" s="259" t="s">
        <v>173</v>
      </c>
      <c r="E148" s="270" t="s">
        <v>1</v>
      </c>
      <c r="F148" s="271" t="s">
        <v>3391</v>
      </c>
      <c r="G148" s="269"/>
      <c r="H148" s="272">
        <v>188.83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173</v>
      </c>
      <c r="AU148" s="278" t="s">
        <v>82</v>
      </c>
      <c r="AV148" s="14" t="s">
        <v>82</v>
      </c>
      <c r="AW148" s="14" t="s">
        <v>30</v>
      </c>
      <c r="AX148" s="14" t="s">
        <v>73</v>
      </c>
      <c r="AY148" s="278" t="s">
        <v>165</v>
      </c>
    </row>
    <row r="149" spans="1:51" s="14" customFormat="1" ht="12">
      <c r="A149" s="14"/>
      <c r="B149" s="268"/>
      <c r="C149" s="269"/>
      <c r="D149" s="259" t="s">
        <v>173</v>
      </c>
      <c r="E149" s="270" t="s">
        <v>1</v>
      </c>
      <c r="F149" s="271" t="s">
        <v>3436</v>
      </c>
      <c r="G149" s="269"/>
      <c r="H149" s="272">
        <v>565.5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173</v>
      </c>
      <c r="AU149" s="278" t="s">
        <v>82</v>
      </c>
      <c r="AV149" s="14" t="s">
        <v>82</v>
      </c>
      <c r="AW149" s="14" t="s">
        <v>30</v>
      </c>
      <c r="AX149" s="14" t="s">
        <v>73</v>
      </c>
      <c r="AY149" s="278" t="s">
        <v>165</v>
      </c>
    </row>
    <row r="150" spans="1:63" s="12" customFormat="1" ht="22.8" customHeight="1">
      <c r="A150" s="12"/>
      <c r="B150" s="227"/>
      <c r="C150" s="228"/>
      <c r="D150" s="229" t="s">
        <v>72</v>
      </c>
      <c r="E150" s="241" t="s">
        <v>1022</v>
      </c>
      <c r="F150" s="241" t="s">
        <v>1023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P151</f>
        <v>0</v>
      </c>
      <c r="Q150" s="235"/>
      <c r="R150" s="236">
        <f>R151</f>
        <v>0</v>
      </c>
      <c r="S150" s="235"/>
      <c r="T150" s="23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80</v>
      </c>
      <c r="AY150" s="238" t="s">
        <v>165</v>
      </c>
      <c r="BK150" s="240">
        <f>BK151</f>
        <v>0</v>
      </c>
    </row>
    <row r="151" spans="1:65" s="2" customFormat="1" ht="21.75" customHeight="1">
      <c r="A151" s="37"/>
      <c r="B151" s="38"/>
      <c r="C151" s="243" t="s">
        <v>191</v>
      </c>
      <c r="D151" s="243" t="s">
        <v>167</v>
      </c>
      <c r="E151" s="244" t="s">
        <v>1025</v>
      </c>
      <c r="F151" s="245" t="s">
        <v>1026</v>
      </c>
      <c r="G151" s="246" t="s">
        <v>219</v>
      </c>
      <c r="H151" s="247">
        <v>15.867</v>
      </c>
      <c r="I151" s="248"/>
      <c r="J151" s="249">
        <f>ROUND(I151*H151,2)</f>
        <v>0</v>
      </c>
      <c r="K151" s="250"/>
      <c r="L151" s="43"/>
      <c r="M151" s="251" t="s">
        <v>1</v>
      </c>
      <c r="N151" s="252" t="s">
        <v>38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171</v>
      </c>
      <c r="AT151" s="255" t="s">
        <v>167</v>
      </c>
      <c r="AU151" s="255" t="s">
        <v>82</v>
      </c>
      <c r="AY151" s="16" t="s">
        <v>165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80</v>
      </c>
      <c r="BK151" s="256">
        <f>ROUND(I151*H151,2)</f>
        <v>0</v>
      </c>
      <c r="BL151" s="16" t="s">
        <v>171</v>
      </c>
      <c r="BM151" s="255" t="s">
        <v>3912</v>
      </c>
    </row>
    <row r="152" spans="1:63" s="12" customFormat="1" ht="25.9" customHeight="1">
      <c r="A152" s="12"/>
      <c r="B152" s="227"/>
      <c r="C152" s="228"/>
      <c r="D152" s="229" t="s">
        <v>72</v>
      </c>
      <c r="E152" s="230" t="s">
        <v>1033</v>
      </c>
      <c r="F152" s="230" t="s">
        <v>1034</v>
      </c>
      <c r="G152" s="228"/>
      <c r="H152" s="228"/>
      <c r="I152" s="231"/>
      <c r="J152" s="232">
        <f>BK152</f>
        <v>0</v>
      </c>
      <c r="K152" s="228"/>
      <c r="L152" s="233"/>
      <c r="M152" s="234"/>
      <c r="N152" s="235"/>
      <c r="O152" s="235"/>
      <c r="P152" s="236">
        <f>P153+P179+P226</f>
        <v>0</v>
      </c>
      <c r="Q152" s="235"/>
      <c r="R152" s="236">
        <f>R153+R179+R226</f>
        <v>22.742222960000003</v>
      </c>
      <c r="S152" s="235"/>
      <c r="T152" s="237">
        <f>T153+T179+T226</f>
        <v>19.492871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82</v>
      </c>
      <c r="AT152" s="239" t="s">
        <v>72</v>
      </c>
      <c r="AU152" s="239" t="s">
        <v>73</v>
      </c>
      <c r="AY152" s="238" t="s">
        <v>165</v>
      </c>
      <c r="BK152" s="240">
        <f>BK153+BK179+BK226</f>
        <v>0</v>
      </c>
    </row>
    <row r="153" spans="1:63" s="12" customFormat="1" ht="22.8" customHeight="1">
      <c r="A153" s="12"/>
      <c r="B153" s="227"/>
      <c r="C153" s="228"/>
      <c r="D153" s="229" t="s">
        <v>72</v>
      </c>
      <c r="E153" s="241" t="s">
        <v>1307</v>
      </c>
      <c r="F153" s="241" t="s">
        <v>1308</v>
      </c>
      <c r="G153" s="228"/>
      <c r="H153" s="228"/>
      <c r="I153" s="231"/>
      <c r="J153" s="242">
        <f>BK153</f>
        <v>0</v>
      </c>
      <c r="K153" s="228"/>
      <c r="L153" s="233"/>
      <c r="M153" s="234"/>
      <c r="N153" s="235"/>
      <c r="O153" s="235"/>
      <c r="P153" s="236">
        <f>SUM(P154:P178)</f>
        <v>0</v>
      </c>
      <c r="Q153" s="235"/>
      <c r="R153" s="236">
        <f>SUM(R154:R178)</f>
        <v>3.0606490600000003</v>
      </c>
      <c r="S153" s="235"/>
      <c r="T153" s="237">
        <f>SUM(T154:T178)</f>
        <v>1.82525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82</v>
      </c>
      <c r="AT153" s="239" t="s">
        <v>72</v>
      </c>
      <c r="AU153" s="239" t="s">
        <v>80</v>
      </c>
      <c r="AY153" s="238" t="s">
        <v>165</v>
      </c>
      <c r="BK153" s="240">
        <f>SUM(BK154:BK178)</f>
        <v>0</v>
      </c>
    </row>
    <row r="154" spans="1:65" s="2" customFormat="1" ht="21.75" customHeight="1">
      <c r="A154" s="37"/>
      <c r="B154" s="38"/>
      <c r="C154" s="243" t="s">
        <v>195</v>
      </c>
      <c r="D154" s="243" t="s">
        <v>167</v>
      </c>
      <c r="E154" s="244" t="s">
        <v>1349</v>
      </c>
      <c r="F154" s="245" t="s">
        <v>1350</v>
      </c>
      <c r="G154" s="246" t="s">
        <v>170</v>
      </c>
      <c r="H154" s="247">
        <v>365.05</v>
      </c>
      <c r="I154" s="248"/>
      <c r="J154" s="249">
        <f>ROUND(I154*H154,2)</f>
        <v>0</v>
      </c>
      <c r="K154" s="250"/>
      <c r="L154" s="43"/>
      <c r="M154" s="251" t="s">
        <v>1</v>
      </c>
      <c r="N154" s="252" t="s">
        <v>38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247</v>
      </c>
      <c r="AT154" s="255" t="s">
        <v>167</v>
      </c>
      <c r="AU154" s="255" t="s">
        <v>82</v>
      </c>
      <c r="AY154" s="16" t="s">
        <v>165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80</v>
      </c>
      <c r="BK154" s="256">
        <f>ROUND(I154*H154,2)</f>
        <v>0</v>
      </c>
      <c r="BL154" s="16" t="s">
        <v>247</v>
      </c>
      <c r="BM154" s="255" t="s">
        <v>3913</v>
      </c>
    </row>
    <row r="155" spans="1:51" s="13" customFormat="1" ht="12">
      <c r="A155" s="13"/>
      <c r="B155" s="257"/>
      <c r="C155" s="258"/>
      <c r="D155" s="259" t="s">
        <v>173</v>
      </c>
      <c r="E155" s="260" t="s">
        <v>1</v>
      </c>
      <c r="F155" s="261" t="s">
        <v>924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173</v>
      </c>
      <c r="AU155" s="267" t="s">
        <v>82</v>
      </c>
      <c r="AV155" s="13" t="s">
        <v>80</v>
      </c>
      <c r="AW155" s="13" t="s">
        <v>30</v>
      </c>
      <c r="AX155" s="13" t="s">
        <v>73</v>
      </c>
      <c r="AY155" s="267" t="s">
        <v>165</v>
      </c>
    </row>
    <row r="156" spans="1:51" s="13" customFormat="1" ht="12">
      <c r="A156" s="13"/>
      <c r="B156" s="257"/>
      <c r="C156" s="258"/>
      <c r="D156" s="259" t="s">
        <v>173</v>
      </c>
      <c r="E156" s="260" t="s">
        <v>1</v>
      </c>
      <c r="F156" s="261" t="s">
        <v>3914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173</v>
      </c>
      <c r="AU156" s="267" t="s">
        <v>82</v>
      </c>
      <c r="AV156" s="13" t="s">
        <v>80</v>
      </c>
      <c r="AW156" s="13" t="s">
        <v>30</v>
      </c>
      <c r="AX156" s="13" t="s">
        <v>73</v>
      </c>
      <c r="AY156" s="267" t="s">
        <v>165</v>
      </c>
    </row>
    <row r="157" spans="1:51" s="14" customFormat="1" ht="12">
      <c r="A157" s="14"/>
      <c r="B157" s="268"/>
      <c r="C157" s="269"/>
      <c r="D157" s="259" t="s">
        <v>173</v>
      </c>
      <c r="E157" s="270" t="s">
        <v>1</v>
      </c>
      <c r="F157" s="271" t="s">
        <v>3915</v>
      </c>
      <c r="G157" s="269"/>
      <c r="H157" s="272">
        <v>477.83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173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165</v>
      </c>
    </row>
    <row r="158" spans="1:51" s="14" customFormat="1" ht="12">
      <c r="A158" s="14"/>
      <c r="B158" s="268"/>
      <c r="C158" s="269"/>
      <c r="D158" s="259" t="s">
        <v>173</v>
      </c>
      <c r="E158" s="270" t="s">
        <v>1</v>
      </c>
      <c r="F158" s="271" t="s">
        <v>3916</v>
      </c>
      <c r="G158" s="269"/>
      <c r="H158" s="272">
        <v>58.22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173</v>
      </c>
      <c r="AU158" s="278" t="s">
        <v>82</v>
      </c>
      <c r="AV158" s="14" t="s">
        <v>82</v>
      </c>
      <c r="AW158" s="14" t="s">
        <v>30</v>
      </c>
      <c r="AX158" s="14" t="s">
        <v>73</v>
      </c>
      <c r="AY158" s="278" t="s">
        <v>165</v>
      </c>
    </row>
    <row r="159" spans="1:51" s="14" customFormat="1" ht="12">
      <c r="A159" s="14"/>
      <c r="B159" s="268"/>
      <c r="C159" s="269"/>
      <c r="D159" s="259" t="s">
        <v>173</v>
      </c>
      <c r="E159" s="270" t="s">
        <v>1</v>
      </c>
      <c r="F159" s="271" t="s">
        <v>3917</v>
      </c>
      <c r="G159" s="269"/>
      <c r="H159" s="272">
        <v>-171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173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165</v>
      </c>
    </row>
    <row r="160" spans="1:65" s="2" customFormat="1" ht="21.75" customHeight="1">
      <c r="A160" s="37"/>
      <c r="B160" s="38"/>
      <c r="C160" s="243" t="s">
        <v>202</v>
      </c>
      <c r="D160" s="243" t="s">
        <v>167</v>
      </c>
      <c r="E160" s="244" t="s">
        <v>3621</v>
      </c>
      <c r="F160" s="245" t="s">
        <v>3622</v>
      </c>
      <c r="G160" s="246" t="s">
        <v>457</v>
      </c>
      <c r="H160" s="247">
        <v>379</v>
      </c>
      <c r="I160" s="248"/>
      <c r="J160" s="249">
        <f>ROUND(I160*H160,2)</f>
        <v>0</v>
      </c>
      <c r="K160" s="250"/>
      <c r="L160" s="43"/>
      <c r="M160" s="251" t="s">
        <v>1</v>
      </c>
      <c r="N160" s="252" t="s">
        <v>38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247</v>
      </c>
      <c r="AT160" s="255" t="s">
        <v>167</v>
      </c>
      <c r="AU160" s="255" t="s">
        <v>82</v>
      </c>
      <c r="AY160" s="16" t="s">
        <v>165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80</v>
      </c>
      <c r="BK160" s="256">
        <f>ROUND(I160*H160,2)</f>
        <v>0</v>
      </c>
      <c r="BL160" s="16" t="s">
        <v>247</v>
      </c>
      <c r="BM160" s="255" t="s">
        <v>3918</v>
      </c>
    </row>
    <row r="161" spans="1:51" s="14" customFormat="1" ht="12">
      <c r="A161" s="14"/>
      <c r="B161" s="268"/>
      <c r="C161" s="269"/>
      <c r="D161" s="259" t="s">
        <v>173</v>
      </c>
      <c r="E161" s="270" t="s">
        <v>1</v>
      </c>
      <c r="F161" s="271" t="s">
        <v>3919</v>
      </c>
      <c r="G161" s="269"/>
      <c r="H161" s="272">
        <v>379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173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165</v>
      </c>
    </row>
    <row r="162" spans="1:65" s="2" customFormat="1" ht="16.5" customHeight="1">
      <c r="A162" s="37"/>
      <c r="B162" s="38"/>
      <c r="C162" s="279" t="s">
        <v>208</v>
      </c>
      <c r="D162" s="279" t="s">
        <v>238</v>
      </c>
      <c r="E162" s="280" t="s">
        <v>1355</v>
      </c>
      <c r="F162" s="281" t="s">
        <v>1356</v>
      </c>
      <c r="G162" s="282" t="s">
        <v>178</v>
      </c>
      <c r="H162" s="283">
        <v>5.338</v>
      </c>
      <c r="I162" s="284"/>
      <c r="J162" s="285">
        <f>ROUND(I162*H162,2)</f>
        <v>0</v>
      </c>
      <c r="K162" s="286"/>
      <c r="L162" s="287"/>
      <c r="M162" s="288" t="s">
        <v>1</v>
      </c>
      <c r="N162" s="289" t="s">
        <v>38</v>
      </c>
      <c r="O162" s="90"/>
      <c r="P162" s="253">
        <f>O162*H162</f>
        <v>0</v>
      </c>
      <c r="Q162" s="253">
        <v>0.55</v>
      </c>
      <c r="R162" s="253">
        <f>Q162*H162</f>
        <v>2.9359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333</v>
      </c>
      <c r="AT162" s="255" t="s">
        <v>238</v>
      </c>
      <c r="AU162" s="255" t="s">
        <v>82</v>
      </c>
      <c r="AY162" s="16" t="s">
        <v>165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80</v>
      </c>
      <c r="BK162" s="256">
        <f>ROUND(I162*H162,2)</f>
        <v>0</v>
      </c>
      <c r="BL162" s="16" t="s">
        <v>247</v>
      </c>
      <c r="BM162" s="255" t="s">
        <v>3920</v>
      </c>
    </row>
    <row r="163" spans="1:51" s="13" customFormat="1" ht="12">
      <c r="A163" s="13"/>
      <c r="B163" s="257"/>
      <c r="C163" s="258"/>
      <c r="D163" s="259" t="s">
        <v>173</v>
      </c>
      <c r="E163" s="260" t="s">
        <v>1</v>
      </c>
      <c r="F163" s="261" t="s">
        <v>924</v>
      </c>
      <c r="G163" s="258"/>
      <c r="H163" s="260" t="s">
        <v>1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173</v>
      </c>
      <c r="AU163" s="267" t="s">
        <v>82</v>
      </c>
      <c r="AV163" s="13" t="s">
        <v>80</v>
      </c>
      <c r="AW163" s="13" t="s">
        <v>30</v>
      </c>
      <c r="AX163" s="13" t="s">
        <v>73</v>
      </c>
      <c r="AY163" s="267" t="s">
        <v>165</v>
      </c>
    </row>
    <row r="164" spans="1:51" s="13" customFormat="1" ht="12">
      <c r="A164" s="13"/>
      <c r="B164" s="257"/>
      <c r="C164" s="258"/>
      <c r="D164" s="259" t="s">
        <v>173</v>
      </c>
      <c r="E164" s="260" t="s">
        <v>1</v>
      </c>
      <c r="F164" s="261" t="s">
        <v>3914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173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165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3921</v>
      </c>
      <c r="G165" s="269"/>
      <c r="H165" s="272">
        <v>5.161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51" s="14" customFormat="1" ht="12">
      <c r="A166" s="14"/>
      <c r="B166" s="268"/>
      <c r="C166" s="269"/>
      <c r="D166" s="259" t="s">
        <v>173</v>
      </c>
      <c r="E166" s="270" t="s">
        <v>1</v>
      </c>
      <c r="F166" s="271" t="s">
        <v>3922</v>
      </c>
      <c r="G166" s="269"/>
      <c r="H166" s="272">
        <v>0.629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173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165</v>
      </c>
    </row>
    <row r="167" spans="1:51" s="14" customFormat="1" ht="12">
      <c r="A167" s="14"/>
      <c r="B167" s="268"/>
      <c r="C167" s="269"/>
      <c r="D167" s="259" t="s">
        <v>173</v>
      </c>
      <c r="E167" s="270" t="s">
        <v>1</v>
      </c>
      <c r="F167" s="271" t="s">
        <v>3923</v>
      </c>
      <c r="G167" s="269"/>
      <c r="H167" s="272">
        <v>-1.847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173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165</v>
      </c>
    </row>
    <row r="168" spans="1:51" s="14" customFormat="1" ht="12">
      <c r="A168" s="14"/>
      <c r="B168" s="268"/>
      <c r="C168" s="269"/>
      <c r="D168" s="259" t="s">
        <v>173</v>
      </c>
      <c r="E168" s="270" t="s">
        <v>1</v>
      </c>
      <c r="F168" s="271" t="s">
        <v>3924</v>
      </c>
      <c r="G168" s="269"/>
      <c r="H168" s="272">
        <v>0.91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173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165</v>
      </c>
    </row>
    <row r="169" spans="1:51" s="14" customFormat="1" ht="12">
      <c r="A169" s="14"/>
      <c r="B169" s="268"/>
      <c r="C169" s="269"/>
      <c r="D169" s="259" t="s">
        <v>173</v>
      </c>
      <c r="E169" s="269"/>
      <c r="F169" s="271" t="s">
        <v>3925</v>
      </c>
      <c r="G169" s="269"/>
      <c r="H169" s="272">
        <v>5.338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173</v>
      </c>
      <c r="AU169" s="278" t="s">
        <v>82</v>
      </c>
      <c r="AV169" s="14" t="s">
        <v>82</v>
      </c>
      <c r="AW169" s="14" t="s">
        <v>4</v>
      </c>
      <c r="AX169" s="14" t="s">
        <v>80</v>
      </c>
      <c r="AY169" s="278" t="s">
        <v>165</v>
      </c>
    </row>
    <row r="170" spans="1:65" s="2" customFormat="1" ht="21.75" customHeight="1">
      <c r="A170" s="37"/>
      <c r="B170" s="38"/>
      <c r="C170" s="243" t="s">
        <v>212</v>
      </c>
      <c r="D170" s="243" t="s">
        <v>167</v>
      </c>
      <c r="E170" s="244" t="s">
        <v>1363</v>
      </c>
      <c r="F170" s="245" t="s">
        <v>1364</v>
      </c>
      <c r="G170" s="246" t="s">
        <v>170</v>
      </c>
      <c r="H170" s="247">
        <v>365.05</v>
      </c>
      <c r="I170" s="248"/>
      <c r="J170" s="249">
        <f>ROUND(I170*H170,2)</f>
        <v>0</v>
      </c>
      <c r="K170" s="250"/>
      <c r="L170" s="43"/>
      <c r="M170" s="251" t="s">
        <v>1</v>
      </c>
      <c r="N170" s="252" t="s">
        <v>38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0.005</v>
      </c>
      <c r="T170" s="254">
        <f>S170*H170</f>
        <v>1.82525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247</v>
      </c>
      <c r="AT170" s="255" t="s">
        <v>167</v>
      </c>
      <c r="AU170" s="255" t="s">
        <v>82</v>
      </c>
      <c r="AY170" s="16" t="s">
        <v>165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80</v>
      </c>
      <c r="BK170" s="256">
        <f>ROUND(I170*H170,2)</f>
        <v>0</v>
      </c>
      <c r="BL170" s="16" t="s">
        <v>247</v>
      </c>
      <c r="BM170" s="255" t="s">
        <v>3926</v>
      </c>
    </row>
    <row r="171" spans="1:51" s="13" customFormat="1" ht="12">
      <c r="A171" s="13"/>
      <c r="B171" s="257"/>
      <c r="C171" s="258"/>
      <c r="D171" s="259" t="s">
        <v>173</v>
      </c>
      <c r="E171" s="260" t="s">
        <v>1</v>
      </c>
      <c r="F171" s="261" t="s">
        <v>924</v>
      </c>
      <c r="G171" s="258"/>
      <c r="H171" s="260" t="s">
        <v>1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173</v>
      </c>
      <c r="AU171" s="267" t="s">
        <v>82</v>
      </c>
      <c r="AV171" s="13" t="s">
        <v>80</v>
      </c>
      <c r="AW171" s="13" t="s">
        <v>30</v>
      </c>
      <c r="AX171" s="13" t="s">
        <v>73</v>
      </c>
      <c r="AY171" s="267" t="s">
        <v>165</v>
      </c>
    </row>
    <row r="172" spans="1:51" s="13" customFormat="1" ht="12">
      <c r="A172" s="13"/>
      <c r="B172" s="257"/>
      <c r="C172" s="258"/>
      <c r="D172" s="259" t="s">
        <v>173</v>
      </c>
      <c r="E172" s="260" t="s">
        <v>1</v>
      </c>
      <c r="F172" s="261" t="s">
        <v>3914</v>
      </c>
      <c r="G172" s="258"/>
      <c r="H172" s="260" t="s">
        <v>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173</v>
      </c>
      <c r="AU172" s="267" t="s">
        <v>82</v>
      </c>
      <c r="AV172" s="13" t="s">
        <v>80</v>
      </c>
      <c r="AW172" s="13" t="s">
        <v>30</v>
      </c>
      <c r="AX172" s="13" t="s">
        <v>73</v>
      </c>
      <c r="AY172" s="267" t="s">
        <v>165</v>
      </c>
    </row>
    <row r="173" spans="1:51" s="14" customFormat="1" ht="12">
      <c r="A173" s="14"/>
      <c r="B173" s="268"/>
      <c r="C173" s="269"/>
      <c r="D173" s="259" t="s">
        <v>173</v>
      </c>
      <c r="E173" s="270" t="s">
        <v>1</v>
      </c>
      <c r="F173" s="271" t="s">
        <v>3915</v>
      </c>
      <c r="G173" s="269"/>
      <c r="H173" s="272">
        <v>477.83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173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165</v>
      </c>
    </row>
    <row r="174" spans="1:51" s="14" customFormat="1" ht="12">
      <c r="A174" s="14"/>
      <c r="B174" s="268"/>
      <c r="C174" s="269"/>
      <c r="D174" s="259" t="s">
        <v>173</v>
      </c>
      <c r="E174" s="270" t="s">
        <v>1</v>
      </c>
      <c r="F174" s="271" t="s">
        <v>3916</v>
      </c>
      <c r="G174" s="269"/>
      <c r="H174" s="272">
        <v>58.22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173</v>
      </c>
      <c r="AU174" s="278" t="s">
        <v>82</v>
      </c>
      <c r="AV174" s="14" t="s">
        <v>82</v>
      </c>
      <c r="AW174" s="14" t="s">
        <v>30</v>
      </c>
      <c r="AX174" s="14" t="s">
        <v>73</v>
      </c>
      <c r="AY174" s="278" t="s">
        <v>165</v>
      </c>
    </row>
    <row r="175" spans="1:51" s="14" customFormat="1" ht="12">
      <c r="A175" s="14"/>
      <c r="B175" s="268"/>
      <c r="C175" s="269"/>
      <c r="D175" s="259" t="s">
        <v>173</v>
      </c>
      <c r="E175" s="270" t="s">
        <v>1</v>
      </c>
      <c r="F175" s="271" t="s">
        <v>3927</v>
      </c>
      <c r="G175" s="269"/>
      <c r="H175" s="272">
        <v>-171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173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165</v>
      </c>
    </row>
    <row r="176" spans="1:65" s="2" customFormat="1" ht="21.75" customHeight="1">
      <c r="A176" s="37"/>
      <c r="B176" s="38"/>
      <c r="C176" s="243" t="s">
        <v>216</v>
      </c>
      <c r="D176" s="243" t="s">
        <v>167</v>
      </c>
      <c r="E176" s="244" t="s">
        <v>1367</v>
      </c>
      <c r="F176" s="245" t="s">
        <v>1368</v>
      </c>
      <c r="G176" s="246" t="s">
        <v>178</v>
      </c>
      <c r="H176" s="247">
        <v>5.338</v>
      </c>
      <c r="I176" s="248"/>
      <c r="J176" s="249">
        <f>ROUND(I176*H176,2)</f>
        <v>0</v>
      </c>
      <c r="K176" s="250"/>
      <c r="L176" s="43"/>
      <c r="M176" s="251" t="s">
        <v>1</v>
      </c>
      <c r="N176" s="252" t="s">
        <v>38</v>
      </c>
      <c r="O176" s="90"/>
      <c r="P176" s="253">
        <f>O176*H176</f>
        <v>0</v>
      </c>
      <c r="Q176" s="253">
        <v>0.02337</v>
      </c>
      <c r="R176" s="253">
        <f>Q176*H176</f>
        <v>0.12474906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247</v>
      </c>
      <c r="AT176" s="255" t="s">
        <v>167</v>
      </c>
      <c r="AU176" s="255" t="s">
        <v>82</v>
      </c>
      <c r="AY176" s="16" t="s">
        <v>165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80</v>
      </c>
      <c r="BK176" s="256">
        <f>ROUND(I176*H176,2)</f>
        <v>0</v>
      </c>
      <c r="BL176" s="16" t="s">
        <v>247</v>
      </c>
      <c r="BM176" s="255" t="s">
        <v>3928</v>
      </c>
    </row>
    <row r="177" spans="1:51" s="14" customFormat="1" ht="12">
      <c r="A177" s="14"/>
      <c r="B177" s="268"/>
      <c r="C177" s="269"/>
      <c r="D177" s="259" t="s">
        <v>173</v>
      </c>
      <c r="E177" s="270" t="s">
        <v>1</v>
      </c>
      <c r="F177" s="271" t="s">
        <v>3929</v>
      </c>
      <c r="G177" s="269"/>
      <c r="H177" s="272">
        <v>5.338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173</v>
      </c>
      <c r="AU177" s="278" t="s">
        <v>82</v>
      </c>
      <c r="AV177" s="14" t="s">
        <v>82</v>
      </c>
      <c r="AW177" s="14" t="s">
        <v>30</v>
      </c>
      <c r="AX177" s="14" t="s">
        <v>73</v>
      </c>
      <c r="AY177" s="278" t="s">
        <v>165</v>
      </c>
    </row>
    <row r="178" spans="1:65" s="2" customFormat="1" ht="21.75" customHeight="1">
      <c r="A178" s="37"/>
      <c r="B178" s="38"/>
      <c r="C178" s="243" t="s">
        <v>222</v>
      </c>
      <c r="D178" s="243" t="s">
        <v>167</v>
      </c>
      <c r="E178" s="244" t="s">
        <v>1469</v>
      </c>
      <c r="F178" s="245" t="s">
        <v>1470</v>
      </c>
      <c r="G178" s="246" t="s">
        <v>219</v>
      </c>
      <c r="H178" s="247">
        <v>3.061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247</v>
      </c>
      <c r="AT178" s="255" t="s">
        <v>167</v>
      </c>
      <c r="AU178" s="255" t="s">
        <v>82</v>
      </c>
      <c r="AY178" s="16" t="s">
        <v>165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247</v>
      </c>
      <c r="BM178" s="255" t="s">
        <v>3930</v>
      </c>
    </row>
    <row r="179" spans="1:63" s="12" customFormat="1" ht="22.8" customHeight="1">
      <c r="A179" s="12"/>
      <c r="B179" s="227"/>
      <c r="C179" s="228"/>
      <c r="D179" s="229" t="s">
        <v>72</v>
      </c>
      <c r="E179" s="241" t="s">
        <v>1591</v>
      </c>
      <c r="F179" s="241" t="s">
        <v>1592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SUM(P180:P225)</f>
        <v>0</v>
      </c>
      <c r="Q179" s="235"/>
      <c r="R179" s="236">
        <f>SUM(R180:R225)</f>
        <v>18.723805900000002</v>
      </c>
      <c r="S179" s="235"/>
      <c r="T179" s="237">
        <f>SUM(T180:T225)</f>
        <v>17.667621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82</v>
      </c>
      <c r="AT179" s="239" t="s">
        <v>72</v>
      </c>
      <c r="AU179" s="239" t="s">
        <v>80</v>
      </c>
      <c r="AY179" s="238" t="s">
        <v>165</v>
      </c>
      <c r="BK179" s="240">
        <f>SUM(BK180:BK225)</f>
        <v>0</v>
      </c>
    </row>
    <row r="180" spans="1:65" s="2" customFormat="1" ht="21.75" customHeight="1">
      <c r="A180" s="37"/>
      <c r="B180" s="38"/>
      <c r="C180" s="243" t="s">
        <v>226</v>
      </c>
      <c r="D180" s="243" t="s">
        <v>167</v>
      </c>
      <c r="E180" s="244" t="s">
        <v>3931</v>
      </c>
      <c r="F180" s="245" t="s">
        <v>3932</v>
      </c>
      <c r="G180" s="246" t="s">
        <v>170</v>
      </c>
      <c r="H180" s="247">
        <v>365.05</v>
      </c>
      <c r="I180" s="248"/>
      <c r="J180" s="249">
        <f>ROUND(I180*H180,2)</f>
        <v>0</v>
      </c>
      <c r="K180" s="250"/>
      <c r="L180" s="43"/>
      <c r="M180" s="251" t="s">
        <v>1</v>
      </c>
      <c r="N180" s="252" t="s">
        <v>38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0.0445</v>
      </c>
      <c r="T180" s="254">
        <f>S180*H180</f>
        <v>16.244725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247</v>
      </c>
      <c r="AT180" s="255" t="s">
        <v>167</v>
      </c>
      <c r="AU180" s="255" t="s">
        <v>82</v>
      </c>
      <c r="AY180" s="16" t="s">
        <v>165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80</v>
      </c>
      <c r="BK180" s="256">
        <f>ROUND(I180*H180,2)</f>
        <v>0</v>
      </c>
      <c r="BL180" s="16" t="s">
        <v>247</v>
      </c>
      <c r="BM180" s="255" t="s">
        <v>3933</v>
      </c>
    </row>
    <row r="181" spans="1:51" s="14" customFormat="1" ht="12">
      <c r="A181" s="14"/>
      <c r="B181" s="268"/>
      <c r="C181" s="269"/>
      <c r="D181" s="259" t="s">
        <v>173</v>
      </c>
      <c r="E181" s="270" t="s">
        <v>1</v>
      </c>
      <c r="F181" s="271" t="s">
        <v>3934</v>
      </c>
      <c r="G181" s="269"/>
      <c r="H181" s="272">
        <v>477.83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173</v>
      </c>
      <c r="AU181" s="278" t="s">
        <v>82</v>
      </c>
      <c r="AV181" s="14" t="s">
        <v>82</v>
      </c>
      <c r="AW181" s="14" t="s">
        <v>30</v>
      </c>
      <c r="AX181" s="14" t="s">
        <v>73</v>
      </c>
      <c r="AY181" s="278" t="s">
        <v>165</v>
      </c>
    </row>
    <row r="182" spans="1:51" s="14" customFormat="1" ht="12">
      <c r="A182" s="14"/>
      <c r="B182" s="268"/>
      <c r="C182" s="269"/>
      <c r="D182" s="259" t="s">
        <v>173</v>
      </c>
      <c r="E182" s="270" t="s">
        <v>1</v>
      </c>
      <c r="F182" s="271" t="s">
        <v>3916</v>
      </c>
      <c r="G182" s="269"/>
      <c r="H182" s="272">
        <v>58.22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173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165</v>
      </c>
    </row>
    <row r="183" spans="1:51" s="14" customFormat="1" ht="12">
      <c r="A183" s="14"/>
      <c r="B183" s="268"/>
      <c r="C183" s="269"/>
      <c r="D183" s="259" t="s">
        <v>173</v>
      </c>
      <c r="E183" s="270" t="s">
        <v>1</v>
      </c>
      <c r="F183" s="271" t="s">
        <v>3927</v>
      </c>
      <c r="G183" s="269"/>
      <c r="H183" s="272">
        <v>-171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173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165</v>
      </c>
    </row>
    <row r="184" spans="1:65" s="2" customFormat="1" ht="21.75" customHeight="1">
      <c r="A184" s="37"/>
      <c r="B184" s="38"/>
      <c r="C184" s="243" t="s">
        <v>231</v>
      </c>
      <c r="D184" s="243" t="s">
        <v>167</v>
      </c>
      <c r="E184" s="244" t="s">
        <v>3935</v>
      </c>
      <c r="F184" s="245" t="s">
        <v>3936</v>
      </c>
      <c r="G184" s="246" t="s">
        <v>170</v>
      </c>
      <c r="H184" s="247">
        <v>365.05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38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247</v>
      </c>
      <c r="AT184" s="255" t="s">
        <v>167</v>
      </c>
      <c r="AU184" s="255" t="s">
        <v>82</v>
      </c>
      <c r="AY184" s="16" t="s">
        <v>165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247</v>
      </c>
      <c r="BM184" s="255" t="s">
        <v>3937</v>
      </c>
    </row>
    <row r="185" spans="1:65" s="2" customFormat="1" ht="21.75" customHeight="1">
      <c r="A185" s="37"/>
      <c r="B185" s="38"/>
      <c r="C185" s="243" t="s">
        <v>237</v>
      </c>
      <c r="D185" s="243" t="s">
        <v>167</v>
      </c>
      <c r="E185" s="244" t="s">
        <v>3938</v>
      </c>
      <c r="F185" s="245" t="s">
        <v>3939</v>
      </c>
      <c r="G185" s="246" t="s">
        <v>457</v>
      </c>
      <c r="H185" s="247">
        <v>78.7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0.01808</v>
      </c>
      <c r="T185" s="254">
        <f>S185*H185</f>
        <v>1.422896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247</v>
      </c>
      <c r="AT185" s="255" t="s">
        <v>167</v>
      </c>
      <c r="AU185" s="255" t="s">
        <v>82</v>
      </c>
      <c r="AY185" s="16" t="s">
        <v>165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247</v>
      </c>
      <c r="BM185" s="255" t="s">
        <v>3940</v>
      </c>
    </row>
    <row r="186" spans="1:51" s="13" customFormat="1" ht="12">
      <c r="A186" s="13"/>
      <c r="B186" s="257"/>
      <c r="C186" s="258"/>
      <c r="D186" s="259" t="s">
        <v>173</v>
      </c>
      <c r="E186" s="260" t="s">
        <v>1</v>
      </c>
      <c r="F186" s="261" t="s">
        <v>1562</v>
      </c>
      <c r="G186" s="258"/>
      <c r="H186" s="260" t="s">
        <v>1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173</v>
      </c>
      <c r="AU186" s="267" t="s">
        <v>82</v>
      </c>
      <c r="AV186" s="13" t="s">
        <v>80</v>
      </c>
      <c r="AW186" s="13" t="s">
        <v>30</v>
      </c>
      <c r="AX186" s="13" t="s">
        <v>73</v>
      </c>
      <c r="AY186" s="267" t="s">
        <v>165</v>
      </c>
    </row>
    <row r="187" spans="1:51" s="14" customFormat="1" ht="12">
      <c r="A187" s="14"/>
      <c r="B187" s="268"/>
      <c r="C187" s="269"/>
      <c r="D187" s="259" t="s">
        <v>173</v>
      </c>
      <c r="E187" s="270" t="s">
        <v>1</v>
      </c>
      <c r="F187" s="271" t="s">
        <v>3941</v>
      </c>
      <c r="G187" s="269"/>
      <c r="H187" s="272">
        <v>32.4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173</v>
      </c>
      <c r="AU187" s="278" t="s">
        <v>82</v>
      </c>
      <c r="AV187" s="14" t="s">
        <v>82</v>
      </c>
      <c r="AW187" s="14" t="s">
        <v>30</v>
      </c>
      <c r="AX187" s="14" t="s">
        <v>73</v>
      </c>
      <c r="AY187" s="278" t="s">
        <v>165</v>
      </c>
    </row>
    <row r="188" spans="1:51" s="14" customFormat="1" ht="12">
      <c r="A188" s="14"/>
      <c r="B188" s="268"/>
      <c r="C188" s="269"/>
      <c r="D188" s="259" t="s">
        <v>173</v>
      </c>
      <c r="E188" s="270" t="s">
        <v>1</v>
      </c>
      <c r="F188" s="271" t="s">
        <v>3942</v>
      </c>
      <c r="G188" s="269"/>
      <c r="H188" s="272">
        <v>46.3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173</v>
      </c>
      <c r="AU188" s="278" t="s">
        <v>82</v>
      </c>
      <c r="AV188" s="14" t="s">
        <v>82</v>
      </c>
      <c r="AW188" s="14" t="s">
        <v>30</v>
      </c>
      <c r="AX188" s="14" t="s">
        <v>73</v>
      </c>
      <c r="AY188" s="278" t="s">
        <v>165</v>
      </c>
    </row>
    <row r="189" spans="1:65" s="2" customFormat="1" ht="21.75" customHeight="1">
      <c r="A189" s="37"/>
      <c r="B189" s="38"/>
      <c r="C189" s="243" t="s">
        <v>8</v>
      </c>
      <c r="D189" s="243" t="s">
        <v>167</v>
      </c>
      <c r="E189" s="244" t="s">
        <v>3943</v>
      </c>
      <c r="F189" s="245" t="s">
        <v>3944</v>
      </c>
      <c r="G189" s="246" t="s">
        <v>457</v>
      </c>
      <c r="H189" s="247">
        <v>78.7</v>
      </c>
      <c r="I189" s="248"/>
      <c r="J189" s="249">
        <f>ROUND(I189*H189,2)</f>
        <v>0</v>
      </c>
      <c r="K189" s="250"/>
      <c r="L189" s="43"/>
      <c r="M189" s="251" t="s">
        <v>1</v>
      </c>
      <c r="N189" s="252" t="s">
        <v>38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247</v>
      </c>
      <c r="AT189" s="255" t="s">
        <v>167</v>
      </c>
      <c r="AU189" s="255" t="s">
        <v>82</v>
      </c>
      <c r="AY189" s="16" t="s">
        <v>165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80</v>
      </c>
      <c r="BK189" s="256">
        <f>ROUND(I189*H189,2)</f>
        <v>0</v>
      </c>
      <c r="BL189" s="16" t="s">
        <v>247</v>
      </c>
      <c r="BM189" s="255" t="s">
        <v>3945</v>
      </c>
    </row>
    <row r="190" spans="1:65" s="2" customFormat="1" ht="16.5" customHeight="1">
      <c r="A190" s="37"/>
      <c r="B190" s="38"/>
      <c r="C190" s="243" t="s">
        <v>247</v>
      </c>
      <c r="D190" s="243" t="s">
        <v>167</v>
      </c>
      <c r="E190" s="244" t="s">
        <v>1616</v>
      </c>
      <c r="F190" s="245" t="s">
        <v>1617</v>
      </c>
      <c r="G190" s="246" t="s">
        <v>457</v>
      </c>
      <c r="H190" s="247">
        <v>64.8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247</v>
      </c>
      <c r="AT190" s="255" t="s">
        <v>167</v>
      </c>
      <c r="AU190" s="255" t="s">
        <v>82</v>
      </c>
      <c r="AY190" s="16" t="s">
        <v>165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247</v>
      </c>
      <c r="BM190" s="255" t="s">
        <v>3946</v>
      </c>
    </row>
    <row r="191" spans="1:51" s="13" customFormat="1" ht="12">
      <c r="A191" s="13"/>
      <c r="B191" s="257"/>
      <c r="C191" s="258"/>
      <c r="D191" s="259" t="s">
        <v>173</v>
      </c>
      <c r="E191" s="260" t="s">
        <v>1</v>
      </c>
      <c r="F191" s="261" t="s">
        <v>1562</v>
      </c>
      <c r="G191" s="258"/>
      <c r="H191" s="260" t="s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173</v>
      </c>
      <c r="AU191" s="267" t="s">
        <v>82</v>
      </c>
      <c r="AV191" s="13" t="s">
        <v>80</v>
      </c>
      <c r="AW191" s="13" t="s">
        <v>30</v>
      </c>
      <c r="AX191" s="13" t="s">
        <v>73</v>
      </c>
      <c r="AY191" s="267" t="s">
        <v>165</v>
      </c>
    </row>
    <row r="192" spans="1:51" s="14" customFormat="1" ht="12">
      <c r="A192" s="14"/>
      <c r="B192" s="268"/>
      <c r="C192" s="269"/>
      <c r="D192" s="259" t="s">
        <v>173</v>
      </c>
      <c r="E192" s="270" t="s">
        <v>1</v>
      </c>
      <c r="F192" s="271" t="s">
        <v>3947</v>
      </c>
      <c r="G192" s="269"/>
      <c r="H192" s="272">
        <v>64.8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173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165</v>
      </c>
    </row>
    <row r="193" spans="1:65" s="2" customFormat="1" ht="21.75" customHeight="1">
      <c r="A193" s="37"/>
      <c r="B193" s="38"/>
      <c r="C193" s="243" t="s">
        <v>252</v>
      </c>
      <c r="D193" s="243" t="s">
        <v>167</v>
      </c>
      <c r="E193" s="244" t="s">
        <v>1644</v>
      </c>
      <c r="F193" s="245" t="s">
        <v>1645</v>
      </c>
      <c r="G193" s="246" t="s">
        <v>170</v>
      </c>
      <c r="H193" s="247">
        <v>365.05</v>
      </c>
      <c r="I193" s="248"/>
      <c r="J193" s="249">
        <f>ROUND(I193*H193,2)</f>
        <v>0</v>
      </c>
      <c r="K193" s="250"/>
      <c r="L193" s="43"/>
      <c r="M193" s="251" t="s">
        <v>1</v>
      </c>
      <c r="N193" s="252" t="s">
        <v>38</v>
      </c>
      <c r="O193" s="90"/>
      <c r="P193" s="253">
        <f>O193*H193</f>
        <v>0</v>
      </c>
      <c r="Q193" s="253">
        <v>0.04644</v>
      </c>
      <c r="R193" s="253">
        <f>Q193*H193</f>
        <v>16.952922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247</v>
      </c>
      <c r="AT193" s="255" t="s">
        <v>167</v>
      </c>
      <c r="AU193" s="255" t="s">
        <v>82</v>
      </c>
      <c r="AY193" s="16" t="s">
        <v>165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80</v>
      </c>
      <c r="BK193" s="256">
        <f>ROUND(I193*H193,2)</f>
        <v>0</v>
      </c>
      <c r="BL193" s="16" t="s">
        <v>247</v>
      </c>
      <c r="BM193" s="255" t="s">
        <v>3948</v>
      </c>
    </row>
    <row r="194" spans="1:51" s="13" customFormat="1" ht="12">
      <c r="A194" s="13"/>
      <c r="B194" s="257"/>
      <c r="C194" s="258"/>
      <c r="D194" s="259" t="s">
        <v>173</v>
      </c>
      <c r="E194" s="260" t="s">
        <v>1</v>
      </c>
      <c r="F194" s="261" t="s">
        <v>924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173</v>
      </c>
      <c r="AU194" s="267" t="s">
        <v>82</v>
      </c>
      <c r="AV194" s="13" t="s">
        <v>80</v>
      </c>
      <c r="AW194" s="13" t="s">
        <v>30</v>
      </c>
      <c r="AX194" s="13" t="s">
        <v>73</v>
      </c>
      <c r="AY194" s="267" t="s">
        <v>165</v>
      </c>
    </row>
    <row r="195" spans="1:51" s="13" customFormat="1" ht="12">
      <c r="A195" s="13"/>
      <c r="B195" s="257"/>
      <c r="C195" s="258"/>
      <c r="D195" s="259" t="s">
        <v>173</v>
      </c>
      <c r="E195" s="260" t="s">
        <v>1</v>
      </c>
      <c r="F195" s="261" t="s">
        <v>3914</v>
      </c>
      <c r="G195" s="258"/>
      <c r="H195" s="260" t="s">
        <v>1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173</v>
      </c>
      <c r="AU195" s="267" t="s">
        <v>82</v>
      </c>
      <c r="AV195" s="13" t="s">
        <v>80</v>
      </c>
      <c r="AW195" s="13" t="s">
        <v>30</v>
      </c>
      <c r="AX195" s="13" t="s">
        <v>73</v>
      </c>
      <c r="AY195" s="267" t="s">
        <v>165</v>
      </c>
    </row>
    <row r="196" spans="1:51" s="14" customFormat="1" ht="12">
      <c r="A196" s="14"/>
      <c r="B196" s="268"/>
      <c r="C196" s="269"/>
      <c r="D196" s="259" t="s">
        <v>173</v>
      </c>
      <c r="E196" s="270" t="s">
        <v>1</v>
      </c>
      <c r="F196" s="271" t="s">
        <v>3915</v>
      </c>
      <c r="G196" s="269"/>
      <c r="H196" s="272">
        <v>477.83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173</v>
      </c>
      <c r="AU196" s="278" t="s">
        <v>82</v>
      </c>
      <c r="AV196" s="14" t="s">
        <v>82</v>
      </c>
      <c r="AW196" s="14" t="s">
        <v>30</v>
      </c>
      <c r="AX196" s="14" t="s">
        <v>73</v>
      </c>
      <c r="AY196" s="278" t="s">
        <v>165</v>
      </c>
    </row>
    <row r="197" spans="1:51" s="14" customFormat="1" ht="12">
      <c r="A197" s="14"/>
      <c r="B197" s="268"/>
      <c r="C197" s="269"/>
      <c r="D197" s="259" t="s">
        <v>173</v>
      </c>
      <c r="E197" s="270" t="s">
        <v>1</v>
      </c>
      <c r="F197" s="271" t="s">
        <v>3916</v>
      </c>
      <c r="G197" s="269"/>
      <c r="H197" s="272">
        <v>58.22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173</v>
      </c>
      <c r="AU197" s="278" t="s">
        <v>82</v>
      </c>
      <c r="AV197" s="14" t="s">
        <v>82</v>
      </c>
      <c r="AW197" s="14" t="s">
        <v>30</v>
      </c>
      <c r="AX197" s="14" t="s">
        <v>73</v>
      </c>
      <c r="AY197" s="278" t="s">
        <v>165</v>
      </c>
    </row>
    <row r="198" spans="1:51" s="14" customFormat="1" ht="12">
      <c r="A198" s="14"/>
      <c r="B198" s="268"/>
      <c r="C198" s="269"/>
      <c r="D198" s="259" t="s">
        <v>173</v>
      </c>
      <c r="E198" s="270" t="s">
        <v>1</v>
      </c>
      <c r="F198" s="271" t="s">
        <v>3927</v>
      </c>
      <c r="G198" s="269"/>
      <c r="H198" s="272">
        <v>-171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173</v>
      </c>
      <c r="AU198" s="278" t="s">
        <v>82</v>
      </c>
      <c r="AV198" s="14" t="s">
        <v>82</v>
      </c>
      <c r="AW198" s="14" t="s">
        <v>30</v>
      </c>
      <c r="AX198" s="14" t="s">
        <v>73</v>
      </c>
      <c r="AY198" s="278" t="s">
        <v>165</v>
      </c>
    </row>
    <row r="199" spans="1:65" s="2" customFormat="1" ht="21.75" customHeight="1">
      <c r="A199" s="37"/>
      <c r="B199" s="38"/>
      <c r="C199" s="243" t="s">
        <v>270</v>
      </c>
      <c r="D199" s="243" t="s">
        <v>167</v>
      </c>
      <c r="E199" s="244" t="s">
        <v>1657</v>
      </c>
      <c r="F199" s="245" t="s">
        <v>1658</v>
      </c>
      <c r="G199" s="246" t="s">
        <v>457</v>
      </c>
      <c r="H199" s="247">
        <v>32.4</v>
      </c>
      <c r="I199" s="248"/>
      <c r="J199" s="249">
        <f>ROUND(I199*H199,2)</f>
        <v>0</v>
      </c>
      <c r="K199" s="250"/>
      <c r="L199" s="43"/>
      <c r="M199" s="251" t="s">
        <v>1</v>
      </c>
      <c r="N199" s="252" t="s">
        <v>38</v>
      </c>
      <c r="O199" s="90"/>
      <c r="P199" s="253">
        <f>O199*H199</f>
        <v>0</v>
      </c>
      <c r="Q199" s="253">
        <v>0.01418</v>
      </c>
      <c r="R199" s="253">
        <f>Q199*H199</f>
        <v>0.45943199999999995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247</v>
      </c>
      <c r="AT199" s="255" t="s">
        <v>167</v>
      </c>
      <c r="AU199" s="255" t="s">
        <v>82</v>
      </c>
      <c r="AY199" s="16" t="s">
        <v>165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80</v>
      </c>
      <c r="BK199" s="256">
        <f>ROUND(I199*H199,2)</f>
        <v>0</v>
      </c>
      <c r="BL199" s="16" t="s">
        <v>247</v>
      </c>
      <c r="BM199" s="255" t="s">
        <v>3949</v>
      </c>
    </row>
    <row r="200" spans="1:51" s="13" customFormat="1" ht="12">
      <c r="A200" s="13"/>
      <c r="B200" s="257"/>
      <c r="C200" s="258"/>
      <c r="D200" s="259" t="s">
        <v>173</v>
      </c>
      <c r="E200" s="260" t="s">
        <v>1</v>
      </c>
      <c r="F200" s="261" t="s">
        <v>1562</v>
      </c>
      <c r="G200" s="258"/>
      <c r="H200" s="260" t="s">
        <v>1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173</v>
      </c>
      <c r="AU200" s="267" t="s">
        <v>82</v>
      </c>
      <c r="AV200" s="13" t="s">
        <v>80</v>
      </c>
      <c r="AW200" s="13" t="s">
        <v>30</v>
      </c>
      <c r="AX200" s="13" t="s">
        <v>73</v>
      </c>
      <c r="AY200" s="267" t="s">
        <v>165</v>
      </c>
    </row>
    <row r="201" spans="1:51" s="14" customFormat="1" ht="12">
      <c r="A201" s="14"/>
      <c r="B201" s="268"/>
      <c r="C201" s="269"/>
      <c r="D201" s="259" t="s">
        <v>173</v>
      </c>
      <c r="E201" s="270" t="s">
        <v>1</v>
      </c>
      <c r="F201" s="271" t="s">
        <v>3941</v>
      </c>
      <c r="G201" s="269"/>
      <c r="H201" s="272">
        <v>32.4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173</v>
      </c>
      <c r="AU201" s="278" t="s">
        <v>82</v>
      </c>
      <c r="AV201" s="14" t="s">
        <v>82</v>
      </c>
      <c r="AW201" s="14" t="s">
        <v>30</v>
      </c>
      <c r="AX201" s="14" t="s">
        <v>73</v>
      </c>
      <c r="AY201" s="278" t="s">
        <v>165</v>
      </c>
    </row>
    <row r="202" spans="1:65" s="2" customFormat="1" ht="21.75" customHeight="1">
      <c r="A202" s="37"/>
      <c r="B202" s="38"/>
      <c r="C202" s="243" t="s">
        <v>7</v>
      </c>
      <c r="D202" s="243" t="s">
        <v>167</v>
      </c>
      <c r="E202" s="244" t="s">
        <v>3950</v>
      </c>
      <c r="F202" s="245" t="s">
        <v>3951</v>
      </c>
      <c r="G202" s="246" t="s">
        <v>457</v>
      </c>
      <c r="H202" s="247">
        <v>46.3</v>
      </c>
      <c r="I202" s="248"/>
      <c r="J202" s="249">
        <f>ROUND(I202*H202,2)</f>
        <v>0</v>
      </c>
      <c r="K202" s="250"/>
      <c r="L202" s="43"/>
      <c r="M202" s="251" t="s">
        <v>1</v>
      </c>
      <c r="N202" s="252" t="s">
        <v>38</v>
      </c>
      <c r="O202" s="90"/>
      <c r="P202" s="253">
        <f>O202*H202</f>
        <v>0</v>
      </c>
      <c r="Q202" s="253">
        <v>0.01423</v>
      </c>
      <c r="R202" s="253">
        <f>Q202*H202</f>
        <v>0.6588489999999999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247</v>
      </c>
      <c r="AT202" s="255" t="s">
        <v>167</v>
      </c>
      <c r="AU202" s="255" t="s">
        <v>82</v>
      </c>
      <c r="AY202" s="16" t="s">
        <v>165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80</v>
      </c>
      <c r="BK202" s="256">
        <f>ROUND(I202*H202,2)</f>
        <v>0</v>
      </c>
      <c r="BL202" s="16" t="s">
        <v>247</v>
      </c>
      <c r="BM202" s="255" t="s">
        <v>3952</v>
      </c>
    </row>
    <row r="203" spans="1:51" s="13" customFormat="1" ht="12">
      <c r="A203" s="13"/>
      <c r="B203" s="257"/>
      <c r="C203" s="258"/>
      <c r="D203" s="259" t="s">
        <v>173</v>
      </c>
      <c r="E203" s="260" t="s">
        <v>1</v>
      </c>
      <c r="F203" s="261" t="s">
        <v>1562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173</v>
      </c>
      <c r="AU203" s="267" t="s">
        <v>82</v>
      </c>
      <c r="AV203" s="13" t="s">
        <v>80</v>
      </c>
      <c r="AW203" s="13" t="s">
        <v>30</v>
      </c>
      <c r="AX203" s="13" t="s">
        <v>73</v>
      </c>
      <c r="AY203" s="267" t="s">
        <v>165</v>
      </c>
    </row>
    <row r="204" spans="1:51" s="14" customFormat="1" ht="12">
      <c r="A204" s="14"/>
      <c r="B204" s="268"/>
      <c r="C204" s="269"/>
      <c r="D204" s="259" t="s">
        <v>173</v>
      </c>
      <c r="E204" s="270" t="s">
        <v>1</v>
      </c>
      <c r="F204" s="271" t="s">
        <v>3942</v>
      </c>
      <c r="G204" s="269"/>
      <c r="H204" s="272">
        <v>46.3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173</v>
      </c>
      <c r="AU204" s="278" t="s">
        <v>82</v>
      </c>
      <c r="AV204" s="14" t="s">
        <v>82</v>
      </c>
      <c r="AW204" s="14" t="s">
        <v>30</v>
      </c>
      <c r="AX204" s="14" t="s">
        <v>73</v>
      </c>
      <c r="AY204" s="278" t="s">
        <v>165</v>
      </c>
    </row>
    <row r="205" spans="1:65" s="2" customFormat="1" ht="21.75" customHeight="1">
      <c r="A205" s="37"/>
      <c r="B205" s="38"/>
      <c r="C205" s="243" t="s">
        <v>395</v>
      </c>
      <c r="D205" s="243" t="s">
        <v>167</v>
      </c>
      <c r="E205" s="244" t="s">
        <v>1662</v>
      </c>
      <c r="F205" s="245" t="s">
        <v>1663</v>
      </c>
      <c r="G205" s="246" t="s">
        <v>457</v>
      </c>
      <c r="H205" s="247">
        <v>24.3</v>
      </c>
      <c r="I205" s="248"/>
      <c r="J205" s="249">
        <f>ROUND(I205*H205,2)</f>
        <v>0</v>
      </c>
      <c r="K205" s="250"/>
      <c r="L205" s="43"/>
      <c r="M205" s="251" t="s">
        <v>1</v>
      </c>
      <c r="N205" s="252" t="s">
        <v>38</v>
      </c>
      <c r="O205" s="90"/>
      <c r="P205" s="253">
        <f>O205*H205</f>
        <v>0</v>
      </c>
      <c r="Q205" s="253">
        <v>0.00162</v>
      </c>
      <c r="R205" s="253">
        <f>Q205*H205</f>
        <v>0.039366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247</v>
      </c>
      <c r="AT205" s="255" t="s">
        <v>167</v>
      </c>
      <c r="AU205" s="255" t="s">
        <v>82</v>
      </c>
      <c r="AY205" s="16" t="s">
        <v>165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80</v>
      </c>
      <c r="BK205" s="256">
        <f>ROUND(I205*H205,2)</f>
        <v>0</v>
      </c>
      <c r="BL205" s="16" t="s">
        <v>247</v>
      </c>
      <c r="BM205" s="255" t="s">
        <v>3953</v>
      </c>
    </row>
    <row r="206" spans="1:51" s="13" customFormat="1" ht="12">
      <c r="A206" s="13"/>
      <c r="B206" s="257"/>
      <c r="C206" s="258"/>
      <c r="D206" s="259" t="s">
        <v>173</v>
      </c>
      <c r="E206" s="260" t="s">
        <v>1</v>
      </c>
      <c r="F206" s="261" t="s">
        <v>1562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173</v>
      </c>
      <c r="AU206" s="267" t="s">
        <v>82</v>
      </c>
      <c r="AV206" s="13" t="s">
        <v>80</v>
      </c>
      <c r="AW206" s="13" t="s">
        <v>30</v>
      </c>
      <c r="AX206" s="13" t="s">
        <v>73</v>
      </c>
      <c r="AY206" s="267" t="s">
        <v>165</v>
      </c>
    </row>
    <row r="207" spans="1:51" s="14" customFormat="1" ht="12">
      <c r="A207" s="14"/>
      <c r="B207" s="268"/>
      <c r="C207" s="269"/>
      <c r="D207" s="259" t="s">
        <v>173</v>
      </c>
      <c r="E207" s="270" t="s">
        <v>1</v>
      </c>
      <c r="F207" s="271" t="s">
        <v>3954</v>
      </c>
      <c r="G207" s="269"/>
      <c r="H207" s="272">
        <v>24.3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173</v>
      </c>
      <c r="AU207" s="278" t="s">
        <v>82</v>
      </c>
      <c r="AV207" s="14" t="s">
        <v>82</v>
      </c>
      <c r="AW207" s="14" t="s">
        <v>30</v>
      </c>
      <c r="AX207" s="14" t="s">
        <v>73</v>
      </c>
      <c r="AY207" s="278" t="s">
        <v>165</v>
      </c>
    </row>
    <row r="208" spans="1:65" s="2" customFormat="1" ht="21.75" customHeight="1">
      <c r="A208" s="37"/>
      <c r="B208" s="38"/>
      <c r="C208" s="243" t="s">
        <v>281</v>
      </c>
      <c r="D208" s="243" t="s">
        <v>167</v>
      </c>
      <c r="E208" s="244" t="s">
        <v>3955</v>
      </c>
      <c r="F208" s="245" t="s">
        <v>3956</v>
      </c>
      <c r="G208" s="246" t="s">
        <v>273</v>
      </c>
      <c r="H208" s="247">
        <v>2</v>
      </c>
      <c r="I208" s="248"/>
      <c r="J208" s="249">
        <f>ROUND(I208*H208,2)</f>
        <v>0</v>
      </c>
      <c r="K208" s="250"/>
      <c r="L208" s="43"/>
      <c r="M208" s="251" t="s">
        <v>1</v>
      </c>
      <c r="N208" s="252" t="s">
        <v>38</v>
      </c>
      <c r="O208" s="90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247</v>
      </c>
      <c r="AT208" s="255" t="s">
        <v>167</v>
      </c>
      <c r="AU208" s="255" t="s">
        <v>82</v>
      </c>
      <c r="AY208" s="16" t="s">
        <v>165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80</v>
      </c>
      <c r="BK208" s="256">
        <f>ROUND(I208*H208,2)</f>
        <v>0</v>
      </c>
      <c r="BL208" s="16" t="s">
        <v>247</v>
      </c>
      <c r="BM208" s="255" t="s">
        <v>3957</v>
      </c>
    </row>
    <row r="209" spans="1:51" s="14" customFormat="1" ht="12">
      <c r="A209" s="14"/>
      <c r="B209" s="268"/>
      <c r="C209" s="269"/>
      <c r="D209" s="259" t="s">
        <v>173</v>
      </c>
      <c r="E209" s="270" t="s">
        <v>1</v>
      </c>
      <c r="F209" s="271" t="s">
        <v>3958</v>
      </c>
      <c r="G209" s="269"/>
      <c r="H209" s="272">
        <v>2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173</v>
      </c>
      <c r="AU209" s="278" t="s">
        <v>82</v>
      </c>
      <c r="AV209" s="14" t="s">
        <v>82</v>
      </c>
      <c r="AW209" s="14" t="s">
        <v>30</v>
      </c>
      <c r="AX209" s="14" t="s">
        <v>73</v>
      </c>
      <c r="AY209" s="278" t="s">
        <v>165</v>
      </c>
    </row>
    <row r="210" spans="1:65" s="2" customFormat="1" ht="21.75" customHeight="1">
      <c r="A210" s="37"/>
      <c r="B210" s="38"/>
      <c r="C210" s="279" t="s">
        <v>289</v>
      </c>
      <c r="D210" s="279" t="s">
        <v>238</v>
      </c>
      <c r="E210" s="280" t="s">
        <v>3959</v>
      </c>
      <c r="F210" s="281" t="s">
        <v>3960</v>
      </c>
      <c r="G210" s="282" t="s">
        <v>273</v>
      </c>
      <c r="H210" s="283">
        <v>2</v>
      </c>
      <c r="I210" s="284"/>
      <c r="J210" s="285">
        <f>ROUND(I210*H210,2)</f>
        <v>0</v>
      </c>
      <c r="K210" s="286"/>
      <c r="L210" s="287"/>
      <c r="M210" s="288" t="s">
        <v>1</v>
      </c>
      <c r="N210" s="289" t="s">
        <v>38</v>
      </c>
      <c r="O210" s="90"/>
      <c r="P210" s="253">
        <f>O210*H210</f>
        <v>0</v>
      </c>
      <c r="Q210" s="253">
        <v>0.0062</v>
      </c>
      <c r="R210" s="253">
        <f>Q210*H210</f>
        <v>0.0124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333</v>
      </c>
      <c r="AT210" s="255" t="s">
        <v>238</v>
      </c>
      <c r="AU210" s="255" t="s">
        <v>82</v>
      </c>
      <c r="AY210" s="16" t="s">
        <v>165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247</v>
      </c>
      <c r="BM210" s="255" t="s">
        <v>3961</v>
      </c>
    </row>
    <row r="211" spans="1:65" s="2" customFormat="1" ht="21.75" customHeight="1">
      <c r="A211" s="37"/>
      <c r="B211" s="38"/>
      <c r="C211" s="243" t="s">
        <v>304</v>
      </c>
      <c r="D211" s="243" t="s">
        <v>167</v>
      </c>
      <c r="E211" s="244" t="s">
        <v>1704</v>
      </c>
      <c r="F211" s="245" t="s">
        <v>1705</v>
      </c>
      <c r="G211" s="246" t="s">
        <v>170</v>
      </c>
      <c r="H211" s="247">
        <v>365.05</v>
      </c>
      <c r="I211" s="248"/>
      <c r="J211" s="249">
        <f>ROUND(I211*H211,2)</f>
        <v>0</v>
      </c>
      <c r="K211" s="250"/>
      <c r="L211" s="43"/>
      <c r="M211" s="251" t="s">
        <v>1</v>
      </c>
      <c r="N211" s="252" t="s">
        <v>38</v>
      </c>
      <c r="O211" s="90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247</v>
      </c>
      <c r="AT211" s="255" t="s">
        <v>167</v>
      </c>
      <c r="AU211" s="255" t="s">
        <v>82</v>
      </c>
      <c r="AY211" s="16" t="s">
        <v>165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80</v>
      </c>
      <c r="BK211" s="256">
        <f>ROUND(I211*H211,2)</f>
        <v>0</v>
      </c>
      <c r="BL211" s="16" t="s">
        <v>247</v>
      </c>
      <c r="BM211" s="255" t="s">
        <v>3962</v>
      </c>
    </row>
    <row r="212" spans="1:51" s="13" customFormat="1" ht="12">
      <c r="A212" s="13"/>
      <c r="B212" s="257"/>
      <c r="C212" s="258"/>
      <c r="D212" s="259" t="s">
        <v>173</v>
      </c>
      <c r="E212" s="260" t="s">
        <v>1</v>
      </c>
      <c r="F212" s="261" t="s">
        <v>924</v>
      </c>
      <c r="G212" s="258"/>
      <c r="H212" s="260" t="s">
        <v>1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173</v>
      </c>
      <c r="AU212" s="267" t="s">
        <v>82</v>
      </c>
      <c r="AV212" s="13" t="s">
        <v>80</v>
      </c>
      <c r="AW212" s="13" t="s">
        <v>30</v>
      </c>
      <c r="AX212" s="13" t="s">
        <v>73</v>
      </c>
      <c r="AY212" s="267" t="s">
        <v>165</v>
      </c>
    </row>
    <row r="213" spans="1:51" s="13" customFormat="1" ht="12">
      <c r="A213" s="13"/>
      <c r="B213" s="257"/>
      <c r="C213" s="258"/>
      <c r="D213" s="259" t="s">
        <v>173</v>
      </c>
      <c r="E213" s="260" t="s">
        <v>1</v>
      </c>
      <c r="F213" s="261" t="s">
        <v>3914</v>
      </c>
      <c r="G213" s="258"/>
      <c r="H213" s="260" t="s">
        <v>1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173</v>
      </c>
      <c r="AU213" s="267" t="s">
        <v>82</v>
      </c>
      <c r="AV213" s="13" t="s">
        <v>80</v>
      </c>
      <c r="AW213" s="13" t="s">
        <v>30</v>
      </c>
      <c r="AX213" s="13" t="s">
        <v>73</v>
      </c>
      <c r="AY213" s="267" t="s">
        <v>165</v>
      </c>
    </row>
    <row r="214" spans="1:51" s="14" customFormat="1" ht="12">
      <c r="A214" s="14"/>
      <c r="B214" s="268"/>
      <c r="C214" s="269"/>
      <c r="D214" s="259" t="s">
        <v>173</v>
      </c>
      <c r="E214" s="270" t="s">
        <v>1</v>
      </c>
      <c r="F214" s="271" t="s">
        <v>3915</v>
      </c>
      <c r="G214" s="269"/>
      <c r="H214" s="272">
        <v>477.83</v>
      </c>
      <c r="I214" s="273"/>
      <c r="J214" s="269"/>
      <c r="K214" s="269"/>
      <c r="L214" s="274"/>
      <c r="M214" s="275"/>
      <c r="N214" s="276"/>
      <c r="O214" s="276"/>
      <c r="P214" s="276"/>
      <c r="Q214" s="276"/>
      <c r="R214" s="276"/>
      <c r="S214" s="276"/>
      <c r="T214" s="27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8" t="s">
        <v>173</v>
      </c>
      <c r="AU214" s="278" t="s">
        <v>82</v>
      </c>
      <c r="AV214" s="14" t="s">
        <v>82</v>
      </c>
      <c r="AW214" s="14" t="s">
        <v>30</v>
      </c>
      <c r="AX214" s="14" t="s">
        <v>73</v>
      </c>
      <c r="AY214" s="278" t="s">
        <v>165</v>
      </c>
    </row>
    <row r="215" spans="1:51" s="14" customFormat="1" ht="12">
      <c r="A215" s="14"/>
      <c r="B215" s="268"/>
      <c r="C215" s="269"/>
      <c r="D215" s="259" t="s">
        <v>173</v>
      </c>
      <c r="E215" s="270" t="s">
        <v>1</v>
      </c>
      <c r="F215" s="271" t="s">
        <v>3916</v>
      </c>
      <c r="G215" s="269"/>
      <c r="H215" s="272">
        <v>58.22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173</v>
      </c>
      <c r="AU215" s="278" t="s">
        <v>82</v>
      </c>
      <c r="AV215" s="14" t="s">
        <v>82</v>
      </c>
      <c r="AW215" s="14" t="s">
        <v>30</v>
      </c>
      <c r="AX215" s="14" t="s">
        <v>73</v>
      </c>
      <c r="AY215" s="278" t="s">
        <v>165</v>
      </c>
    </row>
    <row r="216" spans="1:51" s="14" customFormat="1" ht="12">
      <c r="A216" s="14"/>
      <c r="B216" s="268"/>
      <c r="C216" s="269"/>
      <c r="D216" s="259" t="s">
        <v>173</v>
      </c>
      <c r="E216" s="270" t="s">
        <v>1</v>
      </c>
      <c r="F216" s="271" t="s">
        <v>3927</v>
      </c>
      <c r="G216" s="269"/>
      <c r="H216" s="272">
        <v>-171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173</v>
      </c>
      <c r="AU216" s="278" t="s">
        <v>82</v>
      </c>
      <c r="AV216" s="14" t="s">
        <v>82</v>
      </c>
      <c r="AW216" s="14" t="s">
        <v>30</v>
      </c>
      <c r="AX216" s="14" t="s">
        <v>73</v>
      </c>
      <c r="AY216" s="278" t="s">
        <v>165</v>
      </c>
    </row>
    <row r="217" spans="1:65" s="2" customFormat="1" ht="21.75" customHeight="1">
      <c r="A217" s="37"/>
      <c r="B217" s="38"/>
      <c r="C217" s="279" t="s">
        <v>310</v>
      </c>
      <c r="D217" s="279" t="s">
        <v>238</v>
      </c>
      <c r="E217" s="280" t="s">
        <v>1708</v>
      </c>
      <c r="F217" s="281" t="s">
        <v>1709</v>
      </c>
      <c r="G217" s="282" t="s">
        <v>170</v>
      </c>
      <c r="H217" s="283">
        <v>419.808</v>
      </c>
      <c r="I217" s="284"/>
      <c r="J217" s="285">
        <f>ROUND(I217*H217,2)</f>
        <v>0</v>
      </c>
      <c r="K217" s="286"/>
      <c r="L217" s="287"/>
      <c r="M217" s="288" t="s">
        <v>1</v>
      </c>
      <c r="N217" s="289" t="s">
        <v>38</v>
      </c>
      <c r="O217" s="90"/>
      <c r="P217" s="253">
        <f>O217*H217</f>
        <v>0</v>
      </c>
      <c r="Q217" s="253">
        <v>0.0013</v>
      </c>
      <c r="R217" s="253">
        <f>Q217*H217</f>
        <v>0.5457504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333</v>
      </c>
      <c r="AT217" s="255" t="s">
        <v>238</v>
      </c>
      <c r="AU217" s="255" t="s">
        <v>82</v>
      </c>
      <c r="AY217" s="16" t="s">
        <v>165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80</v>
      </c>
      <c r="BK217" s="256">
        <f>ROUND(I217*H217,2)</f>
        <v>0</v>
      </c>
      <c r="BL217" s="16" t="s">
        <v>247</v>
      </c>
      <c r="BM217" s="255" t="s">
        <v>3963</v>
      </c>
    </row>
    <row r="218" spans="1:51" s="14" customFormat="1" ht="12">
      <c r="A218" s="14"/>
      <c r="B218" s="268"/>
      <c r="C218" s="269"/>
      <c r="D218" s="259" t="s">
        <v>173</v>
      </c>
      <c r="E218" s="269"/>
      <c r="F218" s="271" t="s">
        <v>3964</v>
      </c>
      <c r="G218" s="269"/>
      <c r="H218" s="272">
        <v>419.808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173</v>
      </c>
      <c r="AU218" s="278" t="s">
        <v>82</v>
      </c>
      <c r="AV218" s="14" t="s">
        <v>82</v>
      </c>
      <c r="AW218" s="14" t="s">
        <v>4</v>
      </c>
      <c r="AX218" s="14" t="s">
        <v>80</v>
      </c>
      <c r="AY218" s="278" t="s">
        <v>165</v>
      </c>
    </row>
    <row r="219" spans="1:65" s="2" customFormat="1" ht="21.75" customHeight="1">
      <c r="A219" s="37"/>
      <c r="B219" s="38"/>
      <c r="C219" s="243" t="s">
        <v>314</v>
      </c>
      <c r="D219" s="243" t="s">
        <v>167</v>
      </c>
      <c r="E219" s="244" t="s">
        <v>3740</v>
      </c>
      <c r="F219" s="245" t="s">
        <v>3741</v>
      </c>
      <c r="G219" s="246" t="s">
        <v>457</v>
      </c>
      <c r="H219" s="247">
        <v>379</v>
      </c>
      <c r="I219" s="248"/>
      <c r="J219" s="249">
        <f>ROUND(I219*H219,2)</f>
        <v>0</v>
      </c>
      <c r="K219" s="250"/>
      <c r="L219" s="43"/>
      <c r="M219" s="251" t="s">
        <v>1</v>
      </c>
      <c r="N219" s="252" t="s">
        <v>38</v>
      </c>
      <c r="O219" s="90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247</v>
      </c>
      <c r="AT219" s="255" t="s">
        <v>167</v>
      </c>
      <c r="AU219" s="255" t="s">
        <v>82</v>
      </c>
      <c r="AY219" s="16" t="s">
        <v>165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80</v>
      </c>
      <c r="BK219" s="256">
        <f>ROUND(I219*H219,2)</f>
        <v>0</v>
      </c>
      <c r="BL219" s="16" t="s">
        <v>247</v>
      </c>
      <c r="BM219" s="255" t="s">
        <v>3965</v>
      </c>
    </row>
    <row r="220" spans="1:65" s="2" customFormat="1" ht="21.75" customHeight="1">
      <c r="A220" s="37"/>
      <c r="B220" s="38"/>
      <c r="C220" s="279" t="s">
        <v>318</v>
      </c>
      <c r="D220" s="279" t="s">
        <v>238</v>
      </c>
      <c r="E220" s="280" t="s">
        <v>3745</v>
      </c>
      <c r="F220" s="281" t="s">
        <v>3746</v>
      </c>
      <c r="G220" s="282" t="s">
        <v>457</v>
      </c>
      <c r="H220" s="283">
        <v>397.95</v>
      </c>
      <c r="I220" s="284"/>
      <c r="J220" s="285">
        <f>ROUND(I220*H220,2)</f>
        <v>0</v>
      </c>
      <c r="K220" s="286"/>
      <c r="L220" s="287"/>
      <c r="M220" s="288" t="s">
        <v>1</v>
      </c>
      <c r="N220" s="289" t="s">
        <v>38</v>
      </c>
      <c r="O220" s="90"/>
      <c r="P220" s="253">
        <f>O220*H220</f>
        <v>0</v>
      </c>
      <c r="Q220" s="253">
        <v>1E-05</v>
      </c>
      <c r="R220" s="253">
        <f>Q220*H220</f>
        <v>0.0039795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333</v>
      </c>
      <c r="AT220" s="255" t="s">
        <v>238</v>
      </c>
      <c r="AU220" s="255" t="s">
        <v>82</v>
      </c>
      <c r="AY220" s="16" t="s">
        <v>165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80</v>
      </c>
      <c r="BK220" s="256">
        <f>ROUND(I220*H220,2)</f>
        <v>0</v>
      </c>
      <c r="BL220" s="16" t="s">
        <v>247</v>
      </c>
      <c r="BM220" s="255" t="s">
        <v>3966</v>
      </c>
    </row>
    <row r="221" spans="1:51" s="14" customFormat="1" ht="12">
      <c r="A221" s="14"/>
      <c r="B221" s="268"/>
      <c r="C221" s="269"/>
      <c r="D221" s="259" t="s">
        <v>173</v>
      </c>
      <c r="E221" s="269"/>
      <c r="F221" s="271" t="s">
        <v>3967</v>
      </c>
      <c r="G221" s="269"/>
      <c r="H221" s="272">
        <v>397.95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8" t="s">
        <v>173</v>
      </c>
      <c r="AU221" s="278" t="s">
        <v>82</v>
      </c>
      <c r="AV221" s="14" t="s">
        <v>82</v>
      </c>
      <c r="AW221" s="14" t="s">
        <v>4</v>
      </c>
      <c r="AX221" s="14" t="s">
        <v>80</v>
      </c>
      <c r="AY221" s="278" t="s">
        <v>165</v>
      </c>
    </row>
    <row r="222" spans="1:65" s="2" customFormat="1" ht="21.75" customHeight="1">
      <c r="A222" s="37"/>
      <c r="B222" s="38"/>
      <c r="C222" s="243" t="s">
        <v>323</v>
      </c>
      <c r="D222" s="243" t="s">
        <v>167</v>
      </c>
      <c r="E222" s="244" t="s">
        <v>1713</v>
      </c>
      <c r="F222" s="245" t="s">
        <v>1714</v>
      </c>
      <c r="G222" s="246" t="s">
        <v>170</v>
      </c>
      <c r="H222" s="247">
        <v>365.05</v>
      </c>
      <c r="I222" s="248"/>
      <c r="J222" s="249">
        <f>ROUND(I222*H222,2)</f>
        <v>0</v>
      </c>
      <c r="K222" s="250"/>
      <c r="L222" s="43"/>
      <c r="M222" s="251" t="s">
        <v>1</v>
      </c>
      <c r="N222" s="252" t="s">
        <v>38</v>
      </c>
      <c r="O222" s="90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247</v>
      </c>
      <c r="AT222" s="255" t="s">
        <v>167</v>
      </c>
      <c r="AU222" s="255" t="s">
        <v>82</v>
      </c>
      <c r="AY222" s="16" t="s">
        <v>165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80</v>
      </c>
      <c r="BK222" s="256">
        <f>ROUND(I222*H222,2)</f>
        <v>0</v>
      </c>
      <c r="BL222" s="16" t="s">
        <v>247</v>
      </c>
      <c r="BM222" s="255" t="s">
        <v>3968</v>
      </c>
    </row>
    <row r="223" spans="1:65" s="2" customFormat="1" ht="16.5" customHeight="1">
      <c r="A223" s="37"/>
      <c r="B223" s="38"/>
      <c r="C223" s="243" t="s">
        <v>328</v>
      </c>
      <c r="D223" s="243" t="s">
        <v>167</v>
      </c>
      <c r="E223" s="244" t="s">
        <v>1717</v>
      </c>
      <c r="F223" s="245" t="s">
        <v>1718</v>
      </c>
      <c r="G223" s="246" t="s">
        <v>170</v>
      </c>
      <c r="H223" s="247">
        <v>365.05</v>
      </c>
      <c r="I223" s="248"/>
      <c r="J223" s="249">
        <f>ROUND(I223*H223,2)</f>
        <v>0</v>
      </c>
      <c r="K223" s="250"/>
      <c r="L223" s="43"/>
      <c r="M223" s="251" t="s">
        <v>1</v>
      </c>
      <c r="N223" s="252" t="s">
        <v>38</v>
      </c>
      <c r="O223" s="90"/>
      <c r="P223" s="253">
        <f>O223*H223</f>
        <v>0</v>
      </c>
      <c r="Q223" s="253">
        <v>0.00014</v>
      </c>
      <c r="R223" s="253">
        <f>Q223*H223</f>
        <v>0.051107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247</v>
      </c>
      <c r="AT223" s="255" t="s">
        <v>167</v>
      </c>
      <c r="AU223" s="255" t="s">
        <v>82</v>
      </c>
      <c r="AY223" s="16" t="s">
        <v>165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80</v>
      </c>
      <c r="BK223" s="256">
        <f>ROUND(I223*H223,2)</f>
        <v>0</v>
      </c>
      <c r="BL223" s="16" t="s">
        <v>247</v>
      </c>
      <c r="BM223" s="255" t="s">
        <v>3969</v>
      </c>
    </row>
    <row r="224" spans="1:51" s="14" customFormat="1" ht="12">
      <c r="A224" s="14"/>
      <c r="B224" s="268"/>
      <c r="C224" s="269"/>
      <c r="D224" s="259" t="s">
        <v>173</v>
      </c>
      <c r="E224" s="270" t="s">
        <v>1</v>
      </c>
      <c r="F224" s="271" t="s">
        <v>3970</v>
      </c>
      <c r="G224" s="269"/>
      <c r="H224" s="272">
        <v>365.05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173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165</v>
      </c>
    </row>
    <row r="225" spans="1:65" s="2" customFormat="1" ht="21.75" customHeight="1">
      <c r="A225" s="37"/>
      <c r="B225" s="38"/>
      <c r="C225" s="243" t="s">
        <v>333</v>
      </c>
      <c r="D225" s="243" t="s">
        <v>167</v>
      </c>
      <c r="E225" s="244" t="s">
        <v>1722</v>
      </c>
      <c r="F225" s="245" t="s">
        <v>1723</v>
      </c>
      <c r="G225" s="246" t="s">
        <v>219</v>
      </c>
      <c r="H225" s="247">
        <v>18.724</v>
      </c>
      <c r="I225" s="248"/>
      <c r="J225" s="249">
        <f>ROUND(I225*H225,2)</f>
        <v>0</v>
      </c>
      <c r="K225" s="250"/>
      <c r="L225" s="43"/>
      <c r="M225" s="251" t="s">
        <v>1</v>
      </c>
      <c r="N225" s="252" t="s">
        <v>38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247</v>
      </c>
      <c r="AT225" s="255" t="s">
        <v>167</v>
      </c>
      <c r="AU225" s="255" t="s">
        <v>82</v>
      </c>
      <c r="AY225" s="16" t="s">
        <v>165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80</v>
      </c>
      <c r="BK225" s="256">
        <f>ROUND(I225*H225,2)</f>
        <v>0</v>
      </c>
      <c r="BL225" s="16" t="s">
        <v>247</v>
      </c>
      <c r="BM225" s="255" t="s">
        <v>3971</v>
      </c>
    </row>
    <row r="226" spans="1:63" s="12" customFormat="1" ht="22.8" customHeight="1">
      <c r="A226" s="12"/>
      <c r="B226" s="227"/>
      <c r="C226" s="228"/>
      <c r="D226" s="229" t="s">
        <v>72</v>
      </c>
      <c r="E226" s="241" t="s">
        <v>1725</v>
      </c>
      <c r="F226" s="241" t="s">
        <v>1726</v>
      </c>
      <c r="G226" s="228"/>
      <c r="H226" s="228"/>
      <c r="I226" s="231"/>
      <c r="J226" s="242">
        <f>BK226</f>
        <v>0</v>
      </c>
      <c r="K226" s="228"/>
      <c r="L226" s="233"/>
      <c r="M226" s="234"/>
      <c r="N226" s="235"/>
      <c r="O226" s="235"/>
      <c r="P226" s="236">
        <f>SUM(P227:P251)</f>
        <v>0</v>
      </c>
      <c r="Q226" s="235"/>
      <c r="R226" s="236">
        <f>SUM(R227:R251)</f>
        <v>0.9577680000000001</v>
      </c>
      <c r="S226" s="235"/>
      <c r="T226" s="237">
        <f>SUM(T227:T251)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8" t="s">
        <v>82</v>
      </c>
      <c r="AT226" s="239" t="s">
        <v>72</v>
      </c>
      <c r="AU226" s="239" t="s">
        <v>80</v>
      </c>
      <c r="AY226" s="238" t="s">
        <v>165</v>
      </c>
      <c r="BK226" s="240">
        <f>SUM(BK227:BK251)</f>
        <v>0</v>
      </c>
    </row>
    <row r="227" spans="1:65" s="2" customFormat="1" ht="21.75" customHeight="1">
      <c r="A227" s="37"/>
      <c r="B227" s="38"/>
      <c r="C227" s="243" t="s">
        <v>338</v>
      </c>
      <c r="D227" s="243" t="s">
        <v>167</v>
      </c>
      <c r="E227" s="244" t="s">
        <v>2104</v>
      </c>
      <c r="F227" s="245" t="s">
        <v>2105</v>
      </c>
      <c r="G227" s="246" t="s">
        <v>273</v>
      </c>
      <c r="H227" s="247">
        <v>34</v>
      </c>
      <c r="I227" s="248"/>
      <c r="J227" s="249">
        <f>ROUND(I227*H227,2)</f>
        <v>0</v>
      </c>
      <c r="K227" s="250"/>
      <c r="L227" s="43"/>
      <c r="M227" s="251" t="s">
        <v>1</v>
      </c>
      <c r="N227" s="252" t="s">
        <v>38</v>
      </c>
      <c r="O227" s="90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247</v>
      </c>
      <c r="AT227" s="255" t="s">
        <v>167</v>
      </c>
      <c r="AU227" s="255" t="s">
        <v>82</v>
      </c>
      <c r="AY227" s="16" t="s">
        <v>165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80</v>
      </c>
      <c r="BK227" s="256">
        <f>ROUND(I227*H227,2)</f>
        <v>0</v>
      </c>
      <c r="BL227" s="16" t="s">
        <v>247</v>
      </c>
      <c r="BM227" s="255" t="s">
        <v>3972</v>
      </c>
    </row>
    <row r="228" spans="1:51" s="14" customFormat="1" ht="12">
      <c r="A228" s="14"/>
      <c r="B228" s="268"/>
      <c r="C228" s="269"/>
      <c r="D228" s="259" t="s">
        <v>173</v>
      </c>
      <c r="E228" s="270" t="s">
        <v>1</v>
      </c>
      <c r="F228" s="271" t="s">
        <v>3973</v>
      </c>
      <c r="G228" s="269"/>
      <c r="H228" s="272">
        <v>18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173</v>
      </c>
      <c r="AU228" s="278" t="s">
        <v>82</v>
      </c>
      <c r="AV228" s="14" t="s">
        <v>82</v>
      </c>
      <c r="AW228" s="14" t="s">
        <v>30</v>
      </c>
      <c r="AX228" s="14" t="s">
        <v>73</v>
      </c>
      <c r="AY228" s="278" t="s">
        <v>165</v>
      </c>
    </row>
    <row r="229" spans="1:51" s="14" customFormat="1" ht="12">
      <c r="A229" s="14"/>
      <c r="B229" s="268"/>
      <c r="C229" s="269"/>
      <c r="D229" s="259" t="s">
        <v>173</v>
      </c>
      <c r="E229" s="270" t="s">
        <v>1</v>
      </c>
      <c r="F229" s="271" t="s">
        <v>3974</v>
      </c>
      <c r="G229" s="269"/>
      <c r="H229" s="272">
        <v>16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173</v>
      </c>
      <c r="AU229" s="278" t="s">
        <v>82</v>
      </c>
      <c r="AV229" s="14" t="s">
        <v>82</v>
      </c>
      <c r="AW229" s="14" t="s">
        <v>30</v>
      </c>
      <c r="AX229" s="14" t="s">
        <v>73</v>
      </c>
      <c r="AY229" s="278" t="s">
        <v>165</v>
      </c>
    </row>
    <row r="230" spans="1:65" s="2" customFormat="1" ht="21.75" customHeight="1">
      <c r="A230" s="37"/>
      <c r="B230" s="38"/>
      <c r="C230" s="243" t="s">
        <v>344</v>
      </c>
      <c r="D230" s="243" t="s">
        <v>167</v>
      </c>
      <c r="E230" s="244" t="s">
        <v>2109</v>
      </c>
      <c r="F230" s="245" t="s">
        <v>2110</v>
      </c>
      <c r="G230" s="246" t="s">
        <v>273</v>
      </c>
      <c r="H230" s="247">
        <v>27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</v>
      </c>
      <c r="R230" s="253">
        <f>Q230*H230</f>
        <v>0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247</v>
      </c>
      <c r="AT230" s="255" t="s">
        <v>167</v>
      </c>
      <c r="AU230" s="255" t="s">
        <v>82</v>
      </c>
      <c r="AY230" s="16" t="s">
        <v>165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247</v>
      </c>
      <c r="BM230" s="255" t="s">
        <v>3975</v>
      </c>
    </row>
    <row r="231" spans="1:51" s="14" customFormat="1" ht="12">
      <c r="A231" s="14"/>
      <c r="B231" s="268"/>
      <c r="C231" s="269"/>
      <c r="D231" s="259" t="s">
        <v>173</v>
      </c>
      <c r="E231" s="270" t="s">
        <v>1</v>
      </c>
      <c r="F231" s="271" t="s">
        <v>3976</v>
      </c>
      <c r="G231" s="269"/>
      <c r="H231" s="272">
        <v>11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8" t="s">
        <v>173</v>
      </c>
      <c r="AU231" s="278" t="s">
        <v>82</v>
      </c>
      <c r="AV231" s="14" t="s">
        <v>82</v>
      </c>
      <c r="AW231" s="14" t="s">
        <v>30</v>
      </c>
      <c r="AX231" s="14" t="s">
        <v>73</v>
      </c>
      <c r="AY231" s="278" t="s">
        <v>165</v>
      </c>
    </row>
    <row r="232" spans="1:51" s="14" customFormat="1" ht="12">
      <c r="A232" s="14"/>
      <c r="B232" s="268"/>
      <c r="C232" s="269"/>
      <c r="D232" s="259" t="s">
        <v>173</v>
      </c>
      <c r="E232" s="270" t="s">
        <v>1</v>
      </c>
      <c r="F232" s="271" t="s">
        <v>3977</v>
      </c>
      <c r="G232" s="269"/>
      <c r="H232" s="272">
        <v>16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173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165</v>
      </c>
    </row>
    <row r="233" spans="1:65" s="2" customFormat="1" ht="21.75" customHeight="1">
      <c r="A233" s="37"/>
      <c r="B233" s="38"/>
      <c r="C233" s="243" t="s">
        <v>351</v>
      </c>
      <c r="D233" s="243" t="s">
        <v>167</v>
      </c>
      <c r="E233" s="244" t="s">
        <v>2114</v>
      </c>
      <c r="F233" s="245" t="s">
        <v>2115</v>
      </c>
      <c r="G233" s="246" t="s">
        <v>273</v>
      </c>
      <c r="H233" s="247">
        <v>26</v>
      </c>
      <c r="I233" s="248"/>
      <c r="J233" s="249">
        <f>ROUND(I233*H233,2)</f>
        <v>0</v>
      </c>
      <c r="K233" s="250"/>
      <c r="L233" s="43"/>
      <c r="M233" s="251" t="s">
        <v>1</v>
      </c>
      <c r="N233" s="252" t="s">
        <v>38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247</v>
      </c>
      <c r="AT233" s="255" t="s">
        <v>167</v>
      </c>
      <c r="AU233" s="255" t="s">
        <v>82</v>
      </c>
      <c r="AY233" s="16" t="s">
        <v>165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80</v>
      </c>
      <c r="BK233" s="256">
        <f>ROUND(I233*H233,2)</f>
        <v>0</v>
      </c>
      <c r="BL233" s="16" t="s">
        <v>247</v>
      </c>
      <c r="BM233" s="255" t="s">
        <v>3978</v>
      </c>
    </row>
    <row r="234" spans="1:51" s="14" customFormat="1" ht="12">
      <c r="A234" s="14"/>
      <c r="B234" s="268"/>
      <c r="C234" s="269"/>
      <c r="D234" s="259" t="s">
        <v>173</v>
      </c>
      <c r="E234" s="270" t="s">
        <v>1</v>
      </c>
      <c r="F234" s="271" t="s">
        <v>3979</v>
      </c>
      <c r="G234" s="269"/>
      <c r="H234" s="272">
        <v>13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173</v>
      </c>
      <c r="AU234" s="278" t="s">
        <v>82</v>
      </c>
      <c r="AV234" s="14" t="s">
        <v>82</v>
      </c>
      <c r="AW234" s="14" t="s">
        <v>30</v>
      </c>
      <c r="AX234" s="14" t="s">
        <v>73</v>
      </c>
      <c r="AY234" s="278" t="s">
        <v>165</v>
      </c>
    </row>
    <row r="235" spans="1:51" s="14" customFormat="1" ht="12">
      <c r="A235" s="14"/>
      <c r="B235" s="268"/>
      <c r="C235" s="269"/>
      <c r="D235" s="259" t="s">
        <v>173</v>
      </c>
      <c r="E235" s="270" t="s">
        <v>1</v>
      </c>
      <c r="F235" s="271" t="s">
        <v>2118</v>
      </c>
      <c r="G235" s="269"/>
      <c r="H235" s="272">
        <v>13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173</v>
      </c>
      <c r="AU235" s="278" t="s">
        <v>82</v>
      </c>
      <c r="AV235" s="14" t="s">
        <v>82</v>
      </c>
      <c r="AW235" s="14" t="s">
        <v>30</v>
      </c>
      <c r="AX235" s="14" t="s">
        <v>73</v>
      </c>
      <c r="AY235" s="278" t="s">
        <v>165</v>
      </c>
    </row>
    <row r="236" spans="1:65" s="2" customFormat="1" ht="16.5" customHeight="1">
      <c r="A236" s="37"/>
      <c r="B236" s="38"/>
      <c r="C236" s="279" t="s">
        <v>356</v>
      </c>
      <c r="D236" s="279" t="s">
        <v>238</v>
      </c>
      <c r="E236" s="280" t="s">
        <v>2119</v>
      </c>
      <c r="F236" s="281" t="s">
        <v>2120</v>
      </c>
      <c r="G236" s="282" t="s">
        <v>457</v>
      </c>
      <c r="H236" s="283">
        <v>119.721</v>
      </c>
      <c r="I236" s="284"/>
      <c r="J236" s="285">
        <f>ROUND(I236*H236,2)</f>
        <v>0</v>
      </c>
      <c r="K236" s="286"/>
      <c r="L236" s="287"/>
      <c r="M236" s="288" t="s">
        <v>1</v>
      </c>
      <c r="N236" s="289" t="s">
        <v>38</v>
      </c>
      <c r="O236" s="90"/>
      <c r="P236" s="253">
        <f>O236*H236</f>
        <v>0</v>
      </c>
      <c r="Q236" s="253">
        <v>0.008</v>
      </c>
      <c r="R236" s="253">
        <f>Q236*H236</f>
        <v>0.9577680000000001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333</v>
      </c>
      <c r="AT236" s="255" t="s">
        <v>238</v>
      </c>
      <c r="AU236" s="255" t="s">
        <v>82</v>
      </c>
      <c r="AY236" s="16" t="s">
        <v>165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80</v>
      </c>
      <c r="BK236" s="256">
        <f>ROUND(I236*H236,2)</f>
        <v>0</v>
      </c>
      <c r="BL236" s="16" t="s">
        <v>247</v>
      </c>
      <c r="BM236" s="255" t="s">
        <v>3980</v>
      </c>
    </row>
    <row r="237" spans="1:51" s="13" customFormat="1" ht="12">
      <c r="A237" s="13"/>
      <c r="B237" s="257"/>
      <c r="C237" s="258"/>
      <c r="D237" s="259" t="s">
        <v>173</v>
      </c>
      <c r="E237" s="260" t="s">
        <v>1</v>
      </c>
      <c r="F237" s="261" t="s">
        <v>403</v>
      </c>
      <c r="G237" s="258"/>
      <c r="H237" s="260" t="s">
        <v>1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7" t="s">
        <v>173</v>
      </c>
      <c r="AU237" s="267" t="s">
        <v>82</v>
      </c>
      <c r="AV237" s="13" t="s">
        <v>80</v>
      </c>
      <c r="AW237" s="13" t="s">
        <v>30</v>
      </c>
      <c r="AX237" s="13" t="s">
        <v>73</v>
      </c>
      <c r="AY237" s="267" t="s">
        <v>165</v>
      </c>
    </row>
    <row r="238" spans="1:51" s="14" customFormat="1" ht="12">
      <c r="A238" s="14"/>
      <c r="B238" s="268"/>
      <c r="C238" s="269"/>
      <c r="D238" s="259" t="s">
        <v>173</v>
      </c>
      <c r="E238" s="270" t="s">
        <v>1</v>
      </c>
      <c r="F238" s="271" t="s">
        <v>3130</v>
      </c>
      <c r="G238" s="269"/>
      <c r="H238" s="272">
        <v>1.31</v>
      </c>
      <c r="I238" s="273"/>
      <c r="J238" s="269"/>
      <c r="K238" s="269"/>
      <c r="L238" s="274"/>
      <c r="M238" s="275"/>
      <c r="N238" s="276"/>
      <c r="O238" s="276"/>
      <c r="P238" s="276"/>
      <c r="Q238" s="276"/>
      <c r="R238" s="276"/>
      <c r="S238" s="276"/>
      <c r="T238" s="27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8" t="s">
        <v>173</v>
      </c>
      <c r="AU238" s="278" t="s">
        <v>82</v>
      </c>
      <c r="AV238" s="14" t="s">
        <v>82</v>
      </c>
      <c r="AW238" s="14" t="s">
        <v>30</v>
      </c>
      <c r="AX238" s="14" t="s">
        <v>73</v>
      </c>
      <c r="AY238" s="278" t="s">
        <v>165</v>
      </c>
    </row>
    <row r="239" spans="1:51" s="14" customFormat="1" ht="12">
      <c r="A239" s="14"/>
      <c r="B239" s="268"/>
      <c r="C239" s="269"/>
      <c r="D239" s="259" t="s">
        <v>173</v>
      </c>
      <c r="E239" s="270" t="s">
        <v>1</v>
      </c>
      <c r="F239" s="271" t="s">
        <v>3131</v>
      </c>
      <c r="G239" s="269"/>
      <c r="H239" s="272">
        <v>8.28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173</v>
      </c>
      <c r="AU239" s="278" t="s">
        <v>82</v>
      </c>
      <c r="AV239" s="14" t="s">
        <v>82</v>
      </c>
      <c r="AW239" s="14" t="s">
        <v>30</v>
      </c>
      <c r="AX239" s="14" t="s">
        <v>73</v>
      </c>
      <c r="AY239" s="278" t="s">
        <v>165</v>
      </c>
    </row>
    <row r="240" spans="1:51" s="14" customFormat="1" ht="12">
      <c r="A240" s="14"/>
      <c r="B240" s="268"/>
      <c r="C240" s="269"/>
      <c r="D240" s="259" t="s">
        <v>173</v>
      </c>
      <c r="E240" s="270" t="s">
        <v>1</v>
      </c>
      <c r="F240" s="271" t="s">
        <v>3132</v>
      </c>
      <c r="G240" s="269"/>
      <c r="H240" s="272">
        <v>1.3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8" t="s">
        <v>173</v>
      </c>
      <c r="AU240" s="278" t="s">
        <v>82</v>
      </c>
      <c r="AV240" s="14" t="s">
        <v>82</v>
      </c>
      <c r="AW240" s="14" t="s">
        <v>30</v>
      </c>
      <c r="AX240" s="14" t="s">
        <v>73</v>
      </c>
      <c r="AY240" s="278" t="s">
        <v>165</v>
      </c>
    </row>
    <row r="241" spans="1:51" s="14" customFormat="1" ht="12">
      <c r="A241" s="14"/>
      <c r="B241" s="268"/>
      <c r="C241" s="269"/>
      <c r="D241" s="259" t="s">
        <v>173</v>
      </c>
      <c r="E241" s="270" t="s">
        <v>1</v>
      </c>
      <c r="F241" s="271" t="s">
        <v>3133</v>
      </c>
      <c r="G241" s="269"/>
      <c r="H241" s="272">
        <v>1.8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173</v>
      </c>
      <c r="AU241" s="278" t="s">
        <v>82</v>
      </c>
      <c r="AV241" s="14" t="s">
        <v>82</v>
      </c>
      <c r="AW241" s="14" t="s">
        <v>30</v>
      </c>
      <c r="AX241" s="14" t="s">
        <v>73</v>
      </c>
      <c r="AY241" s="278" t="s">
        <v>165</v>
      </c>
    </row>
    <row r="242" spans="1:51" s="14" customFormat="1" ht="12">
      <c r="A242" s="14"/>
      <c r="B242" s="268"/>
      <c r="C242" s="269"/>
      <c r="D242" s="259" t="s">
        <v>173</v>
      </c>
      <c r="E242" s="270" t="s">
        <v>1</v>
      </c>
      <c r="F242" s="271" t="s">
        <v>3134</v>
      </c>
      <c r="G242" s="269"/>
      <c r="H242" s="272">
        <v>12.06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173</v>
      </c>
      <c r="AU242" s="278" t="s">
        <v>82</v>
      </c>
      <c r="AV242" s="14" t="s">
        <v>82</v>
      </c>
      <c r="AW242" s="14" t="s">
        <v>30</v>
      </c>
      <c r="AX242" s="14" t="s">
        <v>73</v>
      </c>
      <c r="AY242" s="278" t="s">
        <v>165</v>
      </c>
    </row>
    <row r="243" spans="1:51" s="14" customFormat="1" ht="12">
      <c r="A243" s="14"/>
      <c r="B243" s="268"/>
      <c r="C243" s="269"/>
      <c r="D243" s="259" t="s">
        <v>173</v>
      </c>
      <c r="E243" s="270" t="s">
        <v>1</v>
      </c>
      <c r="F243" s="271" t="s">
        <v>3135</v>
      </c>
      <c r="G243" s="269"/>
      <c r="H243" s="272">
        <v>11.2</v>
      </c>
      <c r="I243" s="273"/>
      <c r="J243" s="269"/>
      <c r="K243" s="269"/>
      <c r="L243" s="274"/>
      <c r="M243" s="275"/>
      <c r="N243" s="276"/>
      <c r="O243" s="276"/>
      <c r="P243" s="276"/>
      <c r="Q243" s="276"/>
      <c r="R243" s="276"/>
      <c r="S243" s="276"/>
      <c r="T243" s="27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8" t="s">
        <v>173</v>
      </c>
      <c r="AU243" s="278" t="s">
        <v>82</v>
      </c>
      <c r="AV243" s="14" t="s">
        <v>82</v>
      </c>
      <c r="AW243" s="14" t="s">
        <v>30</v>
      </c>
      <c r="AX243" s="14" t="s">
        <v>73</v>
      </c>
      <c r="AY243" s="278" t="s">
        <v>165</v>
      </c>
    </row>
    <row r="244" spans="1:51" s="14" customFormat="1" ht="12">
      <c r="A244" s="14"/>
      <c r="B244" s="268"/>
      <c r="C244" s="269"/>
      <c r="D244" s="259" t="s">
        <v>173</v>
      </c>
      <c r="E244" s="270" t="s">
        <v>1</v>
      </c>
      <c r="F244" s="271" t="s">
        <v>3136</v>
      </c>
      <c r="G244" s="269"/>
      <c r="H244" s="272">
        <v>18.63</v>
      </c>
      <c r="I244" s="273"/>
      <c r="J244" s="269"/>
      <c r="K244" s="269"/>
      <c r="L244" s="274"/>
      <c r="M244" s="275"/>
      <c r="N244" s="276"/>
      <c r="O244" s="276"/>
      <c r="P244" s="276"/>
      <c r="Q244" s="276"/>
      <c r="R244" s="276"/>
      <c r="S244" s="276"/>
      <c r="T244" s="27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8" t="s">
        <v>173</v>
      </c>
      <c r="AU244" s="278" t="s">
        <v>82</v>
      </c>
      <c r="AV244" s="14" t="s">
        <v>82</v>
      </c>
      <c r="AW244" s="14" t="s">
        <v>30</v>
      </c>
      <c r="AX244" s="14" t="s">
        <v>73</v>
      </c>
      <c r="AY244" s="278" t="s">
        <v>165</v>
      </c>
    </row>
    <row r="245" spans="1:51" s="13" customFormat="1" ht="12">
      <c r="A245" s="13"/>
      <c r="B245" s="257"/>
      <c r="C245" s="258"/>
      <c r="D245" s="259" t="s">
        <v>173</v>
      </c>
      <c r="E245" s="260" t="s">
        <v>1</v>
      </c>
      <c r="F245" s="261" t="s">
        <v>408</v>
      </c>
      <c r="G245" s="258"/>
      <c r="H245" s="260" t="s">
        <v>1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173</v>
      </c>
      <c r="AU245" s="267" t="s">
        <v>82</v>
      </c>
      <c r="AV245" s="13" t="s">
        <v>80</v>
      </c>
      <c r="AW245" s="13" t="s">
        <v>30</v>
      </c>
      <c r="AX245" s="13" t="s">
        <v>73</v>
      </c>
      <c r="AY245" s="267" t="s">
        <v>165</v>
      </c>
    </row>
    <row r="246" spans="1:51" s="14" customFormat="1" ht="12">
      <c r="A246" s="14"/>
      <c r="B246" s="268"/>
      <c r="C246" s="269"/>
      <c r="D246" s="259" t="s">
        <v>173</v>
      </c>
      <c r="E246" s="270" t="s">
        <v>1</v>
      </c>
      <c r="F246" s="271" t="s">
        <v>3135</v>
      </c>
      <c r="G246" s="269"/>
      <c r="H246" s="272">
        <v>11.2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173</v>
      </c>
      <c r="AU246" s="278" t="s">
        <v>82</v>
      </c>
      <c r="AV246" s="14" t="s">
        <v>82</v>
      </c>
      <c r="AW246" s="14" t="s">
        <v>30</v>
      </c>
      <c r="AX246" s="14" t="s">
        <v>73</v>
      </c>
      <c r="AY246" s="278" t="s">
        <v>165</v>
      </c>
    </row>
    <row r="247" spans="1:51" s="14" customFormat="1" ht="12">
      <c r="A247" s="14"/>
      <c r="B247" s="268"/>
      <c r="C247" s="269"/>
      <c r="D247" s="259" t="s">
        <v>173</v>
      </c>
      <c r="E247" s="270" t="s">
        <v>1</v>
      </c>
      <c r="F247" s="271" t="s">
        <v>508</v>
      </c>
      <c r="G247" s="269"/>
      <c r="H247" s="272">
        <v>9.45</v>
      </c>
      <c r="I247" s="273"/>
      <c r="J247" s="269"/>
      <c r="K247" s="269"/>
      <c r="L247" s="274"/>
      <c r="M247" s="275"/>
      <c r="N247" s="276"/>
      <c r="O247" s="276"/>
      <c r="P247" s="276"/>
      <c r="Q247" s="276"/>
      <c r="R247" s="276"/>
      <c r="S247" s="276"/>
      <c r="T247" s="27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8" t="s">
        <v>173</v>
      </c>
      <c r="AU247" s="278" t="s">
        <v>82</v>
      </c>
      <c r="AV247" s="14" t="s">
        <v>82</v>
      </c>
      <c r="AW247" s="14" t="s">
        <v>30</v>
      </c>
      <c r="AX247" s="14" t="s">
        <v>73</v>
      </c>
      <c r="AY247" s="278" t="s">
        <v>165</v>
      </c>
    </row>
    <row r="248" spans="1:51" s="14" customFormat="1" ht="12">
      <c r="A248" s="14"/>
      <c r="B248" s="268"/>
      <c r="C248" s="269"/>
      <c r="D248" s="259" t="s">
        <v>173</v>
      </c>
      <c r="E248" s="270" t="s">
        <v>1</v>
      </c>
      <c r="F248" s="271" t="s">
        <v>3137</v>
      </c>
      <c r="G248" s="269"/>
      <c r="H248" s="272">
        <v>26.91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8" t="s">
        <v>173</v>
      </c>
      <c r="AU248" s="278" t="s">
        <v>82</v>
      </c>
      <c r="AV248" s="14" t="s">
        <v>82</v>
      </c>
      <c r="AW248" s="14" t="s">
        <v>30</v>
      </c>
      <c r="AX248" s="14" t="s">
        <v>73</v>
      </c>
      <c r="AY248" s="278" t="s">
        <v>165</v>
      </c>
    </row>
    <row r="249" spans="1:51" s="14" customFormat="1" ht="12">
      <c r="A249" s="14"/>
      <c r="B249" s="268"/>
      <c r="C249" s="269"/>
      <c r="D249" s="259" t="s">
        <v>173</v>
      </c>
      <c r="E249" s="270" t="s">
        <v>1</v>
      </c>
      <c r="F249" s="271" t="s">
        <v>3138</v>
      </c>
      <c r="G249" s="269"/>
      <c r="H249" s="272">
        <v>11.88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8" t="s">
        <v>173</v>
      </c>
      <c r="AU249" s="278" t="s">
        <v>82</v>
      </c>
      <c r="AV249" s="14" t="s">
        <v>82</v>
      </c>
      <c r="AW249" s="14" t="s">
        <v>30</v>
      </c>
      <c r="AX249" s="14" t="s">
        <v>73</v>
      </c>
      <c r="AY249" s="278" t="s">
        <v>165</v>
      </c>
    </row>
    <row r="250" spans="1:51" s="14" customFormat="1" ht="12">
      <c r="A250" s="14"/>
      <c r="B250" s="268"/>
      <c r="C250" s="269"/>
      <c r="D250" s="259" t="s">
        <v>173</v>
      </c>
      <c r="E250" s="269"/>
      <c r="F250" s="271" t="s">
        <v>3981</v>
      </c>
      <c r="G250" s="269"/>
      <c r="H250" s="272">
        <v>119.721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173</v>
      </c>
      <c r="AU250" s="278" t="s">
        <v>82</v>
      </c>
      <c r="AV250" s="14" t="s">
        <v>82</v>
      </c>
      <c r="AW250" s="14" t="s">
        <v>4</v>
      </c>
      <c r="AX250" s="14" t="s">
        <v>80</v>
      </c>
      <c r="AY250" s="278" t="s">
        <v>165</v>
      </c>
    </row>
    <row r="251" spans="1:65" s="2" customFormat="1" ht="21.75" customHeight="1">
      <c r="A251" s="37"/>
      <c r="B251" s="38"/>
      <c r="C251" s="243" t="s">
        <v>360</v>
      </c>
      <c r="D251" s="243" t="s">
        <v>167</v>
      </c>
      <c r="E251" s="244" t="s">
        <v>1889</v>
      </c>
      <c r="F251" s="245" t="s">
        <v>1890</v>
      </c>
      <c r="G251" s="246" t="s">
        <v>219</v>
      </c>
      <c r="H251" s="247">
        <v>0.958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</v>
      </c>
      <c r="R251" s="253">
        <f>Q251*H251</f>
        <v>0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247</v>
      </c>
      <c r="AT251" s="255" t="s">
        <v>167</v>
      </c>
      <c r="AU251" s="255" t="s">
        <v>82</v>
      </c>
      <c r="AY251" s="16" t="s">
        <v>165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247</v>
      </c>
      <c r="BM251" s="255" t="s">
        <v>3982</v>
      </c>
    </row>
    <row r="252" spans="1:63" s="12" customFormat="1" ht="25.9" customHeight="1">
      <c r="A252" s="12"/>
      <c r="B252" s="227"/>
      <c r="C252" s="228"/>
      <c r="D252" s="229" t="s">
        <v>72</v>
      </c>
      <c r="E252" s="230" t="s">
        <v>2054</v>
      </c>
      <c r="F252" s="230" t="s">
        <v>2055</v>
      </c>
      <c r="G252" s="228"/>
      <c r="H252" s="228"/>
      <c r="I252" s="231"/>
      <c r="J252" s="232">
        <f>BK252</f>
        <v>0</v>
      </c>
      <c r="K252" s="228"/>
      <c r="L252" s="233"/>
      <c r="M252" s="234"/>
      <c r="N252" s="235"/>
      <c r="O252" s="235"/>
      <c r="P252" s="236">
        <f>SUM(P253:P254)</f>
        <v>0</v>
      </c>
      <c r="Q252" s="235"/>
      <c r="R252" s="236">
        <f>SUM(R253:R254)</f>
        <v>0</v>
      </c>
      <c r="S252" s="235"/>
      <c r="T252" s="237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8" t="s">
        <v>171</v>
      </c>
      <c r="AT252" s="239" t="s">
        <v>72</v>
      </c>
      <c r="AU252" s="239" t="s">
        <v>73</v>
      </c>
      <c r="AY252" s="238" t="s">
        <v>165</v>
      </c>
      <c r="BK252" s="240">
        <f>SUM(BK253:BK254)</f>
        <v>0</v>
      </c>
    </row>
    <row r="253" spans="1:65" s="2" customFormat="1" ht="16.5" customHeight="1">
      <c r="A253" s="37"/>
      <c r="B253" s="38"/>
      <c r="C253" s="243" t="s">
        <v>366</v>
      </c>
      <c r="D253" s="243" t="s">
        <v>167</v>
      </c>
      <c r="E253" s="244" t="s">
        <v>2124</v>
      </c>
      <c r="F253" s="245" t="s">
        <v>2125</v>
      </c>
      <c r="G253" s="246" t="s">
        <v>2058</v>
      </c>
      <c r="H253" s="247">
        <v>50</v>
      </c>
      <c r="I253" s="248"/>
      <c r="J253" s="249">
        <f>ROUND(I253*H253,2)</f>
        <v>0</v>
      </c>
      <c r="K253" s="250"/>
      <c r="L253" s="43"/>
      <c r="M253" s="251" t="s">
        <v>1</v>
      </c>
      <c r="N253" s="252" t="s">
        <v>38</v>
      </c>
      <c r="O253" s="90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2059</v>
      </c>
      <c r="AT253" s="255" t="s">
        <v>167</v>
      </c>
      <c r="AU253" s="255" t="s">
        <v>80</v>
      </c>
      <c r="AY253" s="16" t="s">
        <v>165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80</v>
      </c>
      <c r="BK253" s="256">
        <f>ROUND(I253*H253,2)</f>
        <v>0</v>
      </c>
      <c r="BL253" s="16" t="s">
        <v>2059</v>
      </c>
      <c r="BM253" s="255" t="s">
        <v>3983</v>
      </c>
    </row>
    <row r="254" spans="1:51" s="14" customFormat="1" ht="12">
      <c r="A254" s="14"/>
      <c r="B254" s="268"/>
      <c r="C254" s="269"/>
      <c r="D254" s="259" t="s">
        <v>173</v>
      </c>
      <c r="E254" s="270" t="s">
        <v>1</v>
      </c>
      <c r="F254" s="271" t="s">
        <v>3984</v>
      </c>
      <c r="G254" s="269"/>
      <c r="H254" s="272">
        <v>50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8" t="s">
        <v>173</v>
      </c>
      <c r="AU254" s="278" t="s">
        <v>80</v>
      </c>
      <c r="AV254" s="14" t="s">
        <v>82</v>
      </c>
      <c r="AW254" s="14" t="s">
        <v>30</v>
      </c>
      <c r="AX254" s="14" t="s">
        <v>73</v>
      </c>
      <c r="AY254" s="278" t="s">
        <v>165</v>
      </c>
    </row>
    <row r="255" spans="1:63" s="12" customFormat="1" ht="25.9" customHeight="1">
      <c r="A255" s="12"/>
      <c r="B255" s="227"/>
      <c r="C255" s="228"/>
      <c r="D255" s="229" t="s">
        <v>72</v>
      </c>
      <c r="E255" s="230" t="s">
        <v>2062</v>
      </c>
      <c r="F255" s="230" t="s">
        <v>2063</v>
      </c>
      <c r="G255" s="228"/>
      <c r="H255" s="228"/>
      <c r="I255" s="231"/>
      <c r="J255" s="232">
        <f>BK255</f>
        <v>0</v>
      </c>
      <c r="K255" s="228"/>
      <c r="L255" s="233"/>
      <c r="M255" s="234"/>
      <c r="N255" s="235"/>
      <c r="O255" s="235"/>
      <c r="P255" s="236">
        <f>P256+P258+P260</f>
        <v>0</v>
      </c>
      <c r="Q255" s="235"/>
      <c r="R255" s="236">
        <f>R256+R258+R260</f>
        <v>0</v>
      </c>
      <c r="S255" s="235"/>
      <c r="T255" s="237">
        <f>T256+T258+T260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8" t="s">
        <v>191</v>
      </c>
      <c r="AT255" s="239" t="s">
        <v>72</v>
      </c>
      <c r="AU255" s="239" t="s">
        <v>73</v>
      </c>
      <c r="AY255" s="238" t="s">
        <v>165</v>
      </c>
      <c r="BK255" s="240">
        <f>BK256+BK258+BK260</f>
        <v>0</v>
      </c>
    </row>
    <row r="256" spans="1:63" s="12" customFormat="1" ht="22.8" customHeight="1">
      <c r="A256" s="12"/>
      <c r="B256" s="227"/>
      <c r="C256" s="228"/>
      <c r="D256" s="229" t="s">
        <v>72</v>
      </c>
      <c r="E256" s="241" t="s">
        <v>2128</v>
      </c>
      <c r="F256" s="241" t="s">
        <v>2129</v>
      </c>
      <c r="G256" s="228"/>
      <c r="H256" s="228"/>
      <c r="I256" s="231"/>
      <c r="J256" s="242">
        <f>BK256</f>
        <v>0</v>
      </c>
      <c r="K256" s="228"/>
      <c r="L256" s="233"/>
      <c r="M256" s="234"/>
      <c r="N256" s="235"/>
      <c r="O256" s="235"/>
      <c r="P256" s="236">
        <f>P257</f>
        <v>0</v>
      </c>
      <c r="Q256" s="235"/>
      <c r="R256" s="236">
        <f>R257</f>
        <v>0</v>
      </c>
      <c r="S256" s="235"/>
      <c r="T256" s="237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8" t="s">
        <v>191</v>
      </c>
      <c r="AT256" s="239" t="s">
        <v>72</v>
      </c>
      <c r="AU256" s="239" t="s">
        <v>80</v>
      </c>
      <c r="AY256" s="238" t="s">
        <v>165</v>
      </c>
      <c r="BK256" s="240">
        <f>BK257</f>
        <v>0</v>
      </c>
    </row>
    <row r="257" spans="1:65" s="2" customFormat="1" ht="16.5" customHeight="1">
      <c r="A257" s="37"/>
      <c r="B257" s="38"/>
      <c r="C257" s="243" t="s">
        <v>376</v>
      </c>
      <c r="D257" s="243" t="s">
        <v>167</v>
      </c>
      <c r="E257" s="244" t="s">
        <v>2130</v>
      </c>
      <c r="F257" s="245" t="s">
        <v>2129</v>
      </c>
      <c r="G257" s="246" t="s">
        <v>1031</v>
      </c>
      <c r="H257" s="247">
        <v>1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</v>
      </c>
      <c r="R257" s="253">
        <f>Q257*H257</f>
        <v>0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2068</v>
      </c>
      <c r="AT257" s="255" t="s">
        <v>167</v>
      </c>
      <c r="AU257" s="255" t="s">
        <v>82</v>
      </c>
      <c r="AY257" s="16" t="s">
        <v>165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2068</v>
      </c>
      <c r="BM257" s="255" t="s">
        <v>3985</v>
      </c>
    </row>
    <row r="258" spans="1:63" s="12" customFormat="1" ht="22.8" customHeight="1">
      <c r="A258" s="12"/>
      <c r="B258" s="227"/>
      <c r="C258" s="228"/>
      <c r="D258" s="229" t="s">
        <v>72</v>
      </c>
      <c r="E258" s="241" t="s">
        <v>2132</v>
      </c>
      <c r="F258" s="241" t="s">
        <v>2133</v>
      </c>
      <c r="G258" s="228"/>
      <c r="H258" s="228"/>
      <c r="I258" s="231"/>
      <c r="J258" s="242">
        <f>BK258</f>
        <v>0</v>
      </c>
      <c r="K258" s="228"/>
      <c r="L258" s="233"/>
      <c r="M258" s="234"/>
      <c r="N258" s="235"/>
      <c r="O258" s="235"/>
      <c r="P258" s="236">
        <f>P259</f>
        <v>0</v>
      </c>
      <c r="Q258" s="235"/>
      <c r="R258" s="236">
        <f>R259</f>
        <v>0</v>
      </c>
      <c r="S258" s="235"/>
      <c r="T258" s="237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8" t="s">
        <v>191</v>
      </c>
      <c r="AT258" s="239" t="s">
        <v>72</v>
      </c>
      <c r="AU258" s="239" t="s">
        <v>80</v>
      </c>
      <c r="AY258" s="238" t="s">
        <v>165</v>
      </c>
      <c r="BK258" s="240">
        <f>BK259</f>
        <v>0</v>
      </c>
    </row>
    <row r="259" spans="1:65" s="2" customFormat="1" ht="21.75" customHeight="1">
      <c r="A259" s="37"/>
      <c r="B259" s="38"/>
      <c r="C259" s="243" t="s">
        <v>380</v>
      </c>
      <c r="D259" s="243" t="s">
        <v>167</v>
      </c>
      <c r="E259" s="244" t="s">
        <v>2134</v>
      </c>
      <c r="F259" s="245" t="s">
        <v>2135</v>
      </c>
      <c r="G259" s="246" t="s">
        <v>1031</v>
      </c>
      <c r="H259" s="247">
        <v>1</v>
      </c>
      <c r="I259" s="248"/>
      <c r="J259" s="249">
        <f>ROUND(I259*H259,2)</f>
        <v>0</v>
      </c>
      <c r="K259" s="250"/>
      <c r="L259" s="43"/>
      <c r="M259" s="251" t="s">
        <v>1</v>
      </c>
      <c r="N259" s="252" t="s">
        <v>38</v>
      </c>
      <c r="O259" s="90"/>
      <c r="P259" s="253">
        <f>O259*H259</f>
        <v>0</v>
      </c>
      <c r="Q259" s="253">
        <v>0</v>
      </c>
      <c r="R259" s="253">
        <f>Q259*H259</f>
        <v>0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2068</v>
      </c>
      <c r="AT259" s="255" t="s">
        <v>167</v>
      </c>
      <c r="AU259" s="255" t="s">
        <v>82</v>
      </c>
      <c r="AY259" s="16" t="s">
        <v>165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80</v>
      </c>
      <c r="BK259" s="256">
        <f>ROUND(I259*H259,2)</f>
        <v>0</v>
      </c>
      <c r="BL259" s="16" t="s">
        <v>2068</v>
      </c>
      <c r="BM259" s="255" t="s">
        <v>3986</v>
      </c>
    </row>
    <row r="260" spans="1:63" s="12" customFormat="1" ht="22.8" customHeight="1">
      <c r="A260" s="12"/>
      <c r="B260" s="227"/>
      <c r="C260" s="228"/>
      <c r="D260" s="229" t="s">
        <v>72</v>
      </c>
      <c r="E260" s="241" t="s">
        <v>2137</v>
      </c>
      <c r="F260" s="241" t="s">
        <v>2138</v>
      </c>
      <c r="G260" s="228"/>
      <c r="H260" s="228"/>
      <c r="I260" s="231"/>
      <c r="J260" s="242">
        <f>BK260</f>
        <v>0</v>
      </c>
      <c r="K260" s="228"/>
      <c r="L260" s="233"/>
      <c r="M260" s="234"/>
      <c r="N260" s="235"/>
      <c r="O260" s="235"/>
      <c r="P260" s="236">
        <f>P261</f>
        <v>0</v>
      </c>
      <c r="Q260" s="235"/>
      <c r="R260" s="236">
        <f>R261</f>
        <v>0</v>
      </c>
      <c r="S260" s="235"/>
      <c r="T260" s="237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8" t="s">
        <v>191</v>
      </c>
      <c r="AT260" s="239" t="s">
        <v>72</v>
      </c>
      <c r="AU260" s="239" t="s">
        <v>80</v>
      </c>
      <c r="AY260" s="238" t="s">
        <v>165</v>
      </c>
      <c r="BK260" s="240">
        <f>BK261</f>
        <v>0</v>
      </c>
    </row>
    <row r="261" spans="1:65" s="2" customFormat="1" ht="16.5" customHeight="1">
      <c r="A261" s="37"/>
      <c r="B261" s="38"/>
      <c r="C261" s="243" t="s">
        <v>388</v>
      </c>
      <c r="D261" s="243" t="s">
        <v>167</v>
      </c>
      <c r="E261" s="244" t="s">
        <v>2139</v>
      </c>
      <c r="F261" s="245" t="s">
        <v>2140</v>
      </c>
      <c r="G261" s="246" t="s">
        <v>1031</v>
      </c>
      <c r="H261" s="247">
        <v>1</v>
      </c>
      <c r="I261" s="248"/>
      <c r="J261" s="249">
        <f>ROUND(I261*H261,2)</f>
        <v>0</v>
      </c>
      <c r="K261" s="250"/>
      <c r="L261" s="43"/>
      <c r="M261" s="296" t="s">
        <v>1</v>
      </c>
      <c r="N261" s="297" t="s">
        <v>38</v>
      </c>
      <c r="O261" s="298"/>
      <c r="P261" s="299">
        <f>O261*H261</f>
        <v>0</v>
      </c>
      <c r="Q261" s="299">
        <v>0</v>
      </c>
      <c r="R261" s="299">
        <f>Q261*H261</f>
        <v>0</v>
      </c>
      <c r="S261" s="299">
        <v>0</v>
      </c>
      <c r="T261" s="30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2068</v>
      </c>
      <c r="AT261" s="255" t="s">
        <v>167</v>
      </c>
      <c r="AU261" s="255" t="s">
        <v>82</v>
      </c>
      <c r="AY261" s="16" t="s">
        <v>165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80</v>
      </c>
      <c r="BK261" s="256">
        <f>ROUND(I261*H261,2)</f>
        <v>0</v>
      </c>
      <c r="BL261" s="16" t="s">
        <v>2068</v>
      </c>
      <c r="BM261" s="255" t="s">
        <v>3987</v>
      </c>
    </row>
    <row r="262" spans="1:31" s="2" customFormat="1" ht="6.95" customHeight="1">
      <c r="A262" s="37"/>
      <c r="B262" s="65"/>
      <c r="C262" s="66"/>
      <c r="D262" s="66"/>
      <c r="E262" s="66"/>
      <c r="F262" s="66"/>
      <c r="G262" s="66"/>
      <c r="H262" s="66"/>
      <c r="I262" s="191"/>
      <c r="J262" s="66"/>
      <c r="K262" s="66"/>
      <c r="L262" s="43"/>
      <c r="M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</sheetData>
  <sheetProtection password="CC35" sheet="1" objects="1" scenarios="1" formatColumns="0" formatRows="0" autoFilter="0"/>
  <autoFilter ref="C132:K2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116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ROUND(J148,2)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ROUND((SUM(BE148:BE1396)),2)</f>
        <v>0</v>
      </c>
      <c r="G35" s="37"/>
      <c r="H35" s="37"/>
      <c r="I35" s="170">
        <v>0.21</v>
      </c>
      <c r="J35" s="169">
        <f>ROUND(((SUM(BE148:BE1396))*I35),2)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ROUND((SUM(BF148:BF1396)),2)</f>
        <v>0</v>
      </c>
      <c r="G36" s="37"/>
      <c r="H36" s="37"/>
      <c r="I36" s="170">
        <v>0.15</v>
      </c>
      <c r="J36" s="169">
        <f>ROUND(((SUM(BF148:BF1396))*I36),2)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ROUND((SUM(BG148:BG1396)),2)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ROUND((SUM(BH148:BH1396)),2)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ROUND((SUM(BI148:BI1396)),2)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B.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J148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J149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J150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124</v>
      </c>
      <c r="E101" s="210"/>
      <c r="F101" s="210"/>
      <c r="G101" s="210"/>
      <c r="H101" s="210"/>
      <c r="I101" s="211"/>
      <c r="J101" s="212">
        <f>J203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125</v>
      </c>
      <c r="E102" s="210"/>
      <c r="F102" s="210"/>
      <c r="G102" s="210"/>
      <c r="H102" s="210"/>
      <c r="I102" s="211"/>
      <c r="J102" s="212">
        <f>J219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126</v>
      </c>
      <c r="E103" s="210"/>
      <c r="F103" s="210"/>
      <c r="G103" s="210"/>
      <c r="H103" s="210"/>
      <c r="I103" s="211"/>
      <c r="J103" s="212">
        <f>J240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127</v>
      </c>
      <c r="E104" s="210"/>
      <c r="F104" s="210"/>
      <c r="G104" s="210"/>
      <c r="H104" s="210"/>
      <c r="I104" s="211"/>
      <c r="J104" s="212">
        <f>J298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128</v>
      </c>
      <c r="E105" s="210"/>
      <c r="F105" s="210"/>
      <c r="G105" s="210"/>
      <c r="H105" s="210"/>
      <c r="I105" s="211"/>
      <c r="J105" s="212">
        <f>J664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129</v>
      </c>
      <c r="E106" s="210"/>
      <c r="F106" s="210"/>
      <c r="G106" s="210"/>
      <c r="H106" s="210"/>
      <c r="I106" s="211"/>
      <c r="J106" s="212">
        <f>J696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130</v>
      </c>
      <c r="E107" s="210"/>
      <c r="F107" s="210"/>
      <c r="G107" s="210"/>
      <c r="H107" s="210"/>
      <c r="I107" s="211"/>
      <c r="J107" s="212">
        <f>J705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131</v>
      </c>
      <c r="E108" s="210"/>
      <c r="F108" s="210"/>
      <c r="G108" s="210"/>
      <c r="H108" s="210"/>
      <c r="I108" s="211"/>
      <c r="J108" s="212">
        <f>J714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132</v>
      </c>
      <c r="E109" s="210"/>
      <c r="F109" s="210"/>
      <c r="G109" s="210"/>
      <c r="H109" s="210"/>
      <c r="I109" s="211"/>
      <c r="J109" s="212">
        <f>J743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133</v>
      </c>
      <c r="E110" s="210"/>
      <c r="F110" s="210"/>
      <c r="G110" s="210"/>
      <c r="H110" s="210"/>
      <c r="I110" s="211"/>
      <c r="J110" s="212">
        <f>J782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134</v>
      </c>
      <c r="E111" s="210"/>
      <c r="F111" s="210"/>
      <c r="G111" s="210"/>
      <c r="H111" s="210"/>
      <c r="I111" s="211"/>
      <c r="J111" s="212">
        <f>J796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1"/>
      <c r="C112" s="202"/>
      <c r="D112" s="203" t="s">
        <v>135</v>
      </c>
      <c r="E112" s="204"/>
      <c r="F112" s="204"/>
      <c r="G112" s="204"/>
      <c r="H112" s="204"/>
      <c r="I112" s="205"/>
      <c r="J112" s="206">
        <f>J799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08"/>
      <c r="C113" s="132"/>
      <c r="D113" s="209" t="s">
        <v>136</v>
      </c>
      <c r="E113" s="210"/>
      <c r="F113" s="210"/>
      <c r="G113" s="210"/>
      <c r="H113" s="210"/>
      <c r="I113" s="211"/>
      <c r="J113" s="212">
        <f>J800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8"/>
      <c r="C114" s="132"/>
      <c r="D114" s="209" t="s">
        <v>137</v>
      </c>
      <c r="E114" s="210"/>
      <c r="F114" s="210"/>
      <c r="G114" s="210"/>
      <c r="H114" s="210"/>
      <c r="I114" s="211"/>
      <c r="J114" s="212">
        <f>J842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138</v>
      </c>
      <c r="E115" s="210"/>
      <c r="F115" s="210"/>
      <c r="G115" s="210"/>
      <c r="H115" s="210"/>
      <c r="I115" s="211"/>
      <c r="J115" s="212">
        <f>J887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139</v>
      </c>
      <c r="E116" s="210"/>
      <c r="F116" s="210"/>
      <c r="G116" s="210"/>
      <c r="H116" s="210"/>
      <c r="I116" s="211"/>
      <c r="J116" s="212">
        <f>J891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140</v>
      </c>
      <c r="E117" s="210"/>
      <c r="F117" s="210"/>
      <c r="G117" s="210"/>
      <c r="H117" s="210"/>
      <c r="I117" s="211"/>
      <c r="J117" s="212">
        <f>J926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141</v>
      </c>
      <c r="E118" s="210"/>
      <c r="F118" s="210"/>
      <c r="G118" s="210"/>
      <c r="H118" s="210"/>
      <c r="I118" s="211"/>
      <c r="J118" s="212">
        <f>J934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142</v>
      </c>
      <c r="E119" s="210"/>
      <c r="F119" s="210"/>
      <c r="G119" s="210"/>
      <c r="H119" s="210"/>
      <c r="I119" s="211"/>
      <c r="J119" s="212">
        <f>J1030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143</v>
      </c>
      <c r="E120" s="210"/>
      <c r="F120" s="210"/>
      <c r="G120" s="210"/>
      <c r="H120" s="210"/>
      <c r="I120" s="211"/>
      <c r="J120" s="212">
        <f>J1049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144</v>
      </c>
      <c r="E121" s="210"/>
      <c r="F121" s="210"/>
      <c r="G121" s="210"/>
      <c r="H121" s="210"/>
      <c r="I121" s="211"/>
      <c r="J121" s="212">
        <f>J1115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145</v>
      </c>
      <c r="E122" s="210"/>
      <c r="F122" s="210"/>
      <c r="G122" s="210"/>
      <c r="H122" s="210"/>
      <c r="I122" s="211"/>
      <c r="J122" s="212">
        <f>J1187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146</v>
      </c>
      <c r="E123" s="210"/>
      <c r="F123" s="210"/>
      <c r="G123" s="210"/>
      <c r="H123" s="210"/>
      <c r="I123" s="211"/>
      <c r="J123" s="212">
        <f>J1319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147</v>
      </c>
      <c r="E124" s="210"/>
      <c r="F124" s="210"/>
      <c r="G124" s="210"/>
      <c r="H124" s="210"/>
      <c r="I124" s="211"/>
      <c r="J124" s="212">
        <f>J1343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148</v>
      </c>
      <c r="E125" s="210"/>
      <c r="F125" s="210"/>
      <c r="G125" s="210"/>
      <c r="H125" s="210"/>
      <c r="I125" s="211"/>
      <c r="J125" s="212">
        <f>J1358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149</v>
      </c>
      <c r="E126" s="210"/>
      <c r="F126" s="210"/>
      <c r="G126" s="210"/>
      <c r="H126" s="210"/>
      <c r="I126" s="211"/>
      <c r="J126" s="212">
        <f>J1392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7"/>
      <c r="B127" s="38"/>
      <c r="C127" s="39"/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191"/>
      <c r="J128" s="66"/>
      <c r="K128" s="66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32" spans="1:31" s="2" customFormat="1" ht="6.95" customHeight="1">
      <c r="A132" s="37"/>
      <c r="B132" s="67"/>
      <c r="C132" s="68"/>
      <c r="D132" s="68"/>
      <c r="E132" s="68"/>
      <c r="F132" s="68"/>
      <c r="G132" s="68"/>
      <c r="H132" s="68"/>
      <c r="I132" s="194"/>
      <c r="J132" s="68"/>
      <c r="K132" s="68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24.95" customHeight="1">
      <c r="A133" s="37"/>
      <c r="B133" s="38"/>
      <c r="C133" s="22" t="s">
        <v>150</v>
      </c>
      <c r="D133" s="39"/>
      <c r="E133" s="39"/>
      <c r="F133" s="39"/>
      <c r="G133" s="39"/>
      <c r="H133" s="39"/>
      <c r="I133" s="15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2" customHeight="1">
      <c r="A135" s="37"/>
      <c r="B135" s="38"/>
      <c r="C135" s="31" t="s">
        <v>16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6.5" customHeight="1">
      <c r="A136" s="37"/>
      <c r="B136" s="38"/>
      <c r="C136" s="39"/>
      <c r="D136" s="39"/>
      <c r="E136" s="195" t="str">
        <f>E7</f>
        <v xml:space="preserve">Stavební úpravy (zateplení)  BD v Milíně, blok B, C, D  - IV. etapa</v>
      </c>
      <c r="F136" s="31"/>
      <c r="G136" s="31"/>
      <c r="H136" s="31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2:12" s="1" customFormat="1" ht="12" customHeight="1">
      <c r="B137" s="20"/>
      <c r="C137" s="31" t="s">
        <v>113</v>
      </c>
      <c r="D137" s="21"/>
      <c r="E137" s="21"/>
      <c r="F137" s="21"/>
      <c r="G137" s="21"/>
      <c r="H137" s="21"/>
      <c r="I137" s="145"/>
      <c r="J137" s="21"/>
      <c r="K137" s="21"/>
      <c r="L137" s="19"/>
    </row>
    <row r="138" spans="1:31" s="2" customFormat="1" ht="16.5" customHeight="1">
      <c r="A138" s="37"/>
      <c r="B138" s="38"/>
      <c r="C138" s="39"/>
      <c r="D138" s="39"/>
      <c r="E138" s="195" t="s">
        <v>114</v>
      </c>
      <c r="F138" s="39"/>
      <c r="G138" s="39"/>
      <c r="H138" s="39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115</v>
      </c>
      <c r="D139" s="39"/>
      <c r="E139" s="39"/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6.5" customHeight="1">
      <c r="A140" s="37"/>
      <c r="B140" s="38"/>
      <c r="C140" s="39"/>
      <c r="D140" s="39"/>
      <c r="E140" s="75" t="str">
        <f>E11</f>
        <v>B. - Způsobilé výdaje - hlavní aktivity</v>
      </c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9"/>
      <c r="D141" s="39"/>
      <c r="E141" s="39"/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20</v>
      </c>
      <c r="D142" s="39"/>
      <c r="E142" s="39"/>
      <c r="F142" s="26" t="str">
        <f>F14</f>
        <v xml:space="preserve"> </v>
      </c>
      <c r="G142" s="39"/>
      <c r="H142" s="39"/>
      <c r="I142" s="155" t="s">
        <v>22</v>
      </c>
      <c r="J142" s="78" t="str">
        <f>IF(J14="","",J14)</f>
        <v>1. 5. 2019</v>
      </c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5.15" customHeight="1">
      <c r="A144" s="37"/>
      <c r="B144" s="38"/>
      <c r="C144" s="31" t="s">
        <v>24</v>
      </c>
      <c r="D144" s="39"/>
      <c r="E144" s="39"/>
      <c r="F144" s="26" t="str">
        <f>E17</f>
        <v xml:space="preserve"> </v>
      </c>
      <c r="G144" s="39"/>
      <c r="H144" s="39"/>
      <c r="I144" s="155" t="s">
        <v>29</v>
      </c>
      <c r="J144" s="35" t="str">
        <f>E23</f>
        <v xml:space="preserve"> 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27</v>
      </c>
      <c r="D145" s="39"/>
      <c r="E145" s="39"/>
      <c r="F145" s="26" t="str">
        <f>IF(E20="","",E20)</f>
        <v>Vyplň údaj</v>
      </c>
      <c r="G145" s="39"/>
      <c r="H145" s="39"/>
      <c r="I145" s="155" t="s">
        <v>31</v>
      </c>
      <c r="J145" s="35" t="str">
        <f>E26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0.3" customHeight="1">
      <c r="A146" s="37"/>
      <c r="B146" s="38"/>
      <c r="C146" s="39"/>
      <c r="D146" s="39"/>
      <c r="E146" s="39"/>
      <c r="F146" s="39"/>
      <c r="G146" s="39"/>
      <c r="H146" s="39"/>
      <c r="I146" s="153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11" customFormat="1" ht="29.25" customHeight="1">
      <c r="A147" s="214"/>
      <c r="B147" s="215"/>
      <c r="C147" s="216" t="s">
        <v>151</v>
      </c>
      <c r="D147" s="217" t="s">
        <v>58</v>
      </c>
      <c r="E147" s="217" t="s">
        <v>54</v>
      </c>
      <c r="F147" s="217" t="s">
        <v>55</v>
      </c>
      <c r="G147" s="217" t="s">
        <v>152</v>
      </c>
      <c r="H147" s="217" t="s">
        <v>153</v>
      </c>
      <c r="I147" s="218" t="s">
        <v>154</v>
      </c>
      <c r="J147" s="219" t="s">
        <v>119</v>
      </c>
      <c r="K147" s="220" t="s">
        <v>155</v>
      </c>
      <c r="L147" s="221"/>
      <c r="M147" s="99" t="s">
        <v>1</v>
      </c>
      <c r="N147" s="100" t="s">
        <v>37</v>
      </c>
      <c r="O147" s="100" t="s">
        <v>156</v>
      </c>
      <c r="P147" s="100" t="s">
        <v>157</v>
      </c>
      <c r="Q147" s="100" t="s">
        <v>158</v>
      </c>
      <c r="R147" s="100" t="s">
        <v>159</v>
      </c>
      <c r="S147" s="100" t="s">
        <v>160</v>
      </c>
      <c r="T147" s="101" t="s">
        <v>161</v>
      </c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</row>
    <row r="148" spans="1:63" s="2" customFormat="1" ht="22.8" customHeight="1">
      <c r="A148" s="37"/>
      <c r="B148" s="38"/>
      <c r="C148" s="106" t="s">
        <v>162</v>
      </c>
      <c r="D148" s="39"/>
      <c r="E148" s="39"/>
      <c r="F148" s="39"/>
      <c r="G148" s="39"/>
      <c r="H148" s="39"/>
      <c r="I148" s="153"/>
      <c r="J148" s="222">
        <f>BK148</f>
        <v>0</v>
      </c>
      <c r="K148" s="39"/>
      <c r="L148" s="43"/>
      <c r="M148" s="102"/>
      <c r="N148" s="223"/>
      <c r="O148" s="103"/>
      <c r="P148" s="224">
        <f>P149+P799</f>
        <v>0</v>
      </c>
      <c r="Q148" s="103"/>
      <c r="R148" s="224">
        <f>R149+R799</f>
        <v>180.97322866499997</v>
      </c>
      <c r="S148" s="103"/>
      <c r="T148" s="225">
        <f>T149+T799</f>
        <v>175.6286245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72</v>
      </c>
      <c r="AU148" s="16" t="s">
        <v>121</v>
      </c>
      <c r="BK148" s="226">
        <f>BK149+BK799</f>
        <v>0</v>
      </c>
    </row>
    <row r="149" spans="1:63" s="12" customFormat="1" ht="25.9" customHeight="1">
      <c r="A149" s="12"/>
      <c r="B149" s="227"/>
      <c r="C149" s="228"/>
      <c r="D149" s="229" t="s">
        <v>72</v>
      </c>
      <c r="E149" s="230" t="s">
        <v>163</v>
      </c>
      <c r="F149" s="230" t="s">
        <v>164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P150+P203+P219+P240+P298+P664+P696+P705+P714+P743+P782+P796</f>
        <v>0</v>
      </c>
      <c r="Q149" s="235"/>
      <c r="R149" s="236">
        <f>R150+R203+R219+R240+R298+R664+R696+R705+R714+R743+R782+R796</f>
        <v>153.86248761999997</v>
      </c>
      <c r="S149" s="235"/>
      <c r="T149" s="237">
        <f>T150+T203+T219+T240+T298+T664+T696+T705+T714+T743+T782+T796</f>
        <v>154.567407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80</v>
      </c>
      <c r="AT149" s="239" t="s">
        <v>72</v>
      </c>
      <c r="AU149" s="239" t="s">
        <v>73</v>
      </c>
      <c r="AY149" s="238" t="s">
        <v>165</v>
      </c>
      <c r="BK149" s="240">
        <f>BK150+BK203+BK219+BK240+BK298+BK664+BK696+BK705+BK714+BK743+BK782+BK796</f>
        <v>0</v>
      </c>
    </row>
    <row r="150" spans="1:63" s="12" customFormat="1" ht="22.8" customHeight="1">
      <c r="A150" s="12"/>
      <c r="B150" s="227"/>
      <c r="C150" s="228"/>
      <c r="D150" s="229" t="s">
        <v>72</v>
      </c>
      <c r="E150" s="241" t="s">
        <v>80</v>
      </c>
      <c r="F150" s="241" t="s">
        <v>166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SUM(P151:P202)</f>
        <v>0</v>
      </c>
      <c r="Q150" s="235"/>
      <c r="R150" s="236">
        <f>SUM(R151:R202)</f>
        <v>0.737771</v>
      </c>
      <c r="S150" s="235"/>
      <c r="T150" s="237">
        <f>SUM(T151:T202)</f>
        <v>27.514499999999998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80</v>
      </c>
      <c r="AY150" s="238" t="s">
        <v>165</v>
      </c>
      <c r="BK150" s="240">
        <f>SUM(BK151:BK202)</f>
        <v>0</v>
      </c>
    </row>
    <row r="151" spans="1:65" s="2" customFormat="1" ht="21.75" customHeight="1">
      <c r="A151" s="37"/>
      <c r="B151" s="38"/>
      <c r="C151" s="243" t="s">
        <v>80</v>
      </c>
      <c r="D151" s="243" t="s">
        <v>167</v>
      </c>
      <c r="E151" s="244" t="s">
        <v>168</v>
      </c>
      <c r="F151" s="245" t="s">
        <v>169</v>
      </c>
      <c r="G151" s="246" t="s">
        <v>170</v>
      </c>
      <c r="H151" s="247">
        <v>84.66</v>
      </c>
      <c r="I151" s="248"/>
      <c r="J151" s="249">
        <f>ROUND(I151*H151,2)</f>
        <v>0</v>
      </c>
      <c r="K151" s="250"/>
      <c r="L151" s="43"/>
      <c r="M151" s="251" t="s">
        <v>1</v>
      </c>
      <c r="N151" s="252" t="s">
        <v>38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0.325</v>
      </c>
      <c r="T151" s="254">
        <f>S151*H151</f>
        <v>27.514499999999998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171</v>
      </c>
      <c r="AT151" s="255" t="s">
        <v>167</v>
      </c>
      <c r="AU151" s="255" t="s">
        <v>82</v>
      </c>
      <c r="AY151" s="16" t="s">
        <v>165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80</v>
      </c>
      <c r="BK151" s="256">
        <f>ROUND(I151*H151,2)</f>
        <v>0</v>
      </c>
      <c r="BL151" s="16" t="s">
        <v>171</v>
      </c>
      <c r="BM151" s="255" t="s">
        <v>172</v>
      </c>
    </row>
    <row r="152" spans="1:51" s="13" customFormat="1" ht="12">
      <c r="A152" s="13"/>
      <c r="B152" s="257"/>
      <c r="C152" s="258"/>
      <c r="D152" s="259" t="s">
        <v>173</v>
      </c>
      <c r="E152" s="260" t="s">
        <v>1</v>
      </c>
      <c r="F152" s="261" t="s">
        <v>174</v>
      </c>
      <c r="G152" s="258"/>
      <c r="H152" s="260" t="s">
        <v>1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173</v>
      </c>
      <c r="AU152" s="267" t="s">
        <v>82</v>
      </c>
      <c r="AV152" s="13" t="s">
        <v>80</v>
      </c>
      <c r="AW152" s="13" t="s">
        <v>30</v>
      </c>
      <c r="AX152" s="13" t="s">
        <v>73</v>
      </c>
      <c r="AY152" s="267" t="s">
        <v>165</v>
      </c>
    </row>
    <row r="153" spans="1:51" s="14" customFormat="1" ht="12">
      <c r="A153" s="14"/>
      <c r="B153" s="268"/>
      <c r="C153" s="269"/>
      <c r="D153" s="259" t="s">
        <v>173</v>
      </c>
      <c r="E153" s="270" t="s">
        <v>1</v>
      </c>
      <c r="F153" s="271" t="s">
        <v>175</v>
      </c>
      <c r="G153" s="269"/>
      <c r="H153" s="272">
        <v>84.66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173</v>
      </c>
      <c r="AU153" s="278" t="s">
        <v>82</v>
      </c>
      <c r="AV153" s="14" t="s">
        <v>82</v>
      </c>
      <c r="AW153" s="14" t="s">
        <v>30</v>
      </c>
      <c r="AX153" s="14" t="s">
        <v>73</v>
      </c>
      <c r="AY153" s="278" t="s">
        <v>165</v>
      </c>
    </row>
    <row r="154" spans="1:65" s="2" customFormat="1" ht="21.75" customHeight="1">
      <c r="A154" s="37"/>
      <c r="B154" s="38"/>
      <c r="C154" s="243" t="s">
        <v>82</v>
      </c>
      <c r="D154" s="243" t="s">
        <v>167</v>
      </c>
      <c r="E154" s="244" t="s">
        <v>176</v>
      </c>
      <c r="F154" s="245" t="s">
        <v>177</v>
      </c>
      <c r="G154" s="246" t="s">
        <v>178</v>
      </c>
      <c r="H154" s="247">
        <v>66.961</v>
      </c>
      <c r="I154" s="248"/>
      <c r="J154" s="249">
        <f>ROUND(I154*H154,2)</f>
        <v>0</v>
      </c>
      <c r="K154" s="250"/>
      <c r="L154" s="43"/>
      <c r="M154" s="251" t="s">
        <v>1</v>
      </c>
      <c r="N154" s="252" t="s">
        <v>38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171</v>
      </c>
      <c r="AT154" s="255" t="s">
        <v>167</v>
      </c>
      <c r="AU154" s="255" t="s">
        <v>82</v>
      </c>
      <c r="AY154" s="16" t="s">
        <v>165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80</v>
      </c>
      <c r="BK154" s="256">
        <f>ROUND(I154*H154,2)</f>
        <v>0</v>
      </c>
      <c r="BL154" s="16" t="s">
        <v>171</v>
      </c>
      <c r="BM154" s="255" t="s">
        <v>179</v>
      </c>
    </row>
    <row r="155" spans="1:51" s="13" customFormat="1" ht="12">
      <c r="A155" s="13"/>
      <c r="B155" s="257"/>
      <c r="C155" s="258"/>
      <c r="D155" s="259" t="s">
        <v>173</v>
      </c>
      <c r="E155" s="260" t="s">
        <v>1</v>
      </c>
      <c r="F155" s="261" t="s">
        <v>174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173</v>
      </c>
      <c r="AU155" s="267" t="s">
        <v>82</v>
      </c>
      <c r="AV155" s="13" t="s">
        <v>80</v>
      </c>
      <c r="AW155" s="13" t="s">
        <v>30</v>
      </c>
      <c r="AX155" s="13" t="s">
        <v>73</v>
      </c>
      <c r="AY155" s="267" t="s">
        <v>165</v>
      </c>
    </row>
    <row r="156" spans="1:51" s="14" customFormat="1" ht="12">
      <c r="A156" s="14"/>
      <c r="B156" s="268"/>
      <c r="C156" s="269"/>
      <c r="D156" s="259" t="s">
        <v>173</v>
      </c>
      <c r="E156" s="270" t="s">
        <v>1</v>
      </c>
      <c r="F156" s="271" t="s">
        <v>180</v>
      </c>
      <c r="G156" s="269"/>
      <c r="H156" s="272">
        <v>42.33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173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165</v>
      </c>
    </row>
    <row r="157" spans="1:51" s="14" customFormat="1" ht="12">
      <c r="A157" s="14"/>
      <c r="B157" s="268"/>
      <c r="C157" s="269"/>
      <c r="D157" s="259" t="s">
        <v>173</v>
      </c>
      <c r="E157" s="270" t="s">
        <v>1</v>
      </c>
      <c r="F157" s="271" t="s">
        <v>181</v>
      </c>
      <c r="G157" s="269"/>
      <c r="H157" s="272">
        <v>-5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173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165</v>
      </c>
    </row>
    <row r="158" spans="1:51" s="14" customFormat="1" ht="12">
      <c r="A158" s="14"/>
      <c r="B158" s="268"/>
      <c r="C158" s="269"/>
      <c r="D158" s="259" t="s">
        <v>173</v>
      </c>
      <c r="E158" s="270" t="s">
        <v>1</v>
      </c>
      <c r="F158" s="271" t="s">
        <v>182</v>
      </c>
      <c r="G158" s="269"/>
      <c r="H158" s="272">
        <v>29.631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173</v>
      </c>
      <c r="AU158" s="278" t="s">
        <v>82</v>
      </c>
      <c r="AV158" s="14" t="s">
        <v>82</v>
      </c>
      <c r="AW158" s="14" t="s">
        <v>30</v>
      </c>
      <c r="AX158" s="14" t="s">
        <v>73</v>
      </c>
      <c r="AY158" s="278" t="s">
        <v>165</v>
      </c>
    </row>
    <row r="159" spans="1:65" s="2" customFormat="1" ht="21.75" customHeight="1">
      <c r="A159" s="37"/>
      <c r="B159" s="38"/>
      <c r="C159" s="243" t="s">
        <v>183</v>
      </c>
      <c r="D159" s="243" t="s">
        <v>167</v>
      </c>
      <c r="E159" s="244" t="s">
        <v>184</v>
      </c>
      <c r="F159" s="245" t="s">
        <v>185</v>
      </c>
      <c r="G159" s="246" t="s">
        <v>178</v>
      </c>
      <c r="H159" s="247">
        <v>66.961</v>
      </c>
      <c r="I159" s="248"/>
      <c r="J159" s="249">
        <f>ROUND(I159*H159,2)</f>
        <v>0</v>
      </c>
      <c r="K159" s="250"/>
      <c r="L159" s="43"/>
      <c r="M159" s="251" t="s">
        <v>1</v>
      </c>
      <c r="N159" s="252" t="s">
        <v>38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171</v>
      </c>
      <c r="AT159" s="255" t="s">
        <v>167</v>
      </c>
      <c r="AU159" s="255" t="s">
        <v>82</v>
      </c>
      <c r="AY159" s="16" t="s">
        <v>165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80</v>
      </c>
      <c r="BK159" s="256">
        <f>ROUND(I159*H159,2)</f>
        <v>0</v>
      </c>
      <c r="BL159" s="16" t="s">
        <v>171</v>
      </c>
      <c r="BM159" s="255" t="s">
        <v>186</v>
      </c>
    </row>
    <row r="160" spans="1:51" s="13" customFormat="1" ht="12">
      <c r="A160" s="13"/>
      <c r="B160" s="257"/>
      <c r="C160" s="258"/>
      <c r="D160" s="259" t="s">
        <v>173</v>
      </c>
      <c r="E160" s="260" t="s">
        <v>1</v>
      </c>
      <c r="F160" s="261" t="s">
        <v>174</v>
      </c>
      <c r="G160" s="258"/>
      <c r="H160" s="260" t="s">
        <v>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7" t="s">
        <v>173</v>
      </c>
      <c r="AU160" s="267" t="s">
        <v>82</v>
      </c>
      <c r="AV160" s="13" t="s">
        <v>80</v>
      </c>
      <c r="AW160" s="13" t="s">
        <v>30</v>
      </c>
      <c r="AX160" s="13" t="s">
        <v>73</v>
      </c>
      <c r="AY160" s="267" t="s">
        <v>165</v>
      </c>
    </row>
    <row r="161" spans="1:51" s="14" customFormat="1" ht="12">
      <c r="A161" s="14"/>
      <c r="B161" s="268"/>
      <c r="C161" s="269"/>
      <c r="D161" s="259" t="s">
        <v>173</v>
      </c>
      <c r="E161" s="270" t="s">
        <v>1</v>
      </c>
      <c r="F161" s="271" t="s">
        <v>180</v>
      </c>
      <c r="G161" s="269"/>
      <c r="H161" s="272">
        <v>42.33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173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165</v>
      </c>
    </row>
    <row r="162" spans="1:51" s="14" customFormat="1" ht="12">
      <c r="A162" s="14"/>
      <c r="B162" s="268"/>
      <c r="C162" s="269"/>
      <c r="D162" s="259" t="s">
        <v>173</v>
      </c>
      <c r="E162" s="270" t="s">
        <v>1</v>
      </c>
      <c r="F162" s="271" t="s">
        <v>181</v>
      </c>
      <c r="G162" s="269"/>
      <c r="H162" s="272">
        <v>-5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173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165</v>
      </c>
    </row>
    <row r="163" spans="1:51" s="14" customFormat="1" ht="12">
      <c r="A163" s="14"/>
      <c r="B163" s="268"/>
      <c r="C163" s="269"/>
      <c r="D163" s="259" t="s">
        <v>173</v>
      </c>
      <c r="E163" s="270" t="s">
        <v>1</v>
      </c>
      <c r="F163" s="271" t="s">
        <v>182</v>
      </c>
      <c r="G163" s="269"/>
      <c r="H163" s="272">
        <v>29.631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173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165</v>
      </c>
    </row>
    <row r="164" spans="1:65" s="2" customFormat="1" ht="21.75" customHeight="1">
      <c r="A164" s="37"/>
      <c r="B164" s="38"/>
      <c r="C164" s="243" t="s">
        <v>171</v>
      </c>
      <c r="D164" s="243" t="s">
        <v>167</v>
      </c>
      <c r="E164" s="244" t="s">
        <v>187</v>
      </c>
      <c r="F164" s="245" t="s">
        <v>188</v>
      </c>
      <c r="G164" s="246" t="s">
        <v>178</v>
      </c>
      <c r="H164" s="247">
        <v>5</v>
      </c>
      <c r="I164" s="248"/>
      <c r="J164" s="249">
        <f>ROUND(I164*H164,2)</f>
        <v>0</v>
      </c>
      <c r="K164" s="250"/>
      <c r="L164" s="43"/>
      <c r="M164" s="251" t="s">
        <v>1</v>
      </c>
      <c r="N164" s="252" t="s">
        <v>38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171</v>
      </c>
      <c r="AT164" s="255" t="s">
        <v>167</v>
      </c>
      <c r="AU164" s="255" t="s">
        <v>82</v>
      </c>
      <c r="AY164" s="16" t="s">
        <v>165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80</v>
      </c>
      <c r="BK164" s="256">
        <f>ROUND(I164*H164,2)</f>
        <v>0</v>
      </c>
      <c r="BL164" s="16" t="s">
        <v>171</v>
      </c>
      <c r="BM164" s="255" t="s">
        <v>189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190</v>
      </c>
      <c r="G165" s="269"/>
      <c r="H165" s="272">
        <v>5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65" s="2" customFormat="1" ht="21.75" customHeight="1">
      <c r="A166" s="37"/>
      <c r="B166" s="38"/>
      <c r="C166" s="243" t="s">
        <v>191</v>
      </c>
      <c r="D166" s="243" t="s">
        <v>167</v>
      </c>
      <c r="E166" s="244" t="s">
        <v>192</v>
      </c>
      <c r="F166" s="245" t="s">
        <v>193</v>
      </c>
      <c r="G166" s="246" t="s">
        <v>178</v>
      </c>
      <c r="H166" s="247">
        <v>5</v>
      </c>
      <c r="I166" s="248"/>
      <c r="J166" s="249">
        <f>ROUND(I166*H166,2)</f>
        <v>0</v>
      </c>
      <c r="K166" s="250"/>
      <c r="L166" s="43"/>
      <c r="M166" s="251" t="s">
        <v>1</v>
      </c>
      <c r="N166" s="252" t="s">
        <v>38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171</v>
      </c>
      <c r="AT166" s="255" t="s">
        <v>167</v>
      </c>
      <c r="AU166" s="255" t="s">
        <v>82</v>
      </c>
      <c r="AY166" s="16" t="s">
        <v>165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80</v>
      </c>
      <c r="BK166" s="256">
        <f>ROUND(I166*H166,2)</f>
        <v>0</v>
      </c>
      <c r="BL166" s="16" t="s">
        <v>171</v>
      </c>
      <c r="BM166" s="255" t="s">
        <v>194</v>
      </c>
    </row>
    <row r="167" spans="1:51" s="14" customFormat="1" ht="12">
      <c r="A167" s="14"/>
      <c r="B167" s="268"/>
      <c r="C167" s="269"/>
      <c r="D167" s="259" t="s">
        <v>173</v>
      </c>
      <c r="E167" s="270" t="s">
        <v>1</v>
      </c>
      <c r="F167" s="271" t="s">
        <v>190</v>
      </c>
      <c r="G167" s="269"/>
      <c r="H167" s="272">
        <v>5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173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165</v>
      </c>
    </row>
    <row r="168" spans="1:65" s="2" customFormat="1" ht="21.75" customHeight="1">
      <c r="A168" s="37"/>
      <c r="B168" s="38"/>
      <c r="C168" s="243" t="s">
        <v>195</v>
      </c>
      <c r="D168" s="243" t="s">
        <v>167</v>
      </c>
      <c r="E168" s="244" t="s">
        <v>196</v>
      </c>
      <c r="F168" s="245" t="s">
        <v>197</v>
      </c>
      <c r="G168" s="246" t="s">
        <v>178</v>
      </c>
      <c r="H168" s="247">
        <v>36.686</v>
      </c>
      <c r="I168" s="248"/>
      <c r="J168" s="249">
        <f>ROUND(I168*H168,2)</f>
        <v>0</v>
      </c>
      <c r="K168" s="250"/>
      <c r="L168" s="43"/>
      <c r="M168" s="251" t="s">
        <v>1</v>
      </c>
      <c r="N168" s="252" t="s">
        <v>38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171</v>
      </c>
      <c r="AT168" s="255" t="s">
        <v>167</v>
      </c>
      <c r="AU168" s="255" t="s">
        <v>82</v>
      </c>
      <c r="AY168" s="16" t="s">
        <v>165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80</v>
      </c>
      <c r="BK168" s="256">
        <f>ROUND(I168*H168,2)</f>
        <v>0</v>
      </c>
      <c r="BL168" s="16" t="s">
        <v>171</v>
      </c>
      <c r="BM168" s="255" t="s">
        <v>198</v>
      </c>
    </row>
    <row r="169" spans="1:51" s="14" customFormat="1" ht="12">
      <c r="A169" s="14"/>
      <c r="B169" s="268"/>
      <c r="C169" s="269"/>
      <c r="D169" s="259" t="s">
        <v>173</v>
      </c>
      <c r="E169" s="270" t="s">
        <v>1</v>
      </c>
      <c r="F169" s="271" t="s">
        <v>199</v>
      </c>
      <c r="G169" s="269"/>
      <c r="H169" s="272">
        <v>66.961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173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165</v>
      </c>
    </row>
    <row r="170" spans="1:51" s="14" customFormat="1" ht="12">
      <c r="A170" s="14"/>
      <c r="B170" s="268"/>
      <c r="C170" s="269"/>
      <c r="D170" s="259" t="s">
        <v>173</v>
      </c>
      <c r="E170" s="270" t="s">
        <v>1</v>
      </c>
      <c r="F170" s="271" t="s">
        <v>200</v>
      </c>
      <c r="G170" s="269"/>
      <c r="H170" s="272">
        <v>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173</v>
      </c>
      <c r="AU170" s="278" t="s">
        <v>82</v>
      </c>
      <c r="AV170" s="14" t="s">
        <v>82</v>
      </c>
      <c r="AW170" s="14" t="s">
        <v>30</v>
      </c>
      <c r="AX170" s="14" t="s">
        <v>73</v>
      </c>
      <c r="AY170" s="278" t="s">
        <v>165</v>
      </c>
    </row>
    <row r="171" spans="1:51" s="14" customFormat="1" ht="12">
      <c r="A171" s="14"/>
      <c r="B171" s="268"/>
      <c r="C171" s="269"/>
      <c r="D171" s="259" t="s">
        <v>173</v>
      </c>
      <c r="E171" s="270" t="s">
        <v>1</v>
      </c>
      <c r="F171" s="271" t="s">
        <v>201</v>
      </c>
      <c r="G171" s="269"/>
      <c r="H171" s="272">
        <v>-35.275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173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165</v>
      </c>
    </row>
    <row r="172" spans="1:65" s="2" customFormat="1" ht="21.75" customHeight="1">
      <c r="A172" s="37"/>
      <c r="B172" s="38"/>
      <c r="C172" s="243" t="s">
        <v>202</v>
      </c>
      <c r="D172" s="243" t="s">
        <v>167</v>
      </c>
      <c r="E172" s="244" t="s">
        <v>203</v>
      </c>
      <c r="F172" s="245" t="s">
        <v>204</v>
      </c>
      <c r="G172" s="246" t="s">
        <v>178</v>
      </c>
      <c r="H172" s="247">
        <v>73.372</v>
      </c>
      <c r="I172" s="248"/>
      <c r="J172" s="249">
        <f>ROUND(I172*H172,2)</f>
        <v>0</v>
      </c>
      <c r="K172" s="250"/>
      <c r="L172" s="43"/>
      <c r="M172" s="251" t="s">
        <v>1</v>
      </c>
      <c r="N172" s="252" t="s">
        <v>38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171</v>
      </c>
      <c r="AT172" s="255" t="s">
        <v>167</v>
      </c>
      <c r="AU172" s="255" t="s">
        <v>82</v>
      </c>
      <c r="AY172" s="16" t="s">
        <v>165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80</v>
      </c>
      <c r="BK172" s="256">
        <f>ROUND(I172*H172,2)</f>
        <v>0</v>
      </c>
      <c r="BL172" s="16" t="s">
        <v>171</v>
      </c>
      <c r="BM172" s="255" t="s">
        <v>205</v>
      </c>
    </row>
    <row r="173" spans="1:51" s="14" customFormat="1" ht="12">
      <c r="A173" s="14"/>
      <c r="B173" s="268"/>
      <c r="C173" s="269"/>
      <c r="D173" s="259" t="s">
        <v>173</v>
      </c>
      <c r="E173" s="270" t="s">
        <v>1</v>
      </c>
      <c r="F173" s="271" t="s">
        <v>206</v>
      </c>
      <c r="G173" s="269"/>
      <c r="H173" s="272">
        <v>36.686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173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165</v>
      </c>
    </row>
    <row r="174" spans="1:51" s="14" customFormat="1" ht="12">
      <c r="A174" s="14"/>
      <c r="B174" s="268"/>
      <c r="C174" s="269"/>
      <c r="D174" s="259" t="s">
        <v>173</v>
      </c>
      <c r="E174" s="269"/>
      <c r="F174" s="271" t="s">
        <v>207</v>
      </c>
      <c r="G174" s="269"/>
      <c r="H174" s="272">
        <v>73.372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173</v>
      </c>
      <c r="AU174" s="278" t="s">
        <v>82</v>
      </c>
      <c r="AV174" s="14" t="s">
        <v>82</v>
      </c>
      <c r="AW174" s="14" t="s">
        <v>4</v>
      </c>
      <c r="AX174" s="14" t="s">
        <v>80</v>
      </c>
      <c r="AY174" s="278" t="s">
        <v>165</v>
      </c>
    </row>
    <row r="175" spans="1:65" s="2" customFormat="1" ht="16.5" customHeight="1">
      <c r="A175" s="37"/>
      <c r="B175" s="38"/>
      <c r="C175" s="243" t="s">
        <v>208</v>
      </c>
      <c r="D175" s="243" t="s">
        <v>167</v>
      </c>
      <c r="E175" s="244" t="s">
        <v>209</v>
      </c>
      <c r="F175" s="245" t="s">
        <v>210</v>
      </c>
      <c r="G175" s="246" t="s">
        <v>178</v>
      </c>
      <c r="H175" s="247">
        <v>36.686</v>
      </c>
      <c r="I175" s="248"/>
      <c r="J175" s="249">
        <f>ROUND(I175*H175,2)</f>
        <v>0</v>
      </c>
      <c r="K175" s="250"/>
      <c r="L175" s="43"/>
      <c r="M175" s="251" t="s">
        <v>1</v>
      </c>
      <c r="N175" s="252" t="s">
        <v>38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171</v>
      </c>
      <c r="AT175" s="255" t="s">
        <v>167</v>
      </c>
      <c r="AU175" s="255" t="s">
        <v>82</v>
      </c>
      <c r="AY175" s="16" t="s">
        <v>165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80</v>
      </c>
      <c r="BK175" s="256">
        <f>ROUND(I175*H175,2)</f>
        <v>0</v>
      </c>
      <c r="BL175" s="16" t="s">
        <v>171</v>
      </c>
      <c r="BM175" s="255" t="s">
        <v>211</v>
      </c>
    </row>
    <row r="176" spans="1:51" s="14" customFormat="1" ht="12">
      <c r="A176" s="14"/>
      <c r="B176" s="268"/>
      <c r="C176" s="269"/>
      <c r="D176" s="259" t="s">
        <v>173</v>
      </c>
      <c r="E176" s="270" t="s">
        <v>1</v>
      </c>
      <c r="F176" s="271" t="s">
        <v>206</v>
      </c>
      <c r="G176" s="269"/>
      <c r="H176" s="272">
        <v>36.686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173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165</v>
      </c>
    </row>
    <row r="177" spans="1:65" s="2" customFormat="1" ht="16.5" customHeight="1">
      <c r="A177" s="37"/>
      <c r="B177" s="38"/>
      <c r="C177" s="243" t="s">
        <v>212</v>
      </c>
      <c r="D177" s="243" t="s">
        <v>167</v>
      </c>
      <c r="E177" s="244" t="s">
        <v>213</v>
      </c>
      <c r="F177" s="245" t="s">
        <v>214</v>
      </c>
      <c r="G177" s="246" t="s">
        <v>178</v>
      </c>
      <c r="H177" s="247">
        <v>36.686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171</v>
      </c>
      <c r="AT177" s="255" t="s">
        <v>167</v>
      </c>
      <c r="AU177" s="255" t="s">
        <v>82</v>
      </c>
      <c r="AY177" s="16" t="s">
        <v>165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171</v>
      </c>
      <c r="BM177" s="255" t="s">
        <v>215</v>
      </c>
    </row>
    <row r="178" spans="1:51" s="14" customFormat="1" ht="12">
      <c r="A178" s="14"/>
      <c r="B178" s="268"/>
      <c r="C178" s="269"/>
      <c r="D178" s="259" t="s">
        <v>173</v>
      </c>
      <c r="E178" s="270" t="s">
        <v>1</v>
      </c>
      <c r="F178" s="271" t="s">
        <v>206</v>
      </c>
      <c r="G178" s="269"/>
      <c r="H178" s="272">
        <v>36.686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173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165</v>
      </c>
    </row>
    <row r="179" spans="1:65" s="2" customFormat="1" ht="21.75" customHeight="1">
      <c r="A179" s="37"/>
      <c r="B179" s="38"/>
      <c r="C179" s="243" t="s">
        <v>216</v>
      </c>
      <c r="D179" s="243" t="s">
        <v>167</v>
      </c>
      <c r="E179" s="244" t="s">
        <v>217</v>
      </c>
      <c r="F179" s="245" t="s">
        <v>218</v>
      </c>
      <c r="G179" s="246" t="s">
        <v>219</v>
      </c>
      <c r="H179" s="247">
        <v>64.201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38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171</v>
      </c>
      <c r="AT179" s="255" t="s">
        <v>167</v>
      </c>
      <c r="AU179" s="255" t="s">
        <v>82</v>
      </c>
      <c r="AY179" s="16" t="s">
        <v>165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80</v>
      </c>
      <c r="BK179" s="256">
        <f>ROUND(I179*H179,2)</f>
        <v>0</v>
      </c>
      <c r="BL179" s="16" t="s">
        <v>171</v>
      </c>
      <c r="BM179" s="255" t="s">
        <v>220</v>
      </c>
    </row>
    <row r="180" spans="1:51" s="14" customFormat="1" ht="12">
      <c r="A180" s="14"/>
      <c r="B180" s="268"/>
      <c r="C180" s="269"/>
      <c r="D180" s="259" t="s">
        <v>173</v>
      </c>
      <c r="E180" s="270" t="s">
        <v>1</v>
      </c>
      <c r="F180" s="271" t="s">
        <v>206</v>
      </c>
      <c r="G180" s="269"/>
      <c r="H180" s="272">
        <v>36.686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173</v>
      </c>
      <c r="AU180" s="278" t="s">
        <v>82</v>
      </c>
      <c r="AV180" s="14" t="s">
        <v>82</v>
      </c>
      <c r="AW180" s="14" t="s">
        <v>30</v>
      </c>
      <c r="AX180" s="14" t="s">
        <v>73</v>
      </c>
      <c r="AY180" s="278" t="s">
        <v>165</v>
      </c>
    </row>
    <row r="181" spans="1:51" s="14" customFormat="1" ht="12">
      <c r="A181" s="14"/>
      <c r="B181" s="268"/>
      <c r="C181" s="269"/>
      <c r="D181" s="259" t="s">
        <v>173</v>
      </c>
      <c r="E181" s="269"/>
      <c r="F181" s="271" t="s">
        <v>221</v>
      </c>
      <c r="G181" s="269"/>
      <c r="H181" s="272">
        <v>64.201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173</v>
      </c>
      <c r="AU181" s="278" t="s">
        <v>82</v>
      </c>
      <c r="AV181" s="14" t="s">
        <v>82</v>
      </c>
      <c r="AW181" s="14" t="s">
        <v>4</v>
      </c>
      <c r="AX181" s="14" t="s">
        <v>80</v>
      </c>
      <c r="AY181" s="278" t="s">
        <v>165</v>
      </c>
    </row>
    <row r="182" spans="1:65" s="2" customFormat="1" ht="21.75" customHeight="1">
      <c r="A182" s="37"/>
      <c r="B182" s="38"/>
      <c r="C182" s="243" t="s">
        <v>222</v>
      </c>
      <c r="D182" s="243" t="s">
        <v>167</v>
      </c>
      <c r="E182" s="244" t="s">
        <v>223</v>
      </c>
      <c r="F182" s="245" t="s">
        <v>224</v>
      </c>
      <c r="G182" s="246" t="s">
        <v>178</v>
      </c>
      <c r="H182" s="247">
        <v>29.631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171</v>
      </c>
      <c r="AT182" s="255" t="s">
        <v>167</v>
      </c>
      <c r="AU182" s="255" t="s">
        <v>82</v>
      </c>
      <c r="AY182" s="16" t="s">
        <v>165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171</v>
      </c>
      <c r="BM182" s="255" t="s">
        <v>225</v>
      </c>
    </row>
    <row r="183" spans="1:51" s="14" customFormat="1" ht="12">
      <c r="A183" s="14"/>
      <c r="B183" s="268"/>
      <c r="C183" s="269"/>
      <c r="D183" s="259" t="s">
        <v>173</v>
      </c>
      <c r="E183" s="270" t="s">
        <v>1</v>
      </c>
      <c r="F183" s="271" t="s">
        <v>182</v>
      </c>
      <c r="G183" s="269"/>
      <c r="H183" s="272">
        <v>29.631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173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165</v>
      </c>
    </row>
    <row r="184" spans="1:65" s="2" customFormat="1" ht="21.75" customHeight="1">
      <c r="A184" s="37"/>
      <c r="B184" s="38"/>
      <c r="C184" s="243" t="s">
        <v>226</v>
      </c>
      <c r="D184" s="243" t="s">
        <v>167</v>
      </c>
      <c r="E184" s="244" t="s">
        <v>227</v>
      </c>
      <c r="F184" s="245" t="s">
        <v>228</v>
      </c>
      <c r="G184" s="246" t="s">
        <v>178</v>
      </c>
      <c r="H184" s="247">
        <v>35.275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38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171</v>
      </c>
      <c r="AT184" s="255" t="s">
        <v>167</v>
      </c>
      <c r="AU184" s="255" t="s">
        <v>82</v>
      </c>
      <c r="AY184" s="16" t="s">
        <v>165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171</v>
      </c>
      <c r="BM184" s="255" t="s">
        <v>229</v>
      </c>
    </row>
    <row r="185" spans="1:51" s="13" customFormat="1" ht="12">
      <c r="A185" s="13"/>
      <c r="B185" s="257"/>
      <c r="C185" s="258"/>
      <c r="D185" s="259" t="s">
        <v>173</v>
      </c>
      <c r="E185" s="260" t="s">
        <v>1</v>
      </c>
      <c r="F185" s="261" t="s">
        <v>174</v>
      </c>
      <c r="G185" s="258"/>
      <c r="H185" s="260" t="s">
        <v>1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173</v>
      </c>
      <c r="AU185" s="267" t="s">
        <v>82</v>
      </c>
      <c r="AV185" s="13" t="s">
        <v>80</v>
      </c>
      <c r="AW185" s="13" t="s">
        <v>30</v>
      </c>
      <c r="AX185" s="13" t="s">
        <v>73</v>
      </c>
      <c r="AY185" s="267" t="s">
        <v>165</v>
      </c>
    </row>
    <row r="186" spans="1:51" s="14" customFormat="1" ht="12">
      <c r="A186" s="14"/>
      <c r="B186" s="268"/>
      <c r="C186" s="269"/>
      <c r="D186" s="259" t="s">
        <v>173</v>
      </c>
      <c r="E186" s="270" t="s">
        <v>1</v>
      </c>
      <c r="F186" s="271" t="s">
        <v>230</v>
      </c>
      <c r="G186" s="269"/>
      <c r="H186" s="272">
        <v>35.275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173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165</v>
      </c>
    </row>
    <row r="187" spans="1:65" s="2" customFormat="1" ht="21.75" customHeight="1">
      <c r="A187" s="37"/>
      <c r="B187" s="38"/>
      <c r="C187" s="243" t="s">
        <v>231</v>
      </c>
      <c r="D187" s="243" t="s">
        <v>167</v>
      </c>
      <c r="E187" s="244" t="s">
        <v>232</v>
      </c>
      <c r="F187" s="245" t="s">
        <v>233</v>
      </c>
      <c r="G187" s="246" t="s">
        <v>170</v>
      </c>
      <c r="H187" s="247">
        <v>60.44</v>
      </c>
      <c r="I187" s="248"/>
      <c r="J187" s="249">
        <f>ROUND(I187*H187,2)</f>
        <v>0</v>
      </c>
      <c r="K187" s="250"/>
      <c r="L187" s="43"/>
      <c r="M187" s="251" t="s">
        <v>1</v>
      </c>
      <c r="N187" s="252" t="s">
        <v>38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171</v>
      </c>
      <c r="AT187" s="255" t="s">
        <v>167</v>
      </c>
      <c r="AU187" s="255" t="s">
        <v>82</v>
      </c>
      <c r="AY187" s="16" t="s">
        <v>165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80</v>
      </c>
      <c r="BK187" s="256">
        <f>ROUND(I187*H187,2)</f>
        <v>0</v>
      </c>
      <c r="BL187" s="16" t="s">
        <v>171</v>
      </c>
      <c r="BM187" s="255" t="s">
        <v>234</v>
      </c>
    </row>
    <row r="188" spans="1:51" s="13" customFormat="1" ht="12">
      <c r="A188" s="13"/>
      <c r="B188" s="257"/>
      <c r="C188" s="258"/>
      <c r="D188" s="259" t="s">
        <v>173</v>
      </c>
      <c r="E188" s="260" t="s">
        <v>1</v>
      </c>
      <c r="F188" s="261" t="s">
        <v>235</v>
      </c>
      <c r="G188" s="258"/>
      <c r="H188" s="260" t="s">
        <v>1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173</v>
      </c>
      <c r="AU188" s="267" t="s">
        <v>82</v>
      </c>
      <c r="AV188" s="13" t="s">
        <v>80</v>
      </c>
      <c r="AW188" s="13" t="s">
        <v>30</v>
      </c>
      <c r="AX188" s="13" t="s">
        <v>73</v>
      </c>
      <c r="AY188" s="267" t="s">
        <v>165</v>
      </c>
    </row>
    <row r="189" spans="1:51" s="14" customFormat="1" ht="12">
      <c r="A189" s="14"/>
      <c r="B189" s="268"/>
      <c r="C189" s="269"/>
      <c r="D189" s="259" t="s">
        <v>173</v>
      </c>
      <c r="E189" s="270" t="s">
        <v>1</v>
      </c>
      <c r="F189" s="271" t="s">
        <v>236</v>
      </c>
      <c r="G189" s="269"/>
      <c r="H189" s="272">
        <v>60.44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173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165</v>
      </c>
    </row>
    <row r="190" spans="1:65" s="2" customFormat="1" ht="16.5" customHeight="1">
      <c r="A190" s="37"/>
      <c r="B190" s="38"/>
      <c r="C190" s="279" t="s">
        <v>237</v>
      </c>
      <c r="D190" s="279" t="s">
        <v>238</v>
      </c>
      <c r="E190" s="280" t="s">
        <v>239</v>
      </c>
      <c r="F190" s="281" t="s">
        <v>240</v>
      </c>
      <c r="G190" s="282" t="s">
        <v>241</v>
      </c>
      <c r="H190" s="283">
        <v>1.511</v>
      </c>
      <c r="I190" s="284"/>
      <c r="J190" s="285">
        <f>ROUND(I190*H190,2)</f>
        <v>0</v>
      </c>
      <c r="K190" s="286"/>
      <c r="L190" s="287"/>
      <c r="M190" s="288" t="s">
        <v>1</v>
      </c>
      <c r="N190" s="289" t="s">
        <v>38</v>
      </c>
      <c r="O190" s="90"/>
      <c r="P190" s="253">
        <f>O190*H190</f>
        <v>0</v>
      </c>
      <c r="Q190" s="253">
        <v>0.001</v>
      </c>
      <c r="R190" s="253">
        <f>Q190*H190</f>
        <v>0.001511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208</v>
      </c>
      <c r="AT190" s="255" t="s">
        <v>238</v>
      </c>
      <c r="AU190" s="255" t="s">
        <v>82</v>
      </c>
      <c r="AY190" s="16" t="s">
        <v>165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171</v>
      </c>
      <c r="BM190" s="255" t="s">
        <v>242</v>
      </c>
    </row>
    <row r="191" spans="1:51" s="14" customFormat="1" ht="12">
      <c r="A191" s="14"/>
      <c r="B191" s="268"/>
      <c r="C191" s="269"/>
      <c r="D191" s="259" t="s">
        <v>173</v>
      </c>
      <c r="E191" s="269"/>
      <c r="F191" s="271" t="s">
        <v>243</v>
      </c>
      <c r="G191" s="269"/>
      <c r="H191" s="272">
        <v>1.511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173</v>
      </c>
      <c r="AU191" s="278" t="s">
        <v>82</v>
      </c>
      <c r="AV191" s="14" t="s">
        <v>82</v>
      </c>
      <c r="AW191" s="14" t="s">
        <v>4</v>
      </c>
      <c r="AX191" s="14" t="s">
        <v>80</v>
      </c>
      <c r="AY191" s="278" t="s">
        <v>165</v>
      </c>
    </row>
    <row r="192" spans="1:65" s="2" customFormat="1" ht="21.75" customHeight="1">
      <c r="A192" s="37"/>
      <c r="B192" s="38"/>
      <c r="C192" s="243" t="s">
        <v>8</v>
      </c>
      <c r="D192" s="243" t="s">
        <v>167</v>
      </c>
      <c r="E192" s="244" t="s">
        <v>244</v>
      </c>
      <c r="F192" s="245" t="s">
        <v>245</v>
      </c>
      <c r="G192" s="246" t="s">
        <v>170</v>
      </c>
      <c r="H192" s="247">
        <v>60.44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38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171</v>
      </c>
      <c r="AT192" s="255" t="s">
        <v>167</v>
      </c>
      <c r="AU192" s="255" t="s">
        <v>82</v>
      </c>
      <c r="AY192" s="16" t="s">
        <v>165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80</v>
      </c>
      <c r="BK192" s="256">
        <f>ROUND(I192*H192,2)</f>
        <v>0</v>
      </c>
      <c r="BL192" s="16" t="s">
        <v>171</v>
      </c>
      <c r="BM192" s="255" t="s">
        <v>246</v>
      </c>
    </row>
    <row r="193" spans="1:51" s="13" customFormat="1" ht="12">
      <c r="A193" s="13"/>
      <c r="B193" s="257"/>
      <c r="C193" s="258"/>
      <c r="D193" s="259" t="s">
        <v>173</v>
      </c>
      <c r="E193" s="260" t="s">
        <v>1</v>
      </c>
      <c r="F193" s="261" t="s">
        <v>235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173</v>
      </c>
      <c r="AU193" s="267" t="s">
        <v>82</v>
      </c>
      <c r="AV193" s="13" t="s">
        <v>80</v>
      </c>
      <c r="AW193" s="13" t="s">
        <v>30</v>
      </c>
      <c r="AX193" s="13" t="s">
        <v>73</v>
      </c>
      <c r="AY193" s="267" t="s">
        <v>165</v>
      </c>
    </row>
    <row r="194" spans="1:51" s="14" customFormat="1" ht="12">
      <c r="A194" s="14"/>
      <c r="B194" s="268"/>
      <c r="C194" s="269"/>
      <c r="D194" s="259" t="s">
        <v>173</v>
      </c>
      <c r="E194" s="270" t="s">
        <v>1</v>
      </c>
      <c r="F194" s="271" t="s">
        <v>236</v>
      </c>
      <c r="G194" s="269"/>
      <c r="H194" s="272">
        <v>60.44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173</v>
      </c>
      <c r="AU194" s="278" t="s">
        <v>82</v>
      </c>
      <c r="AV194" s="14" t="s">
        <v>82</v>
      </c>
      <c r="AW194" s="14" t="s">
        <v>30</v>
      </c>
      <c r="AX194" s="14" t="s">
        <v>73</v>
      </c>
      <c r="AY194" s="278" t="s">
        <v>165</v>
      </c>
    </row>
    <row r="195" spans="1:65" s="2" customFormat="1" ht="16.5" customHeight="1">
      <c r="A195" s="37"/>
      <c r="B195" s="38"/>
      <c r="C195" s="279" t="s">
        <v>247</v>
      </c>
      <c r="D195" s="279" t="s">
        <v>238</v>
      </c>
      <c r="E195" s="280" t="s">
        <v>248</v>
      </c>
      <c r="F195" s="281" t="s">
        <v>249</v>
      </c>
      <c r="G195" s="282" t="s">
        <v>178</v>
      </c>
      <c r="H195" s="283">
        <v>3.506</v>
      </c>
      <c r="I195" s="284"/>
      <c r="J195" s="285">
        <f>ROUND(I195*H195,2)</f>
        <v>0</v>
      </c>
      <c r="K195" s="286"/>
      <c r="L195" s="287"/>
      <c r="M195" s="288" t="s">
        <v>1</v>
      </c>
      <c r="N195" s="289" t="s">
        <v>38</v>
      </c>
      <c r="O195" s="90"/>
      <c r="P195" s="253">
        <f>O195*H195</f>
        <v>0</v>
      </c>
      <c r="Q195" s="253">
        <v>0.21</v>
      </c>
      <c r="R195" s="253">
        <f>Q195*H195</f>
        <v>0.7362599999999999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208</v>
      </c>
      <c r="AT195" s="255" t="s">
        <v>238</v>
      </c>
      <c r="AU195" s="255" t="s">
        <v>82</v>
      </c>
      <c r="AY195" s="16" t="s">
        <v>165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80</v>
      </c>
      <c r="BK195" s="256">
        <f>ROUND(I195*H195,2)</f>
        <v>0</v>
      </c>
      <c r="BL195" s="16" t="s">
        <v>171</v>
      </c>
      <c r="BM195" s="255" t="s">
        <v>250</v>
      </c>
    </row>
    <row r="196" spans="1:51" s="14" customFormat="1" ht="12">
      <c r="A196" s="14"/>
      <c r="B196" s="268"/>
      <c r="C196" s="269"/>
      <c r="D196" s="259" t="s">
        <v>173</v>
      </c>
      <c r="E196" s="269"/>
      <c r="F196" s="271" t="s">
        <v>251</v>
      </c>
      <c r="G196" s="269"/>
      <c r="H196" s="272">
        <v>3.506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173</v>
      </c>
      <c r="AU196" s="278" t="s">
        <v>82</v>
      </c>
      <c r="AV196" s="14" t="s">
        <v>82</v>
      </c>
      <c r="AW196" s="14" t="s">
        <v>4</v>
      </c>
      <c r="AX196" s="14" t="s">
        <v>80</v>
      </c>
      <c r="AY196" s="278" t="s">
        <v>165</v>
      </c>
    </row>
    <row r="197" spans="1:65" s="2" customFormat="1" ht="16.5" customHeight="1">
      <c r="A197" s="37"/>
      <c r="B197" s="38"/>
      <c r="C197" s="243" t="s">
        <v>252</v>
      </c>
      <c r="D197" s="243" t="s">
        <v>167</v>
      </c>
      <c r="E197" s="244" t="s">
        <v>253</v>
      </c>
      <c r="F197" s="245" t="s">
        <v>254</v>
      </c>
      <c r="G197" s="246" t="s">
        <v>170</v>
      </c>
      <c r="H197" s="247">
        <v>60.44</v>
      </c>
      <c r="I197" s="248"/>
      <c r="J197" s="249">
        <f>ROUND(I197*H197,2)</f>
        <v>0</v>
      </c>
      <c r="K197" s="250"/>
      <c r="L197" s="43"/>
      <c r="M197" s="251" t="s">
        <v>1</v>
      </c>
      <c r="N197" s="252" t="s">
        <v>38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171</v>
      </c>
      <c r="AT197" s="255" t="s">
        <v>167</v>
      </c>
      <c r="AU197" s="255" t="s">
        <v>82</v>
      </c>
      <c r="AY197" s="16" t="s">
        <v>165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80</v>
      </c>
      <c r="BK197" s="256">
        <f>ROUND(I197*H197,2)</f>
        <v>0</v>
      </c>
      <c r="BL197" s="16" t="s">
        <v>171</v>
      </c>
      <c r="BM197" s="255" t="s">
        <v>255</v>
      </c>
    </row>
    <row r="198" spans="1:51" s="13" customFormat="1" ht="12">
      <c r="A198" s="13"/>
      <c r="B198" s="257"/>
      <c r="C198" s="258"/>
      <c r="D198" s="259" t="s">
        <v>173</v>
      </c>
      <c r="E198" s="260" t="s">
        <v>1</v>
      </c>
      <c r="F198" s="261" t="s">
        <v>235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173</v>
      </c>
      <c r="AU198" s="267" t="s">
        <v>82</v>
      </c>
      <c r="AV198" s="13" t="s">
        <v>80</v>
      </c>
      <c r="AW198" s="13" t="s">
        <v>30</v>
      </c>
      <c r="AX198" s="13" t="s">
        <v>73</v>
      </c>
      <c r="AY198" s="267" t="s">
        <v>165</v>
      </c>
    </row>
    <row r="199" spans="1:51" s="14" customFormat="1" ht="12">
      <c r="A199" s="14"/>
      <c r="B199" s="268"/>
      <c r="C199" s="269"/>
      <c r="D199" s="259" t="s">
        <v>173</v>
      </c>
      <c r="E199" s="270" t="s">
        <v>1</v>
      </c>
      <c r="F199" s="271" t="s">
        <v>236</v>
      </c>
      <c r="G199" s="269"/>
      <c r="H199" s="272">
        <v>60.44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173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165</v>
      </c>
    </row>
    <row r="200" spans="1:65" s="2" customFormat="1" ht="21.75" customHeight="1">
      <c r="A200" s="37"/>
      <c r="B200" s="38"/>
      <c r="C200" s="243" t="s">
        <v>256</v>
      </c>
      <c r="D200" s="243" t="s">
        <v>167</v>
      </c>
      <c r="E200" s="244" t="s">
        <v>257</v>
      </c>
      <c r="F200" s="245" t="s">
        <v>258</v>
      </c>
      <c r="G200" s="246" t="s">
        <v>170</v>
      </c>
      <c r="H200" s="247">
        <v>60.44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38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171</v>
      </c>
      <c r="AT200" s="255" t="s">
        <v>167</v>
      </c>
      <c r="AU200" s="255" t="s">
        <v>82</v>
      </c>
      <c r="AY200" s="16" t="s">
        <v>165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80</v>
      </c>
      <c r="BK200" s="256">
        <f>ROUND(I200*H200,2)</f>
        <v>0</v>
      </c>
      <c r="BL200" s="16" t="s">
        <v>171</v>
      </c>
      <c r="BM200" s="255" t="s">
        <v>259</v>
      </c>
    </row>
    <row r="201" spans="1:51" s="13" customFormat="1" ht="12">
      <c r="A201" s="13"/>
      <c r="B201" s="257"/>
      <c r="C201" s="258"/>
      <c r="D201" s="259" t="s">
        <v>173</v>
      </c>
      <c r="E201" s="260" t="s">
        <v>1</v>
      </c>
      <c r="F201" s="261" t="s">
        <v>235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173</v>
      </c>
      <c r="AU201" s="267" t="s">
        <v>82</v>
      </c>
      <c r="AV201" s="13" t="s">
        <v>80</v>
      </c>
      <c r="AW201" s="13" t="s">
        <v>30</v>
      </c>
      <c r="AX201" s="13" t="s">
        <v>73</v>
      </c>
      <c r="AY201" s="267" t="s">
        <v>165</v>
      </c>
    </row>
    <row r="202" spans="1:51" s="14" customFormat="1" ht="12">
      <c r="A202" s="14"/>
      <c r="B202" s="268"/>
      <c r="C202" s="269"/>
      <c r="D202" s="259" t="s">
        <v>173</v>
      </c>
      <c r="E202" s="270" t="s">
        <v>1</v>
      </c>
      <c r="F202" s="271" t="s">
        <v>236</v>
      </c>
      <c r="G202" s="269"/>
      <c r="H202" s="272">
        <v>60.44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173</v>
      </c>
      <c r="AU202" s="278" t="s">
        <v>82</v>
      </c>
      <c r="AV202" s="14" t="s">
        <v>82</v>
      </c>
      <c r="AW202" s="14" t="s">
        <v>30</v>
      </c>
      <c r="AX202" s="14" t="s">
        <v>73</v>
      </c>
      <c r="AY202" s="278" t="s">
        <v>165</v>
      </c>
    </row>
    <row r="203" spans="1:63" s="12" customFormat="1" ht="22.8" customHeight="1">
      <c r="A203" s="12"/>
      <c r="B203" s="227"/>
      <c r="C203" s="228"/>
      <c r="D203" s="229" t="s">
        <v>72</v>
      </c>
      <c r="E203" s="241" t="s">
        <v>183</v>
      </c>
      <c r="F203" s="241" t="s">
        <v>260</v>
      </c>
      <c r="G203" s="228"/>
      <c r="H203" s="228"/>
      <c r="I203" s="231"/>
      <c r="J203" s="242">
        <f>BK203</f>
        <v>0</v>
      </c>
      <c r="K203" s="228"/>
      <c r="L203" s="233"/>
      <c r="M203" s="234"/>
      <c r="N203" s="235"/>
      <c r="O203" s="235"/>
      <c r="P203" s="236">
        <f>SUM(P204:P218)</f>
        <v>0</v>
      </c>
      <c r="Q203" s="235"/>
      <c r="R203" s="236">
        <f>SUM(R204:R218)</f>
        <v>14.659552920000003</v>
      </c>
      <c r="S203" s="235"/>
      <c r="T203" s="237">
        <f>SUM(T204:T218)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8" t="s">
        <v>80</v>
      </c>
      <c r="AT203" s="239" t="s">
        <v>72</v>
      </c>
      <c r="AU203" s="239" t="s">
        <v>80</v>
      </c>
      <c r="AY203" s="238" t="s">
        <v>165</v>
      </c>
      <c r="BK203" s="240">
        <f>SUM(BK204:BK218)</f>
        <v>0</v>
      </c>
    </row>
    <row r="204" spans="1:65" s="2" customFormat="1" ht="33" customHeight="1">
      <c r="A204" s="37"/>
      <c r="B204" s="38"/>
      <c r="C204" s="243" t="s">
        <v>261</v>
      </c>
      <c r="D204" s="243" t="s">
        <v>167</v>
      </c>
      <c r="E204" s="244" t="s">
        <v>262</v>
      </c>
      <c r="F204" s="245" t="s">
        <v>263</v>
      </c>
      <c r="G204" s="246" t="s">
        <v>170</v>
      </c>
      <c r="H204" s="247">
        <v>84.498</v>
      </c>
      <c r="I204" s="248"/>
      <c r="J204" s="249">
        <f>ROUND(I204*H204,2)</f>
        <v>0</v>
      </c>
      <c r="K204" s="250"/>
      <c r="L204" s="43"/>
      <c r="M204" s="251" t="s">
        <v>1</v>
      </c>
      <c r="N204" s="252" t="s">
        <v>38</v>
      </c>
      <c r="O204" s="90"/>
      <c r="P204" s="253">
        <f>O204*H204</f>
        <v>0</v>
      </c>
      <c r="Q204" s="253">
        <v>0.14854</v>
      </c>
      <c r="R204" s="253">
        <f>Q204*H204</f>
        <v>12.551332920000002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171</v>
      </c>
      <c r="AT204" s="255" t="s">
        <v>167</v>
      </c>
      <c r="AU204" s="255" t="s">
        <v>82</v>
      </c>
      <c r="AY204" s="16" t="s">
        <v>165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80</v>
      </c>
      <c r="BK204" s="256">
        <f>ROUND(I204*H204,2)</f>
        <v>0</v>
      </c>
      <c r="BL204" s="16" t="s">
        <v>171</v>
      </c>
      <c r="BM204" s="255" t="s">
        <v>264</v>
      </c>
    </row>
    <row r="205" spans="1:51" s="13" customFormat="1" ht="12">
      <c r="A205" s="13"/>
      <c r="B205" s="257"/>
      <c r="C205" s="258"/>
      <c r="D205" s="259" t="s">
        <v>173</v>
      </c>
      <c r="E205" s="260" t="s">
        <v>1</v>
      </c>
      <c r="F205" s="261" t="s">
        <v>265</v>
      </c>
      <c r="G205" s="258"/>
      <c r="H205" s="260" t="s">
        <v>1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173</v>
      </c>
      <c r="AU205" s="267" t="s">
        <v>82</v>
      </c>
      <c r="AV205" s="13" t="s">
        <v>80</v>
      </c>
      <c r="AW205" s="13" t="s">
        <v>30</v>
      </c>
      <c r="AX205" s="13" t="s">
        <v>73</v>
      </c>
      <c r="AY205" s="267" t="s">
        <v>165</v>
      </c>
    </row>
    <row r="206" spans="1:51" s="14" customFormat="1" ht="12">
      <c r="A206" s="14"/>
      <c r="B206" s="268"/>
      <c r="C206" s="269"/>
      <c r="D206" s="259" t="s">
        <v>173</v>
      </c>
      <c r="E206" s="270" t="s">
        <v>1</v>
      </c>
      <c r="F206" s="271" t="s">
        <v>266</v>
      </c>
      <c r="G206" s="269"/>
      <c r="H206" s="272">
        <v>24.05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8" t="s">
        <v>173</v>
      </c>
      <c r="AU206" s="278" t="s">
        <v>82</v>
      </c>
      <c r="AV206" s="14" t="s">
        <v>82</v>
      </c>
      <c r="AW206" s="14" t="s">
        <v>30</v>
      </c>
      <c r="AX206" s="14" t="s">
        <v>73</v>
      </c>
      <c r="AY206" s="278" t="s">
        <v>165</v>
      </c>
    </row>
    <row r="207" spans="1:51" s="14" customFormat="1" ht="12">
      <c r="A207" s="14"/>
      <c r="B207" s="268"/>
      <c r="C207" s="269"/>
      <c r="D207" s="259" t="s">
        <v>173</v>
      </c>
      <c r="E207" s="270" t="s">
        <v>1</v>
      </c>
      <c r="F207" s="271" t="s">
        <v>267</v>
      </c>
      <c r="G207" s="269"/>
      <c r="H207" s="272">
        <v>18.798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173</v>
      </c>
      <c r="AU207" s="278" t="s">
        <v>82</v>
      </c>
      <c r="AV207" s="14" t="s">
        <v>82</v>
      </c>
      <c r="AW207" s="14" t="s">
        <v>30</v>
      </c>
      <c r="AX207" s="14" t="s">
        <v>73</v>
      </c>
      <c r="AY207" s="278" t="s">
        <v>165</v>
      </c>
    </row>
    <row r="208" spans="1:51" s="14" customFormat="1" ht="12">
      <c r="A208" s="14"/>
      <c r="B208" s="268"/>
      <c r="C208" s="269"/>
      <c r="D208" s="259" t="s">
        <v>173</v>
      </c>
      <c r="E208" s="270" t="s">
        <v>1</v>
      </c>
      <c r="F208" s="271" t="s">
        <v>268</v>
      </c>
      <c r="G208" s="269"/>
      <c r="H208" s="272">
        <v>21.025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173</v>
      </c>
      <c r="AU208" s="278" t="s">
        <v>82</v>
      </c>
      <c r="AV208" s="14" t="s">
        <v>82</v>
      </c>
      <c r="AW208" s="14" t="s">
        <v>30</v>
      </c>
      <c r="AX208" s="14" t="s">
        <v>73</v>
      </c>
      <c r="AY208" s="278" t="s">
        <v>165</v>
      </c>
    </row>
    <row r="209" spans="1:51" s="14" customFormat="1" ht="12">
      <c r="A209" s="14"/>
      <c r="B209" s="268"/>
      <c r="C209" s="269"/>
      <c r="D209" s="259" t="s">
        <v>173</v>
      </c>
      <c r="E209" s="270" t="s">
        <v>1</v>
      </c>
      <c r="F209" s="271" t="s">
        <v>269</v>
      </c>
      <c r="G209" s="269"/>
      <c r="H209" s="272">
        <v>20.625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173</v>
      </c>
      <c r="AU209" s="278" t="s">
        <v>82</v>
      </c>
      <c r="AV209" s="14" t="s">
        <v>82</v>
      </c>
      <c r="AW209" s="14" t="s">
        <v>30</v>
      </c>
      <c r="AX209" s="14" t="s">
        <v>73</v>
      </c>
      <c r="AY209" s="278" t="s">
        <v>165</v>
      </c>
    </row>
    <row r="210" spans="1:65" s="2" customFormat="1" ht="21.75" customHeight="1">
      <c r="A210" s="37"/>
      <c r="B210" s="38"/>
      <c r="C210" s="243" t="s">
        <v>270</v>
      </c>
      <c r="D210" s="243" t="s">
        <v>167</v>
      </c>
      <c r="E210" s="244" t="s">
        <v>271</v>
      </c>
      <c r="F210" s="245" t="s">
        <v>272</v>
      </c>
      <c r="G210" s="246" t="s">
        <v>273</v>
      </c>
      <c r="H210" s="247">
        <v>3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38</v>
      </c>
      <c r="O210" s="90"/>
      <c r="P210" s="253">
        <f>O210*H210</f>
        <v>0</v>
      </c>
      <c r="Q210" s="253">
        <v>0.05421</v>
      </c>
      <c r="R210" s="253">
        <f>Q210*H210</f>
        <v>0.16263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171</v>
      </c>
      <c r="AT210" s="255" t="s">
        <v>167</v>
      </c>
      <c r="AU210" s="255" t="s">
        <v>82</v>
      </c>
      <c r="AY210" s="16" t="s">
        <v>165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171</v>
      </c>
      <c r="BM210" s="255" t="s">
        <v>274</v>
      </c>
    </row>
    <row r="211" spans="1:51" s="14" customFormat="1" ht="12">
      <c r="A211" s="14"/>
      <c r="B211" s="268"/>
      <c r="C211" s="269"/>
      <c r="D211" s="259" t="s">
        <v>173</v>
      </c>
      <c r="E211" s="270" t="s">
        <v>1</v>
      </c>
      <c r="F211" s="271" t="s">
        <v>275</v>
      </c>
      <c r="G211" s="269"/>
      <c r="H211" s="272">
        <v>3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173</v>
      </c>
      <c r="AU211" s="278" t="s">
        <v>82</v>
      </c>
      <c r="AV211" s="14" t="s">
        <v>82</v>
      </c>
      <c r="AW211" s="14" t="s">
        <v>30</v>
      </c>
      <c r="AX211" s="14" t="s">
        <v>73</v>
      </c>
      <c r="AY211" s="278" t="s">
        <v>165</v>
      </c>
    </row>
    <row r="212" spans="1:65" s="2" customFormat="1" ht="21.75" customHeight="1">
      <c r="A212" s="37"/>
      <c r="B212" s="38"/>
      <c r="C212" s="243" t="s">
        <v>7</v>
      </c>
      <c r="D212" s="243" t="s">
        <v>167</v>
      </c>
      <c r="E212" s="244" t="s">
        <v>276</v>
      </c>
      <c r="F212" s="245" t="s">
        <v>277</v>
      </c>
      <c r="G212" s="246" t="s">
        <v>219</v>
      </c>
      <c r="H212" s="247">
        <v>0.156</v>
      </c>
      <c r="I212" s="248"/>
      <c r="J212" s="249">
        <f>ROUND(I212*H212,2)</f>
        <v>0</v>
      </c>
      <c r="K212" s="250"/>
      <c r="L212" s="43"/>
      <c r="M212" s="251" t="s">
        <v>1</v>
      </c>
      <c r="N212" s="252" t="s">
        <v>38</v>
      </c>
      <c r="O212" s="90"/>
      <c r="P212" s="253">
        <f>O212*H212</f>
        <v>0</v>
      </c>
      <c r="Q212" s="253">
        <v>1.09</v>
      </c>
      <c r="R212" s="253">
        <f>Q212*H212</f>
        <v>0.17004000000000002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171</v>
      </c>
      <c r="AT212" s="255" t="s">
        <v>167</v>
      </c>
      <c r="AU212" s="255" t="s">
        <v>82</v>
      </c>
      <c r="AY212" s="16" t="s">
        <v>165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80</v>
      </c>
      <c r="BK212" s="256">
        <f>ROUND(I212*H212,2)</f>
        <v>0</v>
      </c>
      <c r="BL212" s="16" t="s">
        <v>171</v>
      </c>
      <c r="BM212" s="255" t="s">
        <v>278</v>
      </c>
    </row>
    <row r="213" spans="1:51" s="14" customFormat="1" ht="12">
      <c r="A213" s="14"/>
      <c r="B213" s="268"/>
      <c r="C213" s="269"/>
      <c r="D213" s="259" t="s">
        <v>173</v>
      </c>
      <c r="E213" s="270" t="s">
        <v>1</v>
      </c>
      <c r="F213" s="271" t="s">
        <v>279</v>
      </c>
      <c r="G213" s="269"/>
      <c r="H213" s="272">
        <v>155.848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173</v>
      </c>
      <c r="AU213" s="278" t="s">
        <v>82</v>
      </c>
      <c r="AV213" s="14" t="s">
        <v>82</v>
      </c>
      <c r="AW213" s="14" t="s">
        <v>30</v>
      </c>
      <c r="AX213" s="14" t="s">
        <v>73</v>
      </c>
      <c r="AY213" s="278" t="s">
        <v>165</v>
      </c>
    </row>
    <row r="214" spans="1:51" s="14" customFormat="1" ht="12">
      <c r="A214" s="14"/>
      <c r="B214" s="268"/>
      <c r="C214" s="269"/>
      <c r="D214" s="259" t="s">
        <v>173</v>
      </c>
      <c r="E214" s="269"/>
      <c r="F214" s="271" t="s">
        <v>280</v>
      </c>
      <c r="G214" s="269"/>
      <c r="H214" s="272">
        <v>0.156</v>
      </c>
      <c r="I214" s="273"/>
      <c r="J214" s="269"/>
      <c r="K214" s="269"/>
      <c r="L214" s="274"/>
      <c r="M214" s="275"/>
      <c r="N214" s="276"/>
      <c r="O214" s="276"/>
      <c r="P214" s="276"/>
      <c r="Q214" s="276"/>
      <c r="R214" s="276"/>
      <c r="S214" s="276"/>
      <c r="T214" s="27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8" t="s">
        <v>173</v>
      </c>
      <c r="AU214" s="278" t="s">
        <v>82</v>
      </c>
      <c r="AV214" s="14" t="s">
        <v>82</v>
      </c>
      <c r="AW214" s="14" t="s">
        <v>4</v>
      </c>
      <c r="AX214" s="14" t="s">
        <v>80</v>
      </c>
      <c r="AY214" s="278" t="s">
        <v>165</v>
      </c>
    </row>
    <row r="215" spans="1:65" s="2" customFormat="1" ht="21.75" customHeight="1">
      <c r="A215" s="37"/>
      <c r="B215" s="38"/>
      <c r="C215" s="243" t="s">
        <v>281</v>
      </c>
      <c r="D215" s="243" t="s">
        <v>167</v>
      </c>
      <c r="E215" s="244" t="s">
        <v>282</v>
      </c>
      <c r="F215" s="245" t="s">
        <v>283</v>
      </c>
      <c r="G215" s="246" t="s">
        <v>170</v>
      </c>
      <c r="H215" s="247">
        <v>7</v>
      </c>
      <c r="I215" s="248"/>
      <c r="J215" s="249">
        <f>ROUND(I215*H215,2)</f>
        <v>0</v>
      </c>
      <c r="K215" s="250"/>
      <c r="L215" s="43"/>
      <c r="M215" s="251" t="s">
        <v>1</v>
      </c>
      <c r="N215" s="252" t="s">
        <v>38</v>
      </c>
      <c r="O215" s="90"/>
      <c r="P215" s="253">
        <f>O215*H215</f>
        <v>0</v>
      </c>
      <c r="Q215" s="253">
        <v>0.25365</v>
      </c>
      <c r="R215" s="253">
        <f>Q215*H215</f>
        <v>1.77555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171</v>
      </c>
      <c r="AT215" s="255" t="s">
        <v>167</v>
      </c>
      <c r="AU215" s="255" t="s">
        <v>82</v>
      </c>
      <c r="AY215" s="16" t="s">
        <v>165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80</v>
      </c>
      <c r="BK215" s="256">
        <f>ROUND(I215*H215,2)</f>
        <v>0</v>
      </c>
      <c r="BL215" s="16" t="s">
        <v>171</v>
      </c>
      <c r="BM215" s="255" t="s">
        <v>284</v>
      </c>
    </row>
    <row r="216" spans="1:51" s="13" customFormat="1" ht="12">
      <c r="A216" s="13"/>
      <c r="B216" s="257"/>
      <c r="C216" s="258"/>
      <c r="D216" s="259" t="s">
        <v>173</v>
      </c>
      <c r="E216" s="260" t="s">
        <v>1</v>
      </c>
      <c r="F216" s="261" t="s">
        <v>285</v>
      </c>
      <c r="G216" s="258"/>
      <c r="H216" s="260" t="s">
        <v>1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173</v>
      </c>
      <c r="AU216" s="267" t="s">
        <v>82</v>
      </c>
      <c r="AV216" s="13" t="s">
        <v>80</v>
      </c>
      <c r="AW216" s="13" t="s">
        <v>30</v>
      </c>
      <c r="AX216" s="13" t="s">
        <v>73</v>
      </c>
      <c r="AY216" s="267" t="s">
        <v>165</v>
      </c>
    </row>
    <row r="217" spans="1:51" s="14" customFormat="1" ht="12">
      <c r="A217" s="14"/>
      <c r="B217" s="268"/>
      <c r="C217" s="269"/>
      <c r="D217" s="259" t="s">
        <v>173</v>
      </c>
      <c r="E217" s="270" t="s">
        <v>1</v>
      </c>
      <c r="F217" s="271" t="s">
        <v>286</v>
      </c>
      <c r="G217" s="269"/>
      <c r="H217" s="272">
        <v>6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173</v>
      </c>
      <c r="AU217" s="278" t="s">
        <v>82</v>
      </c>
      <c r="AV217" s="14" t="s">
        <v>82</v>
      </c>
      <c r="AW217" s="14" t="s">
        <v>30</v>
      </c>
      <c r="AX217" s="14" t="s">
        <v>73</v>
      </c>
      <c r="AY217" s="278" t="s">
        <v>165</v>
      </c>
    </row>
    <row r="218" spans="1:51" s="14" customFormat="1" ht="12">
      <c r="A218" s="14"/>
      <c r="B218" s="268"/>
      <c r="C218" s="269"/>
      <c r="D218" s="259" t="s">
        <v>173</v>
      </c>
      <c r="E218" s="270" t="s">
        <v>1</v>
      </c>
      <c r="F218" s="271" t="s">
        <v>287</v>
      </c>
      <c r="G218" s="269"/>
      <c r="H218" s="272">
        <v>1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173</v>
      </c>
      <c r="AU218" s="278" t="s">
        <v>82</v>
      </c>
      <c r="AV218" s="14" t="s">
        <v>82</v>
      </c>
      <c r="AW218" s="14" t="s">
        <v>30</v>
      </c>
      <c r="AX218" s="14" t="s">
        <v>73</v>
      </c>
      <c r="AY218" s="278" t="s">
        <v>165</v>
      </c>
    </row>
    <row r="219" spans="1:63" s="12" customFormat="1" ht="22.8" customHeight="1">
      <c r="A219" s="12"/>
      <c r="B219" s="227"/>
      <c r="C219" s="228"/>
      <c r="D219" s="229" t="s">
        <v>72</v>
      </c>
      <c r="E219" s="241" t="s">
        <v>171</v>
      </c>
      <c r="F219" s="241" t="s">
        <v>288</v>
      </c>
      <c r="G219" s="228"/>
      <c r="H219" s="228"/>
      <c r="I219" s="231"/>
      <c r="J219" s="242">
        <f>BK219</f>
        <v>0</v>
      </c>
      <c r="K219" s="228"/>
      <c r="L219" s="233"/>
      <c r="M219" s="234"/>
      <c r="N219" s="235"/>
      <c r="O219" s="235"/>
      <c r="P219" s="236">
        <f>SUM(P220:P239)</f>
        <v>0</v>
      </c>
      <c r="Q219" s="235"/>
      <c r="R219" s="236">
        <f>SUM(R220:R239)</f>
        <v>3.99299902</v>
      </c>
      <c r="S219" s="235"/>
      <c r="T219" s="237">
        <f>SUM(T220:T239)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80</v>
      </c>
      <c r="AT219" s="239" t="s">
        <v>72</v>
      </c>
      <c r="AU219" s="239" t="s">
        <v>80</v>
      </c>
      <c r="AY219" s="238" t="s">
        <v>165</v>
      </c>
      <c r="BK219" s="240">
        <f>SUM(BK220:BK239)</f>
        <v>0</v>
      </c>
    </row>
    <row r="220" spans="1:65" s="2" customFormat="1" ht="16.5" customHeight="1">
      <c r="A220" s="37"/>
      <c r="B220" s="38"/>
      <c r="C220" s="243" t="s">
        <v>289</v>
      </c>
      <c r="D220" s="243" t="s">
        <v>167</v>
      </c>
      <c r="E220" s="244" t="s">
        <v>290</v>
      </c>
      <c r="F220" s="245" t="s">
        <v>291</v>
      </c>
      <c r="G220" s="246" t="s">
        <v>178</v>
      </c>
      <c r="H220" s="247">
        <v>0.842</v>
      </c>
      <c r="I220" s="248"/>
      <c r="J220" s="249">
        <f>ROUND(I220*H220,2)</f>
        <v>0</v>
      </c>
      <c r="K220" s="250"/>
      <c r="L220" s="43"/>
      <c r="M220" s="251" t="s">
        <v>1</v>
      </c>
      <c r="N220" s="252" t="s">
        <v>38</v>
      </c>
      <c r="O220" s="90"/>
      <c r="P220" s="253">
        <f>O220*H220</f>
        <v>0</v>
      </c>
      <c r="Q220" s="253">
        <v>2.45343</v>
      </c>
      <c r="R220" s="253">
        <f>Q220*H220</f>
        <v>2.06578806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171</v>
      </c>
      <c r="AT220" s="255" t="s">
        <v>167</v>
      </c>
      <c r="AU220" s="255" t="s">
        <v>82</v>
      </c>
      <c r="AY220" s="16" t="s">
        <v>165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80</v>
      </c>
      <c r="BK220" s="256">
        <f>ROUND(I220*H220,2)</f>
        <v>0</v>
      </c>
      <c r="BL220" s="16" t="s">
        <v>171</v>
      </c>
      <c r="BM220" s="255" t="s">
        <v>292</v>
      </c>
    </row>
    <row r="221" spans="1:51" s="14" customFormat="1" ht="12">
      <c r="A221" s="14"/>
      <c r="B221" s="268"/>
      <c r="C221" s="269"/>
      <c r="D221" s="259" t="s">
        <v>173</v>
      </c>
      <c r="E221" s="270" t="s">
        <v>1</v>
      </c>
      <c r="F221" s="271" t="s">
        <v>293</v>
      </c>
      <c r="G221" s="269"/>
      <c r="H221" s="272">
        <v>0.512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8" t="s">
        <v>173</v>
      </c>
      <c r="AU221" s="278" t="s">
        <v>82</v>
      </c>
      <c r="AV221" s="14" t="s">
        <v>82</v>
      </c>
      <c r="AW221" s="14" t="s">
        <v>30</v>
      </c>
      <c r="AX221" s="14" t="s">
        <v>73</v>
      </c>
      <c r="AY221" s="278" t="s">
        <v>165</v>
      </c>
    </row>
    <row r="222" spans="1:51" s="14" customFormat="1" ht="12">
      <c r="A222" s="14"/>
      <c r="B222" s="268"/>
      <c r="C222" s="269"/>
      <c r="D222" s="259" t="s">
        <v>173</v>
      </c>
      <c r="E222" s="270" t="s">
        <v>1</v>
      </c>
      <c r="F222" s="271" t="s">
        <v>294</v>
      </c>
      <c r="G222" s="269"/>
      <c r="H222" s="272">
        <v>0.33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173</v>
      </c>
      <c r="AU222" s="278" t="s">
        <v>82</v>
      </c>
      <c r="AV222" s="14" t="s">
        <v>82</v>
      </c>
      <c r="AW222" s="14" t="s">
        <v>30</v>
      </c>
      <c r="AX222" s="14" t="s">
        <v>73</v>
      </c>
      <c r="AY222" s="278" t="s">
        <v>165</v>
      </c>
    </row>
    <row r="223" spans="1:65" s="2" customFormat="1" ht="21.75" customHeight="1">
      <c r="A223" s="37"/>
      <c r="B223" s="38"/>
      <c r="C223" s="243" t="s">
        <v>295</v>
      </c>
      <c r="D223" s="243" t="s">
        <v>167</v>
      </c>
      <c r="E223" s="244" t="s">
        <v>296</v>
      </c>
      <c r="F223" s="245" t="s">
        <v>297</v>
      </c>
      <c r="G223" s="246" t="s">
        <v>170</v>
      </c>
      <c r="H223" s="247">
        <v>5.76</v>
      </c>
      <c r="I223" s="248"/>
      <c r="J223" s="249">
        <f>ROUND(I223*H223,2)</f>
        <v>0</v>
      </c>
      <c r="K223" s="250"/>
      <c r="L223" s="43"/>
      <c r="M223" s="251" t="s">
        <v>1</v>
      </c>
      <c r="N223" s="252" t="s">
        <v>38</v>
      </c>
      <c r="O223" s="90"/>
      <c r="P223" s="253">
        <f>O223*H223</f>
        <v>0</v>
      </c>
      <c r="Q223" s="253">
        <v>0.00533</v>
      </c>
      <c r="R223" s="253">
        <f>Q223*H223</f>
        <v>0.030700799999999997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171</v>
      </c>
      <c r="AT223" s="255" t="s">
        <v>167</v>
      </c>
      <c r="AU223" s="255" t="s">
        <v>82</v>
      </c>
      <c r="AY223" s="16" t="s">
        <v>165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80</v>
      </c>
      <c r="BK223" s="256">
        <f>ROUND(I223*H223,2)</f>
        <v>0</v>
      </c>
      <c r="BL223" s="16" t="s">
        <v>171</v>
      </c>
      <c r="BM223" s="255" t="s">
        <v>298</v>
      </c>
    </row>
    <row r="224" spans="1:51" s="14" customFormat="1" ht="12">
      <c r="A224" s="14"/>
      <c r="B224" s="268"/>
      <c r="C224" s="269"/>
      <c r="D224" s="259" t="s">
        <v>173</v>
      </c>
      <c r="E224" s="270" t="s">
        <v>1</v>
      </c>
      <c r="F224" s="271" t="s">
        <v>299</v>
      </c>
      <c r="G224" s="269"/>
      <c r="H224" s="272">
        <v>5.76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173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165</v>
      </c>
    </row>
    <row r="225" spans="1:65" s="2" customFormat="1" ht="21.75" customHeight="1">
      <c r="A225" s="37"/>
      <c r="B225" s="38"/>
      <c r="C225" s="243" t="s">
        <v>300</v>
      </c>
      <c r="D225" s="243" t="s">
        <v>167</v>
      </c>
      <c r="E225" s="244" t="s">
        <v>301</v>
      </c>
      <c r="F225" s="245" t="s">
        <v>302</v>
      </c>
      <c r="G225" s="246" t="s">
        <v>170</v>
      </c>
      <c r="H225" s="247">
        <v>5.76</v>
      </c>
      <c r="I225" s="248"/>
      <c r="J225" s="249">
        <f>ROUND(I225*H225,2)</f>
        <v>0</v>
      </c>
      <c r="K225" s="250"/>
      <c r="L225" s="43"/>
      <c r="M225" s="251" t="s">
        <v>1</v>
      </c>
      <c r="N225" s="252" t="s">
        <v>38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171</v>
      </c>
      <c r="AT225" s="255" t="s">
        <v>167</v>
      </c>
      <c r="AU225" s="255" t="s">
        <v>82</v>
      </c>
      <c r="AY225" s="16" t="s">
        <v>165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80</v>
      </c>
      <c r="BK225" s="256">
        <f>ROUND(I225*H225,2)</f>
        <v>0</v>
      </c>
      <c r="BL225" s="16" t="s">
        <v>171</v>
      </c>
      <c r="BM225" s="255" t="s">
        <v>303</v>
      </c>
    </row>
    <row r="226" spans="1:65" s="2" customFormat="1" ht="21.75" customHeight="1">
      <c r="A226" s="37"/>
      <c r="B226" s="38"/>
      <c r="C226" s="243" t="s">
        <v>304</v>
      </c>
      <c r="D226" s="243" t="s">
        <v>167</v>
      </c>
      <c r="E226" s="244" t="s">
        <v>305</v>
      </c>
      <c r="F226" s="245" t="s">
        <v>306</v>
      </c>
      <c r="G226" s="246" t="s">
        <v>170</v>
      </c>
      <c r="H226" s="247">
        <v>6.475</v>
      </c>
      <c r="I226" s="248"/>
      <c r="J226" s="249">
        <f>ROUND(I226*H226,2)</f>
        <v>0</v>
      </c>
      <c r="K226" s="250"/>
      <c r="L226" s="43"/>
      <c r="M226" s="251" t="s">
        <v>1</v>
      </c>
      <c r="N226" s="252" t="s">
        <v>38</v>
      </c>
      <c r="O226" s="90"/>
      <c r="P226" s="253">
        <f>O226*H226</f>
        <v>0</v>
      </c>
      <c r="Q226" s="253">
        <v>0.00958</v>
      </c>
      <c r="R226" s="253">
        <f>Q226*H226</f>
        <v>0.062030499999999995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171</v>
      </c>
      <c r="AT226" s="255" t="s">
        <v>167</v>
      </c>
      <c r="AU226" s="255" t="s">
        <v>82</v>
      </c>
      <c r="AY226" s="16" t="s">
        <v>165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80</v>
      </c>
      <c r="BK226" s="256">
        <f>ROUND(I226*H226,2)</f>
        <v>0</v>
      </c>
      <c r="BL226" s="16" t="s">
        <v>171</v>
      </c>
      <c r="BM226" s="255" t="s">
        <v>307</v>
      </c>
    </row>
    <row r="227" spans="1:51" s="14" customFormat="1" ht="12">
      <c r="A227" s="14"/>
      <c r="B227" s="268"/>
      <c r="C227" s="269"/>
      <c r="D227" s="259" t="s">
        <v>173</v>
      </c>
      <c r="E227" s="270" t="s">
        <v>1</v>
      </c>
      <c r="F227" s="271" t="s">
        <v>308</v>
      </c>
      <c r="G227" s="269"/>
      <c r="H227" s="272">
        <v>4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173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165</v>
      </c>
    </row>
    <row r="228" spans="1:51" s="14" customFormat="1" ht="12">
      <c r="A228" s="14"/>
      <c r="B228" s="268"/>
      <c r="C228" s="269"/>
      <c r="D228" s="259" t="s">
        <v>173</v>
      </c>
      <c r="E228" s="270" t="s">
        <v>1</v>
      </c>
      <c r="F228" s="271" t="s">
        <v>309</v>
      </c>
      <c r="G228" s="269"/>
      <c r="H228" s="272">
        <v>2.475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173</v>
      </c>
      <c r="AU228" s="278" t="s">
        <v>82</v>
      </c>
      <c r="AV228" s="14" t="s">
        <v>82</v>
      </c>
      <c r="AW228" s="14" t="s">
        <v>30</v>
      </c>
      <c r="AX228" s="14" t="s">
        <v>73</v>
      </c>
      <c r="AY228" s="278" t="s">
        <v>165</v>
      </c>
    </row>
    <row r="229" spans="1:65" s="2" customFormat="1" ht="21.75" customHeight="1">
      <c r="A229" s="37"/>
      <c r="B229" s="38"/>
      <c r="C229" s="243" t="s">
        <v>310</v>
      </c>
      <c r="D229" s="243" t="s">
        <v>167</v>
      </c>
      <c r="E229" s="244" t="s">
        <v>311</v>
      </c>
      <c r="F229" s="245" t="s">
        <v>312</v>
      </c>
      <c r="G229" s="246" t="s">
        <v>170</v>
      </c>
      <c r="H229" s="247">
        <v>5.76</v>
      </c>
      <c r="I229" s="248"/>
      <c r="J229" s="249">
        <f>ROUND(I229*H229,2)</f>
        <v>0</v>
      </c>
      <c r="K229" s="250"/>
      <c r="L229" s="43"/>
      <c r="M229" s="251" t="s">
        <v>1</v>
      </c>
      <c r="N229" s="252" t="s">
        <v>38</v>
      </c>
      <c r="O229" s="90"/>
      <c r="P229" s="253">
        <f>O229*H229</f>
        <v>0</v>
      </c>
      <c r="Q229" s="253">
        <v>0.00081</v>
      </c>
      <c r="R229" s="253">
        <f>Q229*H229</f>
        <v>0.0046656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171</v>
      </c>
      <c r="AT229" s="255" t="s">
        <v>167</v>
      </c>
      <c r="AU229" s="255" t="s">
        <v>82</v>
      </c>
      <c r="AY229" s="16" t="s">
        <v>165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80</v>
      </c>
      <c r="BK229" s="256">
        <f>ROUND(I229*H229,2)</f>
        <v>0</v>
      </c>
      <c r="BL229" s="16" t="s">
        <v>171</v>
      </c>
      <c r="BM229" s="255" t="s">
        <v>313</v>
      </c>
    </row>
    <row r="230" spans="1:65" s="2" customFormat="1" ht="21.75" customHeight="1">
      <c r="A230" s="37"/>
      <c r="B230" s="38"/>
      <c r="C230" s="243" t="s">
        <v>314</v>
      </c>
      <c r="D230" s="243" t="s">
        <v>167</v>
      </c>
      <c r="E230" s="244" t="s">
        <v>315</v>
      </c>
      <c r="F230" s="245" t="s">
        <v>316</v>
      </c>
      <c r="G230" s="246" t="s">
        <v>170</v>
      </c>
      <c r="H230" s="247">
        <v>5.76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</v>
      </c>
      <c r="R230" s="253">
        <f>Q230*H230</f>
        <v>0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171</v>
      </c>
      <c r="AT230" s="255" t="s">
        <v>167</v>
      </c>
      <c r="AU230" s="255" t="s">
        <v>82</v>
      </c>
      <c r="AY230" s="16" t="s">
        <v>165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171</v>
      </c>
      <c r="BM230" s="255" t="s">
        <v>317</v>
      </c>
    </row>
    <row r="231" spans="1:65" s="2" customFormat="1" ht="16.5" customHeight="1">
      <c r="A231" s="37"/>
      <c r="B231" s="38"/>
      <c r="C231" s="243" t="s">
        <v>318</v>
      </c>
      <c r="D231" s="243" t="s">
        <v>167</v>
      </c>
      <c r="E231" s="244" t="s">
        <v>319</v>
      </c>
      <c r="F231" s="245" t="s">
        <v>320</v>
      </c>
      <c r="G231" s="246" t="s">
        <v>219</v>
      </c>
      <c r="H231" s="247">
        <v>0.016</v>
      </c>
      <c r="I231" s="248"/>
      <c r="J231" s="249">
        <f>ROUND(I231*H231,2)</f>
        <v>0</v>
      </c>
      <c r="K231" s="250"/>
      <c r="L231" s="43"/>
      <c r="M231" s="251" t="s">
        <v>1</v>
      </c>
      <c r="N231" s="252" t="s">
        <v>38</v>
      </c>
      <c r="O231" s="90"/>
      <c r="P231" s="253">
        <f>O231*H231</f>
        <v>0</v>
      </c>
      <c r="Q231" s="253">
        <v>1.05516</v>
      </c>
      <c r="R231" s="253">
        <f>Q231*H231</f>
        <v>0.01688256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171</v>
      </c>
      <c r="AT231" s="255" t="s">
        <v>167</v>
      </c>
      <c r="AU231" s="255" t="s">
        <v>82</v>
      </c>
      <c r="AY231" s="16" t="s">
        <v>165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80</v>
      </c>
      <c r="BK231" s="256">
        <f>ROUND(I231*H231,2)</f>
        <v>0</v>
      </c>
      <c r="BL231" s="16" t="s">
        <v>171</v>
      </c>
      <c r="BM231" s="255" t="s">
        <v>321</v>
      </c>
    </row>
    <row r="232" spans="1:51" s="14" customFormat="1" ht="12">
      <c r="A232" s="14"/>
      <c r="B232" s="268"/>
      <c r="C232" s="269"/>
      <c r="D232" s="259" t="s">
        <v>173</v>
      </c>
      <c r="E232" s="270" t="s">
        <v>1</v>
      </c>
      <c r="F232" s="271" t="s">
        <v>322</v>
      </c>
      <c r="G232" s="269"/>
      <c r="H232" s="272">
        <v>0.016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173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165</v>
      </c>
    </row>
    <row r="233" spans="1:65" s="2" customFormat="1" ht="16.5" customHeight="1">
      <c r="A233" s="37"/>
      <c r="B233" s="38"/>
      <c r="C233" s="243" t="s">
        <v>323</v>
      </c>
      <c r="D233" s="243" t="s">
        <v>167</v>
      </c>
      <c r="E233" s="244" t="s">
        <v>324</v>
      </c>
      <c r="F233" s="245" t="s">
        <v>325</v>
      </c>
      <c r="G233" s="246" t="s">
        <v>273</v>
      </c>
      <c r="H233" s="247">
        <v>6</v>
      </c>
      <c r="I233" s="248"/>
      <c r="J233" s="249">
        <f>ROUND(I233*H233,2)</f>
        <v>0</v>
      </c>
      <c r="K233" s="250"/>
      <c r="L233" s="43"/>
      <c r="M233" s="251" t="s">
        <v>1</v>
      </c>
      <c r="N233" s="252" t="s">
        <v>38</v>
      </c>
      <c r="O233" s="90"/>
      <c r="P233" s="253">
        <f>O233*H233</f>
        <v>0</v>
      </c>
      <c r="Q233" s="253">
        <v>0.059</v>
      </c>
      <c r="R233" s="253">
        <f>Q233*H233</f>
        <v>0.354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171</v>
      </c>
      <c r="AT233" s="255" t="s">
        <v>167</v>
      </c>
      <c r="AU233" s="255" t="s">
        <v>82</v>
      </c>
      <c r="AY233" s="16" t="s">
        <v>165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80</v>
      </c>
      <c r="BK233" s="256">
        <f>ROUND(I233*H233,2)</f>
        <v>0</v>
      </c>
      <c r="BL233" s="16" t="s">
        <v>171</v>
      </c>
      <c r="BM233" s="255" t="s">
        <v>326</v>
      </c>
    </row>
    <row r="234" spans="1:51" s="14" customFormat="1" ht="12">
      <c r="A234" s="14"/>
      <c r="B234" s="268"/>
      <c r="C234" s="269"/>
      <c r="D234" s="259" t="s">
        <v>173</v>
      </c>
      <c r="E234" s="270" t="s">
        <v>1</v>
      </c>
      <c r="F234" s="271" t="s">
        <v>327</v>
      </c>
      <c r="G234" s="269"/>
      <c r="H234" s="272">
        <v>6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173</v>
      </c>
      <c r="AU234" s="278" t="s">
        <v>82</v>
      </c>
      <c r="AV234" s="14" t="s">
        <v>82</v>
      </c>
      <c r="AW234" s="14" t="s">
        <v>30</v>
      </c>
      <c r="AX234" s="14" t="s">
        <v>73</v>
      </c>
      <c r="AY234" s="278" t="s">
        <v>165</v>
      </c>
    </row>
    <row r="235" spans="1:65" s="2" customFormat="1" ht="16.5" customHeight="1">
      <c r="A235" s="37"/>
      <c r="B235" s="38"/>
      <c r="C235" s="243" t="s">
        <v>328</v>
      </c>
      <c r="D235" s="243" t="s">
        <v>167</v>
      </c>
      <c r="E235" s="244" t="s">
        <v>329</v>
      </c>
      <c r="F235" s="245" t="s">
        <v>330</v>
      </c>
      <c r="G235" s="246" t="s">
        <v>178</v>
      </c>
      <c r="H235" s="247">
        <v>0.63</v>
      </c>
      <c r="I235" s="248"/>
      <c r="J235" s="249">
        <f>ROUND(I235*H235,2)</f>
        <v>0</v>
      </c>
      <c r="K235" s="250"/>
      <c r="L235" s="43"/>
      <c r="M235" s="251" t="s">
        <v>1</v>
      </c>
      <c r="N235" s="252" t="s">
        <v>38</v>
      </c>
      <c r="O235" s="90"/>
      <c r="P235" s="253">
        <f>O235*H235</f>
        <v>0</v>
      </c>
      <c r="Q235" s="253">
        <v>2.25645</v>
      </c>
      <c r="R235" s="253">
        <f>Q235*H235</f>
        <v>1.4215635</v>
      </c>
      <c r="S235" s="253">
        <v>0</v>
      </c>
      <c r="T235" s="25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5" t="s">
        <v>171</v>
      </c>
      <c r="AT235" s="255" t="s">
        <v>167</v>
      </c>
      <c r="AU235" s="255" t="s">
        <v>82</v>
      </c>
      <c r="AY235" s="16" t="s">
        <v>165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6" t="s">
        <v>80</v>
      </c>
      <c r="BK235" s="256">
        <f>ROUND(I235*H235,2)</f>
        <v>0</v>
      </c>
      <c r="BL235" s="16" t="s">
        <v>171</v>
      </c>
      <c r="BM235" s="255" t="s">
        <v>331</v>
      </c>
    </row>
    <row r="236" spans="1:51" s="14" customFormat="1" ht="12">
      <c r="A236" s="14"/>
      <c r="B236" s="268"/>
      <c r="C236" s="269"/>
      <c r="D236" s="259" t="s">
        <v>173</v>
      </c>
      <c r="E236" s="270" t="s">
        <v>1</v>
      </c>
      <c r="F236" s="271" t="s">
        <v>332</v>
      </c>
      <c r="G236" s="269"/>
      <c r="H236" s="272">
        <v>0.63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173</v>
      </c>
      <c r="AU236" s="278" t="s">
        <v>82</v>
      </c>
      <c r="AV236" s="14" t="s">
        <v>82</v>
      </c>
      <c r="AW236" s="14" t="s">
        <v>30</v>
      </c>
      <c r="AX236" s="14" t="s">
        <v>73</v>
      </c>
      <c r="AY236" s="278" t="s">
        <v>165</v>
      </c>
    </row>
    <row r="237" spans="1:65" s="2" customFormat="1" ht="16.5" customHeight="1">
      <c r="A237" s="37"/>
      <c r="B237" s="38"/>
      <c r="C237" s="243" t="s">
        <v>333</v>
      </c>
      <c r="D237" s="243" t="s">
        <v>167</v>
      </c>
      <c r="E237" s="244" t="s">
        <v>334</v>
      </c>
      <c r="F237" s="245" t="s">
        <v>335</v>
      </c>
      <c r="G237" s="246" t="s">
        <v>170</v>
      </c>
      <c r="H237" s="247">
        <v>7.2</v>
      </c>
      <c r="I237" s="248"/>
      <c r="J237" s="249">
        <f>ROUND(I237*H237,2)</f>
        <v>0</v>
      </c>
      <c r="K237" s="250"/>
      <c r="L237" s="43"/>
      <c r="M237" s="251" t="s">
        <v>1</v>
      </c>
      <c r="N237" s="252" t="s">
        <v>38</v>
      </c>
      <c r="O237" s="90"/>
      <c r="P237" s="253">
        <f>O237*H237</f>
        <v>0</v>
      </c>
      <c r="Q237" s="253">
        <v>0.00519</v>
      </c>
      <c r="R237" s="253">
        <f>Q237*H237</f>
        <v>0.037368000000000005</v>
      </c>
      <c r="S237" s="253">
        <v>0</v>
      </c>
      <c r="T237" s="25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171</v>
      </c>
      <c r="AT237" s="255" t="s">
        <v>167</v>
      </c>
      <c r="AU237" s="255" t="s">
        <v>82</v>
      </c>
      <c r="AY237" s="16" t="s">
        <v>165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80</v>
      </c>
      <c r="BK237" s="256">
        <f>ROUND(I237*H237,2)</f>
        <v>0</v>
      </c>
      <c r="BL237" s="16" t="s">
        <v>171</v>
      </c>
      <c r="BM237" s="255" t="s">
        <v>336</v>
      </c>
    </row>
    <row r="238" spans="1:51" s="14" customFormat="1" ht="12">
      <c r="A238" s="14"/>
      <c r="B238" s="268"/>
      <c r="C238" s="269"/>
      <c r="D238" s="259" t="s">
        <v>173</v>
      </c>
      <c r="E238" s="270" t="s">
        <v>1</v>
      </c>
      <c r="F238" s="271" t="s">
        <v>337</v>
      </c>
      <c r="G238" s="269"/>
      <c r="H238" s="272">
        <v>7.2</v>
      </c>
      <c r="I238" s="273"/>
      <c r="J238" s="269"/>
      <c r="K238" s="269"/>
      <c r="L238" s="274"/>
      <c r="M238" s="275"/>
      <c r="N238" s="276"/>
      <c r="O238" s="276"/>
      <c r="P238" s="276"/>
      <c r="Q238" s="276"/>
      <c r="R238" s="276"/>
      <c r="S238" s="276"/>
      <c r="T238" s="27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8" t="s">
        <v>173</v>
      </c>
      <c r="AU238" s="278" t="s">
        <v>82</v>
      </c>
      <c r="AV238" s="14" t="s">
        <v>82</v>
      </c>
      <c r="AW238" s="14" t="s">
        <v>30</v>
      </c>
      <c r="AX238" s="14" t="s">
        <v>73</v>
      </c>
      <c r="AY238" s="278" t="s">
        <v>165</v>
      </c>
    </row>
    <row r="239" spans="1:65" s="2" customFormat="1" ht="16.5" customHeight="1">
      <c r="A239" s="37"/>
      <c r="B239" s="38"/>
      <c r="C239" s="243" t="s">
        <v>338</v>
      </c>
      <c r="D239" s="243" t="s">
        <v>167</v>
      </c>
      <c r="E239" s="244" t="s">
        <v>339</v>
      </c>
      <c r="F239" s="245" t="s">
        <v>340</v>
      </c>
      <c r="G239" s="246" t="s">
        <v>170</v>
      </c>
      <c r="H239" s="247">
        <v>7.2</v>
      </c>
      <c r="I239" s="248"/>
      <c r="J239" s="249">
        <f>ROUND(I239*H239,2)</f>
        <v>0</v>
      </c>
      <c r="K239" s="250"/>
      <c r="L239" s="43"/>
      <c r="M239" s="251" t="s">
        <v>1</v>
      </c>
      <c r="N239" s="252" t="s">
        <v>38</v>
      </c>
      <c r="O239" s="90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5" t="s">
        <v>171</v>
      </c>
      <c r="AT239" s="255" t="s">
        <v>167</v>
      </c>
      <c r="AU239" s="255" t="s">
        <v>82</v>
      </c>
      <c r="AY239" s="16" t="s">
        <v>165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6" t="s">
        <v>80</v>
      </c>
      <c r="BK239" s="256">
        <f>ROUND(I239*H239,2)</f>
        <v>0</v>
      </c>
      <c r="BL239" s="16" t="s">
        <v>171</v>
      </c>
      <c r="BM239" s="255" t="s">
        <v>341</v>
      </c>
    </row>
    <row r="240" spans="1:63" s="12" customFormat="1" ht="22.8" customHeight="1">
      <c r="A240" s="12"/>
      <c r="B240" s="227"/>
      <c r="C240" s="228"/>
      <c r="D240" s="229" t="s">
        <v>72</v>
      </c>
      <c r="E240" s="241" t="s">
        <v>342</v>
      </c>
      <c r="F240" s="241" t="s">
        <v>343</v>
      </c>
      <c r="G240" s="228"/>
      <c r="H240" s="228"/>
      <c r="I240" s="231"/>
      <c r="J240" s="242">
        <f>BK240</f>
        <v>0</v>
      </c>
      <c r="K240" s="228"/>
      <c r="L240" s="233"/>
      <c r="M240" s="234"/>
      <c r="N240" s="235"/>
      <c r="O240" s="235"/>
      <c r="P240" s="236">
        <f>SUM(P241:P297)</f>
        <v>0</v>
      </c>
      <c r="Q240" s="235"/>
      <c r="R240" s="236">
        <f>SUM(R241:R297)</f>
        <v>15.3925809</v>
      </c>
      <c r="S240" s="235"/>
      <c r="T240" s="237">
        <f>SUM(T241:T297)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8" t="s">
        <v>80</v>
      </c>
      <c r="AT240" s="239" t="s">
        <v>72</v>
      </c>
      <c r="AU240" s="239" t="s">
        <v>80</v>
      </c>
      <c r="AY240" s="238" t="s">
        <v>165</v>
      </c>
      <c r="BK240" s="240">
        <f>SUM(BK241:BK297)</f>
        <v>0</v>
      </c>
    </row>
    <row r="241" spans="1:65" s="2" customFormat="1" ht="21.75" customHeight="1">
      <c r="A241" s="37"/>
      <c r="B241" s="38"/>
      <c r="C241" s="243" t="s">
        <v>344</v>
      </c>
      <c r="D241" s="243" t="s">
        <v>167</v>
      </c>
      <c r="E241" s="244" t="s">
        <v>345</v>
      </c>
      <c r="F241" s="245" t="s">
        <v>346</v>
      </c>
      <c r="G241" s="246" t="s">
        <v>170</v>
      </c>
      <c r="H241" s="247">
        <v>24.072</v>
      </c>
      <c r="I241" s="248"/>
      <c r="J241" s="249">
        <f>ROUND(I241*H241,2)</f>
        <v>0</v>
      </c>
      <c r="K241" s="250"/>
      <c r="L241" s="43"/>
      <c r="M241" s="251" t="s">
        <v>1</v>
      </c>
      <c r="N241" s="252" t="s">
        <v>38</v>
      </c>
      <c r="O241" s="90"/>
      <c r="P241" s="253">
        <f>O241*H241</f>
        <v>0</v>
      </c>
      <c r="Q241" s="253">
        <v>0.00026</v>
      </c>
      <c r="R241" s="253">
        <f>Q241*H241</f>
        <v>0.006258719999999999</v>
      </c>
      <c r="S241" s="253">
        <v>0</v>
      </c>
      <c r="T241" s="25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5" t="s">
        <v>171</v>
      </c>
      <c r="AT241" s="255" t="s">
        <v>167</v>
      </c>
      <c r="AU241" s="255" t="s">
        <v>82</v>
      </c>
      <c r="AY241" s="16" t="s">
        <v>165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6" t="s">
        <v>80</v>
      </c>
      <c r="BK241" s="256">
        <f>ROUND(I241*H241,2)</f>
        <v>0</v>
      </c>
      <c r="BL241" s="16" t="s">
        <v>171</v>
      </c>
      <c r="BM241" s="255" t="s">
        <v>347</v>
      </c>
    </row>
    <row r="242" spans="1:51" s="13" customFormat="1" ht="12">
      <c r="A242" s="13"/>
      <c r="B242" s="257"/>
      <c r="C242" s="258"/>
      <c r="D242" s="259" t="s">
        <v>173</v>
      </c>
      <c r="E242" s="260" t="s">
        <v>1</v>
      </c>
      <c r="F242" s="261" t="s">
        <v>348</v>
      </c>
      <c r="G242" s="258"/>
      <c r="H242" s="260" t="s">
        <v>1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173</v>
      </c>
      <c r="AU242" s="267" t="s">
        <v>82</v>
      </c>
      <c r="AV242" s="13" t="s">
        <v>80</v>
      </c>
      <c r="AW242" s="13" t="s">
        <v>30</v>
      </c>
      <c r="AX242" s="13" t="s">
        <v>73</v>
      </c>
      <c r="AY242" s="267" t="s">
        <v>165</v>
      </c>
    </row>
    <row r="243" spans="1:51" s="13" customFormat="1" ht="12">
      <c r="A243" s="13"/>
      <c r="B243" s="257"/>
      <c r="C243" s="258"/>
      <c r="D243" s="259" t="s">
        <v>173</v>
      </c>
      <c r="E243" s="260" t="s">
        <v>1</v>
      </c>
      <c r="F243" s="261" t="s">
        <v>349</v>
      </c>
      <c r="G243" s="258"/>
      <c r="H243" s="260" t="s">
        <v>1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7" t="s">
        <v>173</v>
      </c>
      <c r="AU243" s="267" t="s">
        <v>82</v>
      </c>
      <c r="AV243" s="13" t="s">
        <v>80</v>
      </c>
      <c r="AW243" s="13" t="s">
        <v>30</v>
      </c>
      <c r="AX243" s="13" t="s">
        <v>73</v>
      </c>
      <c r="AY243" s="267" t="s">
        <v>165</v>
      </c>
    </row>
    <row r="244" spans="1:51" s="14" customFormat="1" ht="12">
      <c r="A244" s="14"/>
      <c r="B244" s="268"/>
      <c r="C244" s="269"/>
      <c r="D244" s="259" t="s">
        <v>173</v>
      </c>
      <c r="E244" s="270" t="s">
        <v>1</v>
      </c>
      <c r="F244" s="271" t="s">
        <v>350</v>
      </c>
      <c r="G244" s="269"/>
      <c r="H244" s="272">
        <v>24.072</v>
      </c>
      <c r="I244" s="273"/>
      <c r="J244" s="269"/>
      <c r="K244" s="269"/>
      <c r="L244" s="274"/>
      <c r="M244" s="275"/>
      <c r="N244" s="276"/>
      <c r="O244" s="276"/>
      <c r="P244" s="276"/>
      <c r="Q244" s="276"/>
      <c r="R244" s="276"/>
      <c r="S244" s="276"/>
      <c r="T244" s="27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8" t="s">
        <v>173</v>
      </c>
      <c r="AU244" s="278" t="s">
        <v>82</v>
      </c>
      <c r="AV244" s="14" t="s">
        <v>82</v>
      </c>
      <c r="AW244" s="14" t="s">
        <v>30</v>
      </c>
      <c r="AX244" s="14" t="s">
        <v>73</v>
      </c>
      <c r="AY244" s="278" t="s">
        <v>165</v>
      </c>
    </row>
    <row r="245" spans="1:65" s="2" customFormat="1" ht="21.75" customHeight="1">
      <c r="A245" s="37"/>
      <c r="B245" s="38"/>
      <c r="C245" s="243" t="s">
        <v>351</v>
      </c>
      <c r="D245" s="243" t="s">
        <v>167</v>
      </c>
      <c r="E245" s="244" t="s">
        <v>352</v>
      </c>
      <c r="F245" s="245" t="s">
        <v>353</v>
      </c>
      <c r="G245" s="246" t="s">
        <v>170</v>
      </c>
      <c r="H245" s="247">
        <v>12.036</v>
      </c>
      <c r="I245" s="248"/>
      <c r="J245" s="249">
        <f>ROUND(I245*H245,2)</f>
        <v>0</v>
      </c>
      <c r="K245" s="250"/>
      <c r="L245" s="43"/>
      <c r="M245" s="251" t="s">
        <v>1</v>
      </c>
      <c r="N245" s="252" t="s">
        <v>38</v>
      </c>
      <c r="O245" s="90"/>
      <c r="P245" s="253">
        <f>O245*H245</f>
        <v>0</v>
      </c>
      <c r="Q245" s="253">
        <v>0.00489</v>
      </c>
      <c r="R245" s="253">
        <f>Q245*H245</f>
        <v>0.05885604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171</v>
      </c>
      <c r="AT245" s="255" t="s">
        <v>167</v>
      </c>
      <c r="AU245" s="255" t="s">
        <v>82</v>
      </c>
      <c r="AY245" s="16" t="s">
        <v>165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80</v>
      </c>
      <c r="BK245" s="256">
        <f>ROUND(I245*H245,2)</f>
        <v>0</v>
      </c>
      <c r="BL245" s="16" t="s">
        <v>171</v>
      </c>
      <c r="BM245" s="255" t="s">
        <v>354</v>
      </c>
    </row>
    <row r="246" spans="1:51" s="13" customFormat="1" ht="12">
      <c r="A246" s="13"/>
      <c r="B246" s="257"/>
      <c r="C246" s="258"/>
      <c r="D246" s="259" t="s">
        <v>173</v>
      </c>
      <c r="E246" s="260" t="s">
        <v>1</v>
      </c>
      <c r="F246" s="261" t="s">
        <v>348</v>
      </c>
      <c r="G246" s="258"/>
      <c r="H246" s="260" t="s">
        <v>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173</v>
      </c>
      <c r="AU246" s="267" t="s">
        <v>82</v>
      </c>
      <c r="AV246" s="13" t="s">
        <v>80</v>
      </c>
      <c r="AW246" s="13" t="s">
        <v>30</v>
      </c>
      <c r="AX246" s="13" t="s">
        <v>73</v>
      </c>
      <c r="AY246" s="267" t="s">
        <v>165</v>
      </c>
    </row>
    <row r="247" spans="1:51" s="14" customFormat="1" ht="12">
      <c r="A247" s="14"/>
      <c r="B247" s="268"/>
      <c r="C247" s="269"/>
      <c r="D247" s="259" t="s">
        <v>173</v>
      </c>
      <c r="E247" s="270" t="s">
        <v>1</v>
      </c>
      <c r="F247" s="271" t="s">
        <v>355</v>
      </c>
      <c r="G247" s="269"/>
      <c r="H247" s="272">
        <v>12.036</v>
      </c>
      <c r="I247" s="273"/>
      <c r="J247" s="269"/>
      <c r="K247" s="269"/>
      <c r="L247" s="274"/>
      <c r="M247" s="275"/>
      <c r="N247" s="276"/>
      <c r="O247" s="276"/>
      <c r="P247" s="276"/>
      <c r="Q247" s="276"/>
      <c r="R247" s="276"/>
      <c r="S247" s="276"/>
      <c r="T247" s="27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8" t="s">
        <v>173</v>
      </c>
      <c r="AU247" s="278" t="s">
        <v>82</v>
      </c>
      <c r="AV247" s="14" t="s">
        <v>82</v>
      </c>
      <c r="AW247" s="14" t="s">
        <v>30</v>
      </c>
      <c r="AX247" s="14" t="s">
        <v>73</v>
      </c>
      <c r="AY247" s="278" t="s">
        <v>165</v>
      </c>
    </row>
    <row r="248" spans="1:65" s="2" customFormat="1" ht="21.75" customHeight="1">
      <c r="A248" s="37"/>
      <c r="B248" s="38"/>
      <c r="C248" s="243" t="s">
        <v>356</v>
      </c>
      <c r="D248" s="243" t="s">
        <v>167</v>
      </c>
      <c r="E248" s="244" t="s">
        <v>357</v>
      </c>
      <c r="F248" s="245" t="s">
        <v>358</v>
      </c>
      <c r="G248" s="246" t="s">
        <v>170</v>
      </c>
      <c r="H248" s="247">
        <v>12.036</v>
      </c>
      <c r="I248" s="248"/>
      <c r="J248" s="249">
        <f>ROUND(I248*H248,2)</f>
        <v>0</v>
      </c>
      <c r="K248" s="250"/>
      <c r="L248" s="43"/>
      <c r="M248" s="251" t="s">
        <v>1</v>
      </c>
      <c r="N248" s="252" t="s">
        <v>38</v>
      </c>
      <c r="O248" s="90"/>
      <c r="P248" s="253">
        <f>O248*H248</f>
        <v>0</v>
      </c>
      <c r="Q248" s="253">
        <v>0.003</v>
      </c>
      <c r="R248" s="253">
        <f>Q248*H248</f>
        <v>0.036108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171</v>
      </c>
      <c r="AT248" s="255" t="s">
        <v>167</v>
      </c>
      <c r="AU248" s="255" t="s">
        <v>82</v>
      </c>
      <c r="AY248" s="16" t="s">
        <v>165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80</v>
      </c>
      <c r="BK248" s="256">
        <f>ROUND(I248*H248,2)</f>
        <v>0</v>
      </c>
      <c r="BL248" s="16" t="s">
        <v>171</v>
      </c>
      <c r="BM248" s="255" t="s">
        <v>359</v>
      </c>
    </row>
    <row r="249" spans="1:51" s="13" customFormat="1" ht="12">
      <c r="A249" s="13"/>
      <c r="B249" s="257"/>
      <c r="C249" s="258"/>
      <c r="D249" s="259" t="s">
        <v>173</v>
      </c>
      <c r="E249" s="260" t="s">
        <v>1</v>
      </c>
      <c r="F249" s="261" t="s">
        <v>348</v>
      </c>
      <c r="G249" s="258"/>
      <c r="H249" s="260" t="s">
        <v>1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173</v>
      </c>
      <c r="AU249" s="267" t="s">
        <v>82</v>
      </c>
      <c r="AV249" s="13" t="s">
        <v>80</v>
      </c>
      <c r="AW249" s="13" t="s">
        <v>30</v>
      </c>
      <c r="AX249" s="13" t="s">
        <v>73</v>
      </c>
      <c r="AY249" s="267" t="s">
        <v>165</v>
      </c>
    </row>
    <row r="250" spans="1:51" s="14" customFormat="1" ht="12">
      <c r="A250" s="14"/>
      <c r="B250" s="268"/>
      <c r="C250" s="269"/>
      <c r="D250" s="259" t="s">
        <v>173</v>
      </c>
      <c r="E250" s="270" t="s">
        <v>1</v>
      </c>
      <c r="F250" s="271" t="s">
        <v>355</v>
      </c>
      <c r="G250" s="269"/>
      <c r="H250" s="272">
        <v>12.036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173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165</v>
      </c>
    </row>
    <row r="251" spans="1:65" s="2" customFormat="1" ht="21.75" customHeight="1">
      <c r="A251" s="37"/>
      <c r="B251" s="38"/>
      <c r="C251" s="243" t="s">
        <v>360</v>
      </c>
      <c r="D251" s="243" t="s">
        <v>167</v>
      </c>
      <c r="E251" s="244" t="s">
        <v>361</v>
      </c>
      <c r="F251" s="245" t="s">
        <v>362</v>
      </c>
      <c r="G251" s="246" t="s">
        <v>170</v>
      </c>
      <c r="H251" s="247">
        <v>378.273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0.0169</v>
      </c>
      <c r="R251" s="253">
        <f>Q251*H251</f>
        <v>6.3928137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171</v>
      </c>
      <c r="AT251" s="255" t="s">
        <v>167</v>
      </c>
      <c r="AU251" s="255" t="s">
        <v>82</v>
      </c>
      <c r="AY251" s="16" t="s">
        <v>165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171</v>
      </c>
      <c r="BM251" s="255" t="s">
        <v>363</v>
      </c>
    </row>
    <row r="252" spans="1:51" s="13" customFormat="1" ht="12">
      <c r="A252" s="13"/>
      <c r="B252" s="257"/>
      <c r="C252" s="258"/>
      <c r="D252" s="259" t="s">
        <v>173</v>
      </c>
      <c r="E252" s="260" t="s">
        <v>1</v>
      </c>
      <c r="F252" s="261" t="s">
        <v>364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173</v>
      </c>
      <c r="AU252" s="267" t="s">
        <v>82</v>
      </c>
      <c r="AV252" s="13" t="s">
        <v>80</v>
      </c>
      <c r="AW252" s="13" t="s">
        <v>30</v>
      </c>
      <c r="AX252" s="13" t="s">
        <v>73</v>
      </c>
      <c r="AY252" s="267" t="s">
        <v>165</v>
      </c>
    </row>
    <row r="253" spans="1:51" s="14" customFormat="1" ht="12">
      <c r="A253" s="14"/>
      <c r="B253" s="268"/>
      <c r="C253" s="269"/>
      <c r="D253" s="259" t="s">
        <v>173</v>
      </c>
      <c r="E253" s="270" t="s">
        <v>1</v>
      </c>
      <c r="F253" s="271" t="s">
        <v>365</v>
      </c>
      <c r="G253" s="269"/>
      <c r="H253" s="272">
        <v>378.273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173</v>
      </c>
      <c r="AU253" s="278" t="s">
        <v>82</v>
      </c>
      <c r="AV253" s="14" t="s">
        <v>82</v>
      </c>
      <c r="AW253" s="14" t="s">
        <v>30</v>
      </c>
      <c r="AX253" s="14" t="s">
        <v>73</v>
      </c>
      <c r="AY253" s="278" t="s">
        <v>165</v>
      </c>
    </row>
    <row r="254" spans="1:65" s="2" customFormat="1" ht="21.75" customHeight="1">
      <c r="A254" s="37"/>
      <c r="B254" s="38"/>
      <c r="C254" s="243" t="s">
        <v>366</v>
      </c>
      <c r="D254" s="243" t="s">
        <v>167</v>
      </c>
      <c r="E254" s="244" t="s">
        <v>367</v>
      </c>
      <c r="F254" s="245" t="s">
        <v>368</v>
      </c>
      <c r="G254" s="246" t="s">
        <v>170</v>
      </c>
      <c r="H254" s="247">
        <v>170.624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0.00489</v>
      </c>
      <c r="R254" s="253">
        <f>Q254*H254</f>
        <v>0.83435136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171</v>
      </c>
      <c r="AT254" s="255" t="s">
        <v>167</v>
      </c>
      <c r="AU254" s="255" t="s">
        <v>82</v>
      </c>
      <c r="AY254" s="16" t="s">
        <v>165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171</v>
      </c>
      <c r="BM254" s="255" t="s">
        <v>369</v>
      </c>
    </row>
    <row r="255" spans="1:51" s="14" customFormat="1" ht="12">
      <c r="A255" s="14"/>
      <c r="B255" s="268"/>
      <c r="C255" s="269"/>
      <c r="D255" s="259" t="s">
        <v>173</v>
      </c>
      <c r="E255" s="270" t="s">
        <v>1</v>
      </c>
      <c r="F255" s="271" t="s">
        <v>370</v>
      </c>
      <c r="G255" s="269"/>
      <c r="H255" s="272">
        <v>12.009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173</v>
      </c>
      <c r="AU255" s="278" t="s">
        <v>82</v>
      </c>
      <c r="AV255" s="14" t="s">
        <v>82</v>
      </c>
      <c r="AW255" s="14" t="s">
        <v>30</v>
      </c>
      <c r="AX255" s="14" t="s">
        <v>73</v>
      </c>
      <c r="AY255" s="278" t="s">
        <v>165</v>
      </c>
    </row>
    <row r="256" spans="1:51" s="13" customFormat="1" ht="12">
      <c r="A256" s="13"/>
      <c r="B256" s="257"/>
      <c r="C256" s="258"/>
      <c r="D256" s="259" t="s">
        <v>173</v>
      </c>
      <c r="E256" s="260" t="s">
        <v>1</v>
      </c>
      <c r="F256" s="261" t="s">
        <v>371</v>
      </c>
      <c r="G256" s="258"/>
      <c r="H256" s="260" t="s">
        <v>1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173</v>
      </c>
      <c r="AU256" s="267" t="s">
        <v>82</v>
      </c>
      <c r="AV256" s="13" t="s">
        <v>80</v>
      </c>
      <c r="AW256" s="13" t="s">
        <v>30</v>
      </c>
      <c r="AX256" s="13" t="s">
        <v>73</v>
      </c>
      <c r="AY256" s="267" t="s">
        <v>165</v>
      </c>
    </row>
    <row r="257" spans="1:51" s="13" customFormat="1" ht="12">
      <c r="A257" s="13"/>
      <c r="B257" s="257"/>
      <c r="C257" s="258"/>
      <c r="D257" s="259" t="s">
        <v>173</v>
      </c>
      <c r="E257" s="260" t="s">
        <v>1</v>
      </c>
      <c r="F257" s="261" t="s">
        <v>265</v>
      </c>
      <c r="G257" s="258"/>
      <c r="H257" s="260" t="s">
        <v>1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173</v>
      </c>
      <c r="AU257" s="267" t="s">
        <v>82</v>
      </c>
      <c r="AV257" s="13" t="s">
        <v>80</v>
      </c>
      <c r="AW257" s="13" t="s">
        <v>30</v>
      </c>
      <c r="AX257" s="13" t="s">
        <v>73</v>
      </c>
      <c r="AY257" s="267" t="s">
        <v>165</v>
      </c>
    </row>
    <row r="258" spans="1:51" s="14" customFormat="1" ht="12">
      <c r="A258" s="14"/>
      <c r="B258" s="268"/>
      <c r="C258" s="269"/>
      <c r="D258" s="259" t="s">
        <v>173</v>
      </c>
      <c r="E258" s="270" t="s">
        <v>1</v>
      </c>
      <c r="F258" s="271" t="s">
        <v>372</v>
      </c>
      <c r="G258" s="269"/>
      <c r="H258" s="272">
        <v>45.5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173</v>
      </c>
      <c r="AU258" s="278" t="s">
        <v>82</v>
      </c>
      <c r="AV258" s="14" t="s">
        <v>82</v>
      </c>
      <c r="AW258" s="14" t="s">
        <v>30</v>
      </c>
      <c r="AX258" s="14" t="s">
        <v>73</v>
      </c>
      <c r="AY258" s="278" t="s">
        <v>165</v>
      </c>
    </row>
    <row r="259" spans="1:51" s="14" customFormat="1" ht="12">
      <c r="A259" s="14"/>
      <c r="B259" s="268"/>
      <c r="C259" s="269"/>
      <c r="D259" s="259" t="s">
        <v>173</v>
      </c>
      <c r="E259" s="270" t="s">
        <v>1</v>
      </c>
      <c r="F259" s="271" t="s">
        <v>373</v>
      </c>
      <c r="G259" s="269"/>
      <c r="H259" s="272">
        <v>45.04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173</v>
      </c>
      <c r="AU259" s="278" t="s">
        <v>82</v>
      </c>
      <c r="AV259" s="14" t="s">
        <v>82</v>
      </c>
      <c r="AW259" s="14" t="s">
        <v>30</v>
      </c>
      <c r="AX259" s="14" t="s">
        <v>73</v>
      </c>
      <c r="AY259" s="278" t="s">
        <v>165</v>
      </c>
    </row>
    <row r="260" spans="1:51" s="14" customFormat="1" ht="12">
      <c r="A260" s="14"/>
      <c r="B260" s="268"/>
      <c r="C260" s="269"/>
      <c r="D260" s="259" t="s">
        <v>173</v>
      </c>
      <c r="E260" s="270" t="s">
        <v>1</v>
      </c>
      <c r="F260" s="271" t="s">
        <v>374</v>
      </c>
      <c r="G260" s="269"/>
      <c r="H260" s="272">
        <v>42.5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173</v>
      </c>
      <c r="AU260" s="278" t="s">
        <v>82</v>
      </c>
      <c r="AV260" s="14" t="s">
        <v>82</v>
      </c>
      <c r="AW260" s="14" t="s">
        <v>30</v>
      </c>
      <c r="AX260" s="14" t="s">
        <v>73</v>
      </c>
      <c r="AY260" s="278" t="s">
        <v>165</v>
      </c>
    </row>
    <row r="261" spans="1:51" s="14" customFormat="1" ht="12">
      <c r="A261" s="14"/>
      <c r="B261" s="268"/>
      <c r="C261" s="269"/>
      <c r="D261" s="259" t="s">
        <v>173</v>
      </c>
      <c r="E261" s="270" t="s">
        <v>1</v>
      </c>
      <c r="F261" s="271" t="s">
        <v>375</v>
      </c>
      <c r="G261" s="269"/>
      <c r="H261" s="272">
        <v>25.575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173</v>
      </c>
      <c r="AU261" s="278" t="s">
        <v>82</v>
      </c>
      <c r="AV261" s="14" t="s">
        <v>82</v>
      </c>
      <c r="AW261" s="14" t="s">
        <v>30</v>
      </c>
      <c r="AX261" s="14" t="s">
        <v>73</v>
      </c>
      <c r="AY261" s="278" t="s">
        <v>165</v>
      </c>
    </row>
    <row r="262" spans="1:65" s="2" customFormat="1" ht="21.75" customHeight="1">
      <c r="A262" s="37"/>
      <c r="B262" s="38"/>
      <c r="C262" s="243" t="s">
        <v>376</v>
      </c>
      <c r="D262" s="243" t="s">
        <v>167</v>
      </c>
      <c r="E262" s="244" t="s">
        <v>377</v>
      </c>
      <c r="F262" s="245" t="s">
        <v>378</v>
      </c>
      <c r="G262" s="246" t="s">
        <v>170</v>
      </c>
      <c r="H262" s="247">
        <v>158.615</v>
      </c>
      <c r="I262" s="248"/>
      <c r="J262" s="249">
        <f>ROUND(I262*H262,2)</f>
        <v>0</v>
      </c>
      <c r="K262" s="250"/>
      <c r="L262" s="43"/>
      <c r="M262" s="251" t="s">
        <v>1</v>
      </c>
      <c r="N262" s="252" t="s">
        <v>38</v>
      </c>
      <c r="O262" s="90"/>
      <c r="P262" s="253">
        <f>O262*H262</f>
        <v>0</v>
      </c>
      <c r="Q262" s="253">
        <v>0.003</v>
      </c>
      <c r="R262" s="253">
        <f>Q262*H262</f>
        <v>0.475845</v>
      </c>
      <c r="S262" s="253">
        <v>0</v>
      </c>
      <c r="T262" s="25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5" t="s">
        <v>171</v>
      </c>
      <c r="AT262" s="255" t="s">
        <v>167</v>
      </c>
      <c r="AU262" s="255" t="s">
        <v>82</v>
      </c>
      <c r="AY262" s="16" t="s">
        <v>165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6" t="s">
        <v>80</v>
      </c>
      <c r="BK262" s="256">
        <f>ROUND(I262*H262,2)</f>
        <v>0</v>
      </c>
      <c r="BL262" s="16" t="s">
        <v>171</v>
      </c>
      <c r="BM262" s="255" t="s">
        <v>379</v>
      </c>
    </row>
    <row r="263" spans="1:51" s="13" customFormat="1" ht="12">
      <c r="A263" s="13"/>
      <c r="B263" s="257"/>
      <c r="C263" s="258"/>
      <c r="D263" s="259" t="s">
        <v>173</v>
      </c>
      <c r="E263" s="260" t="s">
        <v>1</v>
      </c>
      <c r="F263" s="261" t="s">
        <v>371</v>
      </c>
      <c r="G263" s="258"/>
      <c r="H263" s="260" t="s">
        <v>1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173</v>
      </c>
      <c r="AU263" s="267" t="s">
        <v>82</v>
      </c>
      <c r="AV263" s="13" t="s">
        <v>80</v>
      </c>
      <c r="AW263" s="13" t="s">
        <v>30</v>
      </c>
      <c r="AX263" s="13" t="s">
        <v>73</v>
      </c>
      <c r="AY263" s="267" t="s">
        <v>165</v>
      </c>
    </row>
    <row r="264" spans="1:51" s="13" customFormat="1" ht="12">
      <c r="A264" s="13"/>
      <c r="B264" s="257"/>
      <c r="C264" s="258"/>
      <c r="D264" s="259" t="s">
        <v>173</v>
      </c>
      <c r="E264" s="260" t="s">
        <v>1</v>
      </c>
      <c r="F264" s="261" t="s">
        <v>265</v>
      </c>
      <c r="G264" s="258"/>
      <c r="H264" s="260" t="s">
        <v>1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173</v>
      </c>
      <c r="AU264" s="267" t="s">
        <v>82</v>
      </c>
      <c r="AV264" s="13" t="s">
        <v>80</v>
      </c>
      <c r="AW264" s="13" t="s">
        <v>30</v>
      </c>
      <c r="AX264" s="13" t="s">
        <v>73</v>
      </c>
      <c r="AY264" s="267" t="s">
        <v>165</v>
      </c>
    </row>
    <row r="265" spans="1:51" s="14" customFormat="1" ht="12">
      <c r="A265" s="14"/>
      <c r="B265" s="268"/>
      <c r="C265" s="269"/>
      <c r="D265" s="259" t="s">
        <v>173</v>
      </c>
      <c r="E265" s="270" t="s">
        <v>1</v>
      </c>
      <c r="F265" s="271" t="s">
        <v>372</v>
      </c>
      <c r="G265" s="269"/>
      <c r="H265" s="272">
        <v>45.5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173</v>
      </c>
      <c r="AU265" s="278" t="s">
        <v>82</v>
      </c>
      <c r="AV265" s="14" t="s">
        <v>82</v>
      </c>
      <c r="AW265" s="14" t="s">
        <v>30</v>
      </c>
      <c r="AX265" s="14" t="s">
        <v>73</v>
      </c>
      <c r="AY265" s="278" t="s">
        <v>165</v>
      </c>
    </row>
    <row r="266" spans="1:51" s="14" customFormat="1" ht="12">
      <c r="A266" s="14"/>
      <c r="B266" s="268"/>
      <c r="C266" s="269"/>
      <c r="D266" s="259" t="s">
        <v>173</v>
      </c>
      <c r="E266" s="270" t="s">
        <v>1</v>
      </c>
      <c r="F266" s="271" t="s">
        <v>373</v>
      </c>
      <c r="G266" s="269"/>
      <c r="H266" s="272">
        <v>45.04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173</v>
      </c>
      <c r="AU266" s="278" t="s">
        <v>82</v>
      </c>
      <c r="AV266" s="14" t="s">
        <v>82</v>
      </c>
      <c r="AW266" s="14" t="s">
        <v>30</v>
      </c>
      <c r="AX266" s="14" t="s">
        <v>73</v>
      </c>
      <c r="AY266" s="278" t="s">
        <v>165</v>
      </c>
    </row>
    <row r="267" spans="1:51" s="14" customFormat="1" ht="12">
      <c r="A267" s="14"/>
      <c r="B267" s="268"/>
      <c r="C267" s="269"/>
      <c r="D267" s="259" t="s">
        <v>173</v>
      </c>
      <c r="E267" s="270" t="s">
        <v>1</v>
      </c>
      <c r="F267" s="271" t="s">
        <v>374</v>
      </c>
      <c r="G267" s="269"/>
      <c r="H267" s="272">
        <v>42.5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8" t="s">
        <v>173</v>
      </c>
      <c r="AU267" s="278" t="s">
        <v>82</v>
      </c>
      <c r="AV267" s="14" t="s">
        <v>82</v>
      </c>
      <c r="AW267" s="14" t="s">
        <v>30</v>
      </c>
      <c r="AX267" s="14" t="s">
        <v>73</v>
      </c>
      <c r="AY267" s="278" t="s">
        <v>165</v>
      </c>
    </row>
    <row r="268" spans="1:51" s="14" customFormat="1" ht="12">
      <c r="A268" s="14"/>
      <c r="B268" s="268"/>
      <c r="C268" s="269"/>
      <c r="D268" s="259" t="s">
        <v>173</v>
      </c>
      <c r="E268" s="270" t="s">
        <v>1</v>
      </c>
      <c r="F268" s="271" t="s">
        <v>375</v>
      </c>
      <c r="G268" s="269"/>
      <c r="H268" s="272">
        <v>25.575</v>
      </c>
      <c r="I268" s="273"/>
      <c r="J268" s="269"/>
      <c r="K268" s="269"/>
      <c r="L268" s="274"/>
      <c r="M268" s="275"/>
      <c r="N268" s="276"/>
      <c r="O268" s="276"/>
      <c r="P268" s="276"/>
      <c r="Q268" s="276"/>
      <c r="R268" s="276"/>
      <c r="S268" s="276"/>
      <c r="T268" s="27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8" t="s">
        <v>173</v>
      </c>
      <c r="AU268" s="278" t="s">
        <v>82</v>
      </c>
      <c r="AV268" s="14" t="s">
        <v>82</v>
      </c>
      <c r="AW268" s="14" t="s">
        <v>30</v>
      </c>
      <c r="AX268" s="14" t="s">
        <v>73</v>
      </c>
      <c r="AY268" s="278" t="s">
        <v>165</v>
      </c>
    </row>
    <row r="269" spans="1:65" s="2" customFormat="1" ht="21.75" customHeight="1">
      <c r="A269" s="37"/>
      <c r="B269" s="38"/>
      <c r="C269" s="243" t="s">
        <v>380</v>
      </c>
      <c r="D269" s="243" t="s">
        <v>167</v>
      </c>
      <c r="E269" s="244" t="s">
        <v>381</v>
      </c>
      <c r="F269" s="245" t="s">
        <v>382</v>
      </c>
      <c r="G269" s="246" t="s">
        <v>273</v>
      </c>
      <c r="H269" s="247">
        <v>72</v>
      </c>
      <c r="I269" s="248"/>
      <c r="J269" s="249">
        <f>ROUND(I269*H269,2)</f>
        <v>0</v>
      </c>
      <c r="K269" s="250"/>
      <c r="L269" s="43"/>
      <c r="M269" s="251" t="s">
        <v>1</v>
      </c>
      <c r="N269" s="252" t="s">
        <v>38</v>
      </c>
      <c r="O269" s="90"/>
      <c r="P269" s="253">
        <f>O269*H269</f>
        <v>0</v>
      </c>
      <c r="Q269" s="253">
        <v>0.0102</v>
      </c>
      <c r="R269" s="253">
        <f>Q269*H269</f>
        <v>0.7344</v>
      </c>
      <c r="S269" s="253">
        <v>0</v>
      </c>
      <c r="T269" s="25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5" t="s">
        <v>171</v>
      </c>
      <c r="AT269" s="255" t="s">
        <v>167</v>
      </c>
      <c r="AU269" s="255" t="s">
        <v>82</v>
      </c>
      <c r="AY269" s="16" t="s">
        <v>165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6" t="s">
        <v>80</v>
      </c>
      <c r="BK269" s="256">
        <f>ROUND(I269*H269,2)</f>
        <v>0</v>
      </c>
      <c r="BL269" s="16" t="s">
        <v>171</v>
      </c>
      <c r="BM269" s="255" t="s">
        <v>383</v>
      </c>
    </row>
    <row r="270" spans="1:51" s="13" customFormat="1" ht="12">
      <c r="A270" s="13"/>
      <c r="B270" s="257"/>
      <c r="C270" s="258"/>
      <c r="D270" s="259" t="s">
        <v>173</v>
      </c>
      <c r="E270" s="260" t="s">
        <v>1</v>
      </c>
      <c r="F270" s="261" t="s">
        <v>384</v>
      </c>
      <c r="G270" s="258"/>
      <c r="H270" s="260" t="s">
        <v>1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173</v>
      </c>
      <c r="AU270" s="267" t="s">
        <v>82</v>
      </c>
      <c r="AV270" s="13" t="s">
        <v>80</v>
      </c>
      <c r="AW270" s="13" t="s">
        <v>30</v>
      </c>
      <c r="AX270" s="13" t="s">
        <v>73</v>
      </c>
      <c r="AY270" s="267" t="s">
        <v>165</v>
      </c>
    </row>
    <row r="271" spans="1:51" s="14" customFormat="1" ht="12">
      <c r="A271" s="14"/>
      <c r="B271" s="268"/>
      <c r="C271" s="269"/>
      <c r="D271" s="259" t="s">
        <v>173</v>
      </c>
      <c r="E271" s="270" t="s">
        <v>1</v>
      </c>
      <c r="F271" s="271" t="s">
        <v>385</v>
      </c>
      <c r="G271" s="269"/>
      <c r="H271" s="272">
        <v>31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173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165</v>
      </c>
    </row>
    <row r="272" spans="1:51" s="14" customFormat="1" ht="12">
      <c r="A272" s="14"/>
      <c r="B272" s="268"/>
      <c r="C272" s="269"/>
      <c r="D272" s="259" t="s">
        <v>173</v>
      </c>
      <c r="E272" s="270" t="s">
        <v>1</v>
      </c>
      <c r="F272" s="271" t="s">
        <v>386</v>
      </c>
      <c r="G272" s="269"/>
      <c r="H272" s="272">
        <v>35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173</v>
      </c>
      <c r="AU272" s="278" t="s">
        <v>82</v>
      </c>
      <c r="AV272" s="14" t="s">
        <v>82</v>
      </c>
      <c r="AW272" s="14" t="s">
        <v>30</v>
      </c>
      <c r="AX272" s="14" t="s">
        <v>73</v>
      </c>
      <c r="AY272" s="278" t="s">
        <v>165</v>
      </c>
    </row>
    <row r="273" spans="1:51" s="14" customFormat="1" ht="12">
      <c r="A273" s="14"/>
      <c r="B273" s="268"/>
      <c r="C273" s="269"/>
      <c r="D273" s="259" t="s">
        <v>173</v>
      </c>
      <c r="E273" s="270" t="s">
        <v>1</v>
      </c>
      <c r="F273" s="271" t="s">
        <v>387</v>
      </c>
      <c r="G273" s="269"/>
      <c r="H273" s="272">
        <v>6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173</v>
      </c>
      <c r="AU273" s="278" t="s">
        <v>82</v>
      </c>
      <c r="AV273" s="14" t="s">
        <v>82</v>
      </c>
      <c r="AW273" s="14" t="s">
        <v>30</v>
      </c>
      <c r="AX273" s="14" t="s">
        <v>73</v>
      </c>
      <c r="AY273" s="278" t="s">
        <v>165</v>
      </c>
    </row>
    <row r="274" spans="1:65" s="2" customFormat="1" ht="21.75" customHeight="1">
      <c r="A274" s="37"/>
      <c r="B274" s="38"/>
      <c r="C274" s="243" t="s">
        <v>388</v>
      </c>
      <c r="D274" s="243" t="s">
        <v>167</v>
      </c>
      <c r="E274" s="244" t="s">
        <v>389</v>
      </c>
      <c r="F274" s="245" t="s">
        <v>390</v>
      </c>
      <c r="G274" s="246" t="s">
        <v>273</v>
      </c>
      <c r="H274" s="247">
        <v>7</v>
      </c>
      <c r="I274" s="248"/>
      <c r="J274" s="249">
        <f>ROUND(I274*H274,2)</f>
        <v>0</v>
      </c>
      <c r="K274" s="250"/>
      <c r="L274" s="43"/>
      <c r="M274" s="251" t="s">
        <v>1</v>
      </c>
      <c r="N274" s="252" t="s">
        <v>38</v>
      </c>
      <c r="O274" s="90"/>
      <c r="P274" s="253">
        <f>O274*H274</f>
        <v>0</v>
      </c>
      <c r="Q274" s="253">
        <v>0.1575</v>
      </c>
      <c r="R274" s="253">
        <f>Q274*H274</f>
        <v>1.1025</v>
      </c>
      <c r="S274" s="253">
        <v>0</v>
      </c>
      <c r="T274" s="25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5" t="s">
        <v>171</v>
      </c>
      <c r="AT274" s="255" t="s">
        <v>167</v>
      </c>
      <c r="AU274" s="255" t="s">
        <v>82</v>
      </c>
      <c r="AY274" s="16" t="s">
        <v>165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6" t="s">
        <v>80</v>
      </c>
      <c r="BK274" s="256">
        <f>ROUND(I274*H274,2)</f>
        <v>0</v>
      </c>
      <c r="BL274" s="16" t="s">
        <v>171</v>
      </c>
      <c r="BM274" s="255" t="s">
        <v>391</v>
      </c>
    </row>
    <row r="275" spans="1:51" s="13" customFormat="1" ht="12">
      <c r="A275" s="13"/>
      <c r="B275" s="257"/>
      <c r="C275" s="258"/>
      <c r="D275" s="259" t="s">
        <v>173</v>
      </c>
      <c r="E275" s="260" t="s">
        <v>1</v>
      </c>
      <c r="F275" s="261" t="s">
        <v>392</v>
      </c>
      <c r="G275" s="258"/>
      <c r="H275" s="260" t="s">
        <v>1</v>
      </c>
      <c r="I275" s="262"/>
      <c r="J275" s="258"/>
      <c r="K275" s="258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173</v>
      </c>
      <c r="AU275" s="267" t="s">
        <v>82</v>
      </c>
      <c r="AV275" s="13" t="s">
        <v>80</v>
      </c>
      <c r="AW275" s="13" t="s">
        <v>30</v>
      </c>
      <c r="AX275" s="13" t="s">
        <v>73</v>
      </c>
      <c r="AY275" s="267" t="s">
        <v>165</v>
      </c>
    </row>
    <row r="276" spans="1:51" s="14" customFormat="1" ht="12">
      <c r="A276" s="14"/>
      <c r="B276" s="268"/>
      <c r="C276" s="269"/>
      <c r="D276" s="259" t="s">
        <v>173</v>
      </c>
      <c r="E276" s="270" t="s">
        <v>1</v>
      </c>
      <c r="F276" s="271" t="s">
        <v>393</v>
      </c>
      <c r="G276" s="269"/>
      <c r="H276" s="272">
        <v>6</v>
      </c>
      <c r="I276" s="273"/>
      <c r="J276" s="269"/>
      <c r="K276" s="269"/>
      <c r="L276" s="274"/>
      <c r="M276" s="275"/>
      <c r="N276" s="276"/>
      <c r="O276" s="276"/>
      <c r="P276" s="276"/>
      <c r="Q276" s="276"/>
      <c r="R276" s="276"/>
      <c r="S276" s="276"/>
      <c r="T276" s="27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8" t="s">
        <v>173</v>
      </c>
      <c r="AU276" s="278" t="s">
        <v>82</v>
      </c>
      <c r="AV276" s="14" t="s">
        <v>82</v>
      </c>
      <c r="AW276" s="14" t="s">
        <v>30</v>
      </c>
      <c r="AX276" s="14" t="s">
        <v>73</v>
      </c>
      <c r="AY276" s="278" t="s">
        <v>165</v>
      </c>
    </row>
    <row r="277" spans="1:51" s="13" customFormat="1" ht="12">
      <c r="A277" s="13"/>
      <c r="B277" s="257"/>
      <c r="C277" s="258"/>
      <c r="D277" s="259" t="s">
        <v>173</v>
      </c>
      <c r="E277" s="260" t="s">
        <v>1</v>
      </c>
      <c r="F277" s="261" t="s">
        <v>265</v>
      </c>
      <c r="G277" s="258"/>
      <c r="H277" s="260" t="s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173</v>
      </c>
      <c r="AU277" s="267" t="s">
        <v>82</v>
      </c>
      <c r="AV277" s="13" t="s">
        <v>80</v>
      </c>
      <c r="AW277" s="13" t="s">
        <v>30</v>
      </c>
      <c r="AX277" s="13" t="s">
        <v>73</v>
      </c>
      <c r="AY277" s="267" t="s">
        <v>165</v>
      </c>
    </row>
    <row r="278" spans="1:51" s="14" customFormat="1" ht="12">
      <c r="A278" s="14"/>
      <c r="B278" s="268"/>
      <c r="C278" s="269"/>
      <c r="D278" s="259" t="s">
        <v>173</v>
      </c>
      <c r="E278" s="270" t="s">
        <v>1</v>
      </c>
      <c r="F278" s="271" t="s">
        <v>394</v>
      </c>
      <c r="G278" s="269"/>
      <c r="H278" s="272">
        <v>1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173</v>
      </c>
      <c r="AU278" s="278" t="s">
        <v>82</v>
      </c>
      <c r="AV278" s="14" t="s">
        <v>82</v>
      </c>
      <c r="AW278" s="14" t="s">
        <v>30</v>
      </c>
      <c r="AX278" s="14" t="s">
        <v>73</v>
      </c>
      <c r="AY278" s="278" t="s">
        <v>165</v>
      </c>
    </row>
    <row r="279" spans="1:65" s="2" customFormat="1" ht="21.75" customHeight="1">
      <c r="A279" s="37"/>
      <c r="B279" s="38"/>
      <c r="C279" s="243" t="s">
        <v>395</v>
      </c>
      <c r="D279" s="243" t="s">
        <v>167</v>
      </c>
      <c r="E279" s="244" t="s">
        <v>396</v>
      </c>
      <c r="F279" s="245" t="s">
        <v>397</v>
      </c>
      <c r="G279" s="246" t="s">
        <v>170</v>
      </c>
      <c r="H279" s="247">
        <v>171.276</v>
      </c>
      <c r="I279" s="248"/>
      <c r="J279" s="249">
        <f>ROUND(I279*H279,2)</f>
        <v>0</v>
      </c>
      <c r="K279" s="250"/>
      <c r="L279" s="43"/>
      <c r="M279" s="251" t="s">
        <v>1</v>
      </c>
      <c r="N279" s="252" t="s">
        <v>38</v>
      </c>
      <c r="O279" s="90"/>
      <c r="P279" s="253">
        <f>O279*H279</f>
        <v>0</v>
      </c>
      <c r="Q279" s="253">
        <v>0.03358</v>
      </c>
      <c r="R279" s="253">
        <f>Q279*H279</f>
        <v>5.75144808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171</v>
      </c>
      <c r="AT279" s="255" t="s">
        <v>167</v>
      </c>
      <c r="AU279" s="255" t="s">
        <v>82</v>
      </c>
      <c r="AY279" s="16" t="s">
        <v>165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80</v>
      </c>
      <c r="BK279" s="256">
        <f>ROUND(I279*H279,2)</f>
        <v>0</v>
      </c>
      <c r="BL279" s="16" t="s">
        <v>171</v>
      </c>
      <c r="BM279" s="255" t="s">
        <v>398</v>
      </c>
    </row>
    <row r="280" spans="1:51" s="13" customFormat="1" ht="12">
      <c r="A280" s="13"/>
      <c r="B280" s="257"/>
      <c r="C280" s="258"/>
      <c r="D280" s="259" t="s">
        <v>173</v>
      </c>
      <c r="E280" s="260" t="s">
        <v>1</v>
      </c>
      <c r="F280" s="261" t="s">
        <v>174</v>
      </c>
      <c r="G280" s="258"/>
      <c r="H280" s="260" t="s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173</v>
      </c>
      <c r="AU280" s="267" t="s">
        <v>82</v>
      </c>
      <c r="AV280" s="13" t="s">
        <v>80</v>
      </c>
      <c r="AW280" s="13" t="s">
        <v>30</v>
      </c>
      <c r="AX280" s="13" t="s">
        <v>73</v>
      </c>
      <c r="AY280" s="267" t="s">
        <v>165</v>
      </c>
    </row>
    <row r="281" spans="1:51" s="14" customFormat="1" ht="12">
      <c r="A281" s="14"/>
      <c r="B281" s="268"/>
      <c r="C281" s="269"/>
      <c r="D281" s="259" t="s">
        <v>173</v>
      </c>
      <c r="E281" s="270" t="s">
        <v>1</v>
      </c>
      <c r="F281" s="271" t="s">
        <v>399</v>
      </c>
      <c r="G281" s="269"/>
      <c r="H281" s="272">
        <v>18.768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173</v>
      </c>
      <c r="AU281" s="278" t="s">
        <v>82</v>
      </c>
      <c r="AV281" s="14" t="s">
        <v>82</v>
      </c>
      <c r="AW281" s="14" t="s">
        <v>30</v>
      </c>
      <c r="AX281" s="14" t="s">
        <v>73</v>
      </c>
      <c r="AY281" s="278" t="s">
        <v>165</v>
      </c>
    </row>
    <row r="282" spans="1:51" s="14" customFormat="1" ht="12">
      <c r="A282" s="14"/>
      <c r="B282" s="268"/>
      <c r="C282" s="269"/>
      <c r="D282" s="259" t="s">
        <v>173</v>
      </c>
      <c r="E282" s="270" t="s">
        <v>1</v>
      </c>
      <c r="F282" s="271" t="s">
        <v>400</v>
      </c>
      <c r="G282" s="269"/>
      <c r="H282" s="272">
        <v>1.336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173</v>
      </c>
      <c r="AU282" s="278" t="s">
        <v>82</v>
      </c>
      <c r="AV282" s="14" t="s">
        <v>82</v>
      </c>
      <c r="AW282" s="14" t="s">
        <v>30</v>
      </c>
      <c r="AX282" s="14" t="s">
        <v>73</v>
      </c>
      <c r="AY282" s="278" t="s">
        <v>165</v>
      </c>
    </row>
    <row r="283" spans="1:51" s="14" customFormat="1" ht="12">
      <c r="A283" s="14"/>
      <c r="B283" s="268"/>
      <c r="C283" s="269"/>
      <c r="D283" s="259" t="s">
        <v>173</v>
      </c>
      <c r="E283" s="270" t="s">
        <v>1</v>
      </c>
      <c r="F283" s="271" t="s">
        <v>401</v>
      </c>
      <c r="G283" s="269"/>
      <c r="H283" s="272">
        <v>0.592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173</v>
      </c>
      <c r="AU283" s="278" t="s">
        <v>82</v>
      </c>
      <c r="AV283" s="14" t="s">
        <v>82</v>
      </c>
      <c r="AW283" s="14" t="s">
        <v>30</v>
      </c>
      <c r="AX283" s="14" t="s">
        <v>73</v>
      </c>
      <c r="AY283" s="278" t="s">
        <v>165</v>
      </c>
    </row>
    <row r="284" spans="1:51" s="14" customFormat="1" ht="12">
      <c r="A284" s="14"/>
      <c r="B284" s="268"/>
      <c r="C284" s="269"/>
      <c r="D284" s="259" t="s">
        <v>173</v>
      </c>
      <c r="E284" s="270" t="s">
        <v>1</v>
      </c>
      <c r="F284" s="271" t="s">
        <v>402</v>
      </c>
      <c r="G284" s="269"/>
      <c r="H284" s="272">
        <v>2.048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173</v>
      </c>
      <c r="AU284" s="278" t="s">
        <v>82</v>
      </c>
      <c r="AV284" s="14" t="s">
        <v>82</v>
      </c>
      <c r="AW284" s="14" t="s">
        <v>30</v>
      </c>
      <c r="AX284" s="14" t="s">
        <v>73</v>
      </c>
      <c r="AY284" s="278" t="s">
        <v>165</v>
      </c>
    </row>
    <row r="285" spans="1:51" s="13" customFormat="1" ht="12">
      <c r="A285" s="13"/>
      <c r="B285" s="257"/>
      <c r="C285" s="258"/>
      <c r="D285" s="259" t="s">
        <v>173</v>
      </c>
      <c r="E285" s="260" t="s">
        <v>1</v>
      </c>
      <c r="F285" s="261" t="s">
        <v>403</v>
      </c>
      <c r="G285" s="258"/>
      <c r="H285" s="260" t="s">
        <v>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173</v>
      </c>
      <c r="AU285" s="267" t="s">
        <v>82</v>
      </c>
      <c r="AV285" s="13" t="s">
        <v>80</v>
      </c>
      <c r="AW285" s="13" t="s">
        <v>30</v>
      </c>
      <c r="AX285" s="13" t="s">
        <v>73</v>
      </c>
      <c r="AY285" s="267" t="s">
        <v>165</v>
      </c>
    </row>
    <row r="286" spans="1:51" s="14" customFormat="1" ht="12">
      <c r="A286" s="14"/>
      <c r="B286" s="268"/>
      <c r="C286" s="269"/>
      <c r="D286" s="259" t="s">
        <v>173</v>
      </c>
      <c r="E286" s="270" t="s">
        <v>1</v>
      </c>
      <c r="F286" s="271" t="s">
        <v>404</v>
      </c>
      <c r="G286" s="269"/>
      <c r="H286" s="272">
        <v>31.699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173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165</v>
      </c>
    </row>
    <row r="287" spans="1:51" s="14" customFormat="1" ht="12">
      <c r="A287" s="14"/>
      <c r="B287" s="268"/>
      <c r="C287" s="269"/>
      <c r="D287" s="259" t="s">
        <v>173</v>
      </c>
      <c r="E287" s="270" t="s">
        <v>1</v>
      </c>
      <c r="F287" s="271" t="s">
        <v>405</v>
      </c>
      <c r="G287" s="269"/>
      <c r="H287" s="272">
        <v>17.76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173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165</v>
      </c>
    </row>
    <row r="288" spans="1:51" s="14" customFormat="1" ht="12">
      <c r="A288" s="14"/>
      <c r="B288" s="268"/>
      <c r="C288" s="269"/>
      <c r="D288" s="259" t="s">
        <v>173</v>
      </c>
      <c r="E288" s="270" t="s">
        <v>1</v>
      </c>
      <c r="F288" s="271" t="s">
        <v>406</v>
      </c>
      <c r="G288" s="269"/>
      <c r="H288" s="272">
        <v>10.685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173</v>
      </c>
      <c r="AU288" s="278" t="s">
        <v>82</v>
      </c>
      <c r="AV288" s="14" t="s">
        <v>82</v>
      </c>
      <c r="AW288" s="14" t="s">
        <v>30</v>
      </c>
      <c r="AX288" s="14" t="s">
        <v>73</v>
      </c>
      <c r="AY288" s="278" t="s">
        <v>165</v>
      </c>
    </row>
    <row r="289" spans="1:51" s="14" customFormat="1" ht="12">
      <c r="A289" s="14"/>
      <c r="B289" s="268"/>
      <c r="C289" s="269"/>
      <c r="D289" s="259" t="s">
        <v>173</v>
      </c>
      <c r="E289" s="270" t="s">
        <v>1</v>
      </c>
      <c r="F289" s="271" t="s">
        <v>407</v>
      </c>
      <c r="G289" s="269"/>
      <c r="H289" s="272">
        <v>4.138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173</v>
      </c>
      <c r="AU289" s="278" t="s">
        <v>82</v>
      </c>
      <c r="AV289" s="14" t="s">
        <v>82</v>
      </c>
      <c r="AW289" s="14" t="s">
        <v>30</v>
      </c>
      <c r="AX289" s="14" t="s">
        <v>73</v>
      </c>
      <c r="AY289" s="278" t="s">
        <v>165</v>
      </c>
    </row>
    <row r="290" spans="1:51" s="13" customFormat="1" ht="12">
      <c r="A290" s="13"/>
      <c r="B290" s="257"/>
      <c r="C290" s="258"/>
      <c r="D290" s="259" t="s">
        <v>173</v>
      </c>
      <c r="E290" s="260" t="s">
        <v>1</v>
      </c>
      <c r="F290" s="261" t="s">
        <v>408</v>
      </c>
      <c r="G290" s="258"/>
      <c r="H290" s="260" t="s">
        <v>1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7" t="s">
        <v>173</v>
      </c>
      <c r="AU290" s="267" t="s">
        <v>82</v>
      </c>
      <c r="AV290" s="13" t="s">
        <v>80</v>
      </c>
      <c r="AW290" s="13" t="s">
        <v>30</v>
      </c>
      <c r="AX290" s="13" t="s">
        <v>73</v>
      </c>
      <c r="AY290" s="267" t="s">
        <v>165</v>
      </c>
    </row>
    <row r="291" spans="1:51" s="14" customFormat="1" ht="12">
      <c r="A291" s="14"/>
      <c r="B291" s="268"/>
      <c r="C291" s="269"/>
      <c r="D291" s="259" t="s">
        <v>173</v>
      </c>
      <c r="E291" s="270" t="s">
        <v>1</v>
      </c>
      <c r="F291" s="271" t="s">
        <v>404</v>
      </c>
      <c r="G291" s="269"/>
      <c r="H291" s="272">
        <v>31.699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173</v>
      </c>
      <c r="AU291" s="278" t="s">
        <v>82</v>
      </c>
      <c r="AV291" s="14" t="s">
        <v>82</v>
      </c>
      <c r="AW291" s="14" t="s">
        <v>30</v>
      </c>
      <c r="AX291" s="14" t="s">
        <v>73</v>
      </c>
      <c r="AY291" s="278" t="s">
        <v>165</v>
      </c>
    </row>
    <row r="292" spans="1:51" s="14" customFormat="1" ht="12">
      <c r="A292" s="14"/>
      <c r="B292" s="268"/>
      <c r="C292" s="269"/>
      <c r="D292" s="259" t="s">
        <v>173</v>
      </c>
      <c r="E292" s="270" t="s">
        <v>1</v>
      </c>
      <c r="F292" s="271" t="s">
        <v>409</v>
      </c>
      <c r="G292" s="269"/>
      <c r="H292" s="272">
        <v>12.466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173</v>
      </c>
      <c r="AU292" s="278" t="s">
        <v>82</v>
      </c>
      <c r="AV292" s="14" t="s">
        <v>82</v>
      </c>
      <c r="AW292" s="14" t="s">
        <v>30</v>
      </c>
      <c r="AX292" s="14" t="s">
        <v>73</v>
      </c>
      <c r="AY292" s="278" t="s">
        <v>165</v>
      </c>
    </row>
    <row r="293" spans="1:51" s="14" customFormat="1" ht="12">
      <c r="A293" s="14"/>
      <c r="B293" s="268"/>
      <c r="C293" s="269"/>
      <c r="D293" s="259" t="s">
        <v>173</v>
      </c>
      <c r="E293" s="270" t="s">
        <v>1</v>
      </c>
      <c r="F293" s="271" t="s">
        <v>410</v>
      </c>
      <c r="G293" s="269"/>
      <c r="H293" s="272">
        <v>17.568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173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165</v>
      </c>
    </row>
    <row r="294" spans="1:51" s="14" customFormat="1" ht="12">
      <c r="A294" s="14"/>
      <c r="B294" s="268"/>
      <c r="C294" s="269"/>
      <c r="D294" s="259" t="s">
        <v>173</v>
      </c>
      <c r="E294" s="270" t="s">
        <v>1</v>
      </c>
      <c r="F294" s="271" t="s">
        <v>411</v>
      </c>
      <c r="G294" s="269"/>
      <c r="H294" s="272">
        <v>7.099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173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165</v>
      </c>
    </row>
    <row r="295" spans="1:51" s="14" customFormat="1" ht="12">
      <c r="A295" s="14"/>
      <c r="B295" s="268"/>
      <c r="C295" s="269"/>
      <c r="D295" s="259" t="s">
        <v>173</v>
      </c>
      <c r="E295" s="270" t="s">
        <v>1</v>
      </c>
      <c r="F295" s="271" t="s">
        <v>407</v>
      </c>
      <c r="G295" s="269"/>
      <c r="H295" s="272">
        <v>4.138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173</v>
      </c>
      <c r="AU295" s="278" t="s">
        <v>82</v>
      </c>
      <c r="AV295" s="14" t="s">
        <v>82</v>
      </c>
      <c r="AW295" s="14" t="s">
        <v>30</v>
      </c>
      <c r="AX295" s="14" t="s">
        <v>73</v>
      </c>
      <c r="AY295" s="278" t="s">
        <v>165</v>
      </c>
    </row>
    <row r="296" spans="1:51" s="14" customFormat="1" ht="12">
      <c r="A296" s="14"/>
      <c r="B296" s="268"/>
      <c r="C296" s="269"/>
      <c r="D296" s="259" t="s">
        <v>173</v>
      </c>
      <c r="E296" s="270" t="s">
        <v>1</v>
      </c>
      <c r="F296" s="271" t="s">
        <v>412</v>
      </c>
      <c r="G296" s="269"/>
      <c r="H296" s="272">
        <v>2.784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173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165</v>
      </c>
    </row>
    <row r="297" spans="1:51" s="14" customFormat="1" ht="12">
      <c r="A297" s="14"/>
      <c r="B297" s="268"/>
      <c r="C297" s="269"/>
      <c r="D297" s="259" t="s">
        <v>173</v>
      </c>
      <c r="E297" s="270" t="s">
        <v>1</v>
      </c>
      <c r="F297" s="271" t="s">
        <v>413</v>
      </c>
      <c r="G297" s="269"/>
      <c r="H297" s="272">
        <v>8.496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173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165</v>
      </c>
    </row>
    <row r="298" spans="1:63" s="12" customFormat="1" ht="22.8" customHeight="1">
      <c r="A298" s="12"/>
      <c r="B298" s="227"/>
      <c r="C298" s="228"/>
      <c r="D298" s="229" t="s">
        <v>72</v>
      </c>
      <c r="E298" s="241" t="s">
        <v>414</v>
      </c>
      <c r="F298" s="241" t="s">
        <v>415</v>
      </c>
      <c r="G298" s="228"/>
      <c r="H298" s="228"/>
      <c r="I298" s="231"/>
      <c r="J298" s="242">
        <f>BK298</f>
        <v>0</v>
      </c>
      <c r="K298" s="228"/>
      <c r="L298" s="233"/>
      <c r="M298" s="234"/>
      <c r="N298" s="235"/>
      <c r="O298" s="235"/>
      <c r="P298" s="236">
        <f>SUM(P299:P663)</f>
        <v>0</v>
      </c>
      <c r="Q298" s="235"/>
      <c r="R298" s="236">
        <f>SUM(R299:R663)</f>
        <v>48.62838107</v>
      </c>
      <c r="S298" s="235"/>
      <c r="T298" s="237">
        <f>SUM(T299:T663)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8" t="s">
        <v>80</v>
      </c>
      <c r="AT298" s="239" t="s">
        <v>72</v>
      </c>
      <c r="AU298" s="239" t="s">
        <v>80</v>
      </c>
      <c r="AY298" s="238" t="s">
        <v>165</v>
      </c>
      <c r="BK298" s="240">
        <f>SUM(BK299:BK663)</f>
        <v>0</v>
      </c>
    </row>
    <row r="299" spans="1:65" s="2" customFormat="1" ht="21.75" customHeight="1">
      <c r="A299" s="37"/>
      <c r="B299" s="38"/>
      <c r="C299" s="243" t="s">
        <v>416</v>
      </c>
      <c r="D299" s="243" t="s">
        <v>167</v>
      </c>
      <c r="E299" s="244" t="s">
        <v>417</v>
      </c>
      <c r="F299" s="245" t="s">
        <v>418</v>
      </c>
      <c r="G299" s="246" t="s">
        <v>170</v>
      </c>
      <c r="H299" s="247">
        <v>378.273</v>
      </c>
      <c r="I299" s="248"/>
      <c r="J299" s="249">
        <f>ROUND(I299*H299,2)</f>
        <v>0</v>
      </c>
      <c r="K299" s="250"/>
      <c r="L299" s="43"/>
      <c r="M299" s="251" t="s">
        <v>1</v>
      </c>
      <c r="N299" s="252" t="s">
        <v>38</v>
      </c>
      <c r="O299" s="90"/>
      <c r="P299" s="253">
        <f>O299*H299</f>
        <v>0</v>
      </c>
      <c r="Q299" s="253">
        <v>0.00026</v>
      </c>
      <c r="R299" s="253">
        <f>Q299*H299</f>
        <v>0.09835098</v>
      </c>
      <c r="S299" s="253">
        <v>0</v>
      </c>
      <c r="T299" s="25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5" t="s">
        <v>171</v>
      </c>
      <c r="AT299" s="255" t="s">
        <v>167</v>
      </c>
      <c r="AU299" s="255" t="s">
        <v>82</v>
      </c>
      <c r="AY299" s="16" t="s">
        <v>165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6" t="s">
        <v>80</v>
      </c>
      <c r="BK299" s="256">
        <f>ROUND(I299*H299,2)</f>
        <v>0</v>
      </c>
      <c r="BL299" s="16" t="s">
        <v>171</v>
      </c>
      <c r="BM299" s="255" t="s">
        <v>419</v>
      </c>
    </row>
    <row r="300" spans="1:51" s="13" customFormat="1" ht="12">
      <c r="A300" s="13"/>
      <c r="B300" s="257"/>
      <c r="C300" s="258"/>
      <c r="D300" s="259" t="s">
        <v>173</v>
      </c>
      <c r="E300" s="260" t="s">
        <v>1</v>
      </c>
      <c r="F300" s="261" t="s">
        <v>364</v>
      </c>
      <c r="G300" s="258"/>
      <c r="H300" s="260" t="s">
        <v>1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7" t="s">
        <v>173</v>
      </c>
      <c r="AU300" s="267" t="s">
        <v>82</v>
      </c>
      <c r="AV300" s="13" t="s">
        <v>80</v>
      </c>
      <c r="AW300" s="13" t="s">
        <v>30</v>
      </c>
      <c r="AX300" s="13" t="s">
        <v>73</v>
      </c>
      <c r="AY300" s="267" t="s">
        <v>165</v>
      </c>
    </row>
    <row r="301" spans="1:51" s="14" customFormat="1" ht="12">
      <c r="A301" s="14"/>
      <c r="B301" s="268"/>
      <c r="C301" s="269"/>
      <c r="D301" s="259" t="s">
        <v>173</v>
      </c>
      <c r="E301" s="270" t="s">
        <v>1</v>
      </c>
      <c r="F301" s="271" t="s">
        <v>365</v>
      </c>
      <c r="G301" s="269"/>
      <c r="H301" s="272">
        <v>378.273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173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165</v>
      </c>
    </row>
    <row r="302" spans="1:65" s="2" customFormat="1" ht="21.75" customHeight="1">
      <c r="A302" s="37"/>
      <c r="B302" s="38"/>
      <c r="C302" s="243" t="s">
        <v>420</v>
      </c>
      <c r="D302" s="243" t="s">
        <v>167</v>
      </c>
      <c r="E302" s="244" t="s">
        <v>421</v>
      </c>
      <c r="F302" s="245" t="s">
        <v>422</v>
      </c>
      <c r="G302" s="246" t="s">
        <v>170</v>
      </c>
      <c r="H302" s="247">
        <v>378.273</v>
      </c>
      <c r="I302" s="248"/>
      <c r="J302" s="249">
        <f>ROUND(I302*H302,2)</f>
        <v>0</v>
      </c>
      <c r="K302" s="250"/>
      <c r="L302" s="43"/>
      <c r="M302" s="251" t="s">
        <v>1</v>
      </c>
      <c r="N302" s="252" t="s">
        <v>38</v>
      </c>
      <c r="O302" s="90"/>
      <c r="P302" s="253">
        <f>O302*H302</f>
        <v>0</v>
      </c>
      <c r="Q302" s="253">
        <v>0.00865</v>
      </c>
      <c r="R302" s="253">
        <f>Q302*H302</f>
        <v>3.2720614500000003</v>
      </c>
      <c r="S302" s="253">
        <v>0</v>
      </c>
      <c r="T302" s="254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5" t="s">
        <v>171</v>
      </c>
      <c r="AT302" s="255" t="s">
        <v>167</v>
      </c>
      <c r="AU302" s="255" t="s">
        <v>82</v>
      </c>
      <c r="AY302" s="16" t="s">
        <v>165</v>
      </c>
      <c r="BE302" s="256">
        <f>IF(N302="základní",J302,0)</f>
        <v>0</v>
      </c>
      <c r="BF302" s="256">
        <f>IF(N302="snížená",J302,0)</f>
        <v>0</v>
      </c>
      <c r="BG302" s="256">
        <f>IF(N302="zákl. přenesená",J302,0)</f>
        <v>0</v>
      </c>
      <c r="BH302" s="256">
        <f>IF(N302="sníž. přenesená",J302,0)</f>
        <v>0</v>
      </c>
      <c r="BI302" s="256">
        <f>IF(N302="nulová",J302,0)</f>
        <v>0</v>
      </c>
      <c r="BJ302" s="16" t="s">
        <v>80</v>
      </c>
      <c r="BK302" s="256">
        <f>ROUND(I302*H302,2)</f>
        <v>0</v>
      </c>
      <c r="BL302" s="16" t="s">
        <v>171</v>
      </c>
      <c r="BM302" s="255" t="s">
        <v>423</v>
      </c>
    </row>
    <row r="303" spans="1:51" s="13" customFormat="1" ht="12">
      <c r="A303" s="13"/>
      <c r="B303" s="257"/>
      <c r="C303" s="258"/>
      <c r="D303" s="259" t="s">
        <v>173</v>
      </c>
      <c r="E303" s="260" t="s">
        <v>1</v>
      </c>
      <c r="F303" s="261" t="s">
        <v>174</v>
      </c>
      <c r="G303" s="258"/>
      <c r="H303" s="260" t="s">
        <v>1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173</v>
      </c>
      <c r="AU303" s="267" t="s">
        <v>82</v>
      </c>
      <c r="AV303" s="13" t="s">
        <v>80</v>
      </c>
      <c r="AW303" s="13" t="s">
        <v>30</v>
      </c>
      <c r="AX303" s="13" t="s">
        <v>73</v>
      </c>
      <c r="AY303" s="267" t="s">
        <v>165</v>
      </c>
    </row>
    <row r="304" spans="1:51" s="13" customFormat="1" ht="12">
      <c r="A304" s="13"/>
      <c r="B304" s="257"/>
      <c r="C304" s="258"/>
      <c r="D304" s="259" t="s">
        <v>173</v>
      </c>
      <c r="E304" s="260" t="s">
        <v>1</v>
      </c>
      <c r="F304" s="261" t="s">
        <v>424</v>
      </c>
      <c r="G304" s="258"/>
      <c r="H304" s="260" t="s">
        <v>1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7" t="s">
        <v>173</v>
      </c>
      <c r="AU304" s="267" t="s">
        <v>82</v>
      </c>
      <c r="AV304" s="13" t="s">
        <v>80</v>
      </c>
      <c r="AW304" s="13" t="s">
        <v>30</v>
      </c>
      <c r="AX304" s="13" t="s">
        <v>73</v>
      </c>
      <c r="AY304" s="267" t="s">
        <v>165</v>
      </c>
    </row>
    <row r="305" spans="1:51" s="14" customFormat="1" ht="12">
      <c r="A305" s="14"/>
      <c r="B305" s="268"/>
      <c r="C305" s="269"/>
      <c r="D305" s="259" t="s">
        <v>173</v>
      </c>
      <c r="E305" s="270" t="s">
        <v>1</v>
      </c>
      <c r="F305" s="271" t="s">
        <v>425</v>
      </c>
      <c r="G305" s="269"/>
      <c r="H305" s="272">
        <v>26.145</v>
      </c>
      <c r="I305" s="273"/>
      <c r="J305" s="269"/>
      <c r="K305" s="269"/>
      <c r="L305" s="274"/>
      <c r="M305" s="275"/>
      <c r="N305" s="276"/>
      <c r="O305" s="276"/>
      <c r="P305" s="276"/>
      <c r="Q305" s="276"/>
      <c r="R305" s="276"/>
      <c r="S305" s="276"/>
      <c r="T305" s="27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8" t="s">
        <v>173</v>
      </c>
      <c r="AU305" s="278" t="s">
        <v>82</v>
      </c>
      <c r="AV305" s="14" t="s">
        <v>82</v>
      </c>
      <c r="AW305" s="14" t="s">
        <v>30</v>
      </c>
      <c r="AX305" s="14" t="s">
        <v>73</v>
      </c>
      <c r="AY305" s="278" t="s">
        <v>165</v>
      </c>
    </row>
    <row r="306" spans="1:51" s="14" customFormat="1" ht="12">
      <c r="A306" s="14"/>
      <c r="B306" s="268"/>
      <c r="C306" s="269"/>
      <c r="D306" s="259" t="s">
        <v>173</v>
      </c>
      <c r="E306" s="270" t="s">
        <v>1</v>
      </c>
      <c r="F306" s="271" t="s">
        <v>426</v>
      </c>
      <c r="G306" s="269"/>
      <c r="H306" s="272">
        <v>45.235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173</v>
      </c>
      <c r="AU306" s="278" t="s">
        <v>82</v>
      </c>
      <c r="AV306" s="14" t="s">
        <v>82</v>
      </c>
      <c r="AW306" s="14" t="s">
        <v>30</v>
      </c>
      <c r="AX306" s="14" t="s">
        <v>73</v>
      </c>
      <c r="AY306" s="278" t="s">
        <v>165</v>
      </c>
    </row>
    <row r="307" spans="1:51" s="14" customFormat="1" ht="12">
      <c r="A307" s="14"/>
      <c r="B307" s="268"/>
      <c r="C307" s="269"/>
      <c r="D307" s="259" t="s">
        <v>173</v>
      </c>
      <c r="E307" s="270" t="s">
        <v>1</v>
      </c>
      <c r="F307" s="271" t="s">
        <v>427</v>
      </c>
      <c r="G307" s="269"/>
      <c r="H307" s="272">
        <v>68.475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173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165</v>
      </c>
    </row>
    <row r="308" spans="1:51" s="14" customFormat="1" ht="12">
      <c r="A308" s="14"/>
      <c r="B308" s="268"/>
      <c r="C308" s="269"/>
      <c r="D308" s="259" t="s">
        <v>173</v>
      </c>
      <c r="E308" s="270" t="s">
        <v>1</v>
      </c>
      <c r="F308" s="271" t="s">
        <v>428</v>
      </c>
      <c r="G308" s="269"/>
      <c r="H308" s="272">
        <v>32.785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173</v>
      </c>
      <c r="AU308" s="278" t="s">
        <v>82</v>
      </c>
      <c r="AV308" s="14" t="s">
        <v>82</v>
      </c>
      <c r="AW308" s="14" t="s">
        <v>30</v>
      </c>
      <c r="AX308" s="14" t="s">
        <v>73</v>
      </c>
      <c r="AY308" s="278" t="s">
        <v>165</v>
      </c>
    </row>
    <row r="309" spans="1:51" s="14" customFormat="1" ht="12">
      <c r="A309" s="14"/>
      <c r="B309" s="268"/>
      <c r="C309" s="269"/>
      <c r="D309" s="259" t="s">
        <v>173</v>
      </c>
      <c r="E309" s="270" t="s">
        <v>1</v>
      </c>
      <c r="F309" s="271" t="s">
        <v>429</v>
      </c>
      <c r="G309" s="269"/>
      <c r="H309" s="272">
        <v>17.845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173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165</v>
      </c>
    </row>
    <row r="310" spans="1:51" s="14" customFormat="1" ht="12">
      <c r="A310" s="14"/>
      <c r="B310" s="268"/>
      <c r="C310" s="269"/>
      <c r="D310" s="259" t="s">
        <v>173</v>
      </c>
      <c r="E310" s="270" t="s">
        <v>1</v>
      </c>
      <c r="F310" s="271" t="s">
        <v>430</v>
      </c>
      <c r="G310" s="269"/>
      <c r="H310" s="272">
        <v>45.65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173</v>
      </c>
      <c r="AU310" s="278" t="s">
        <v>82</v>
      </c>
      <c r="AV310" s="14" t="s">
        <v>82</v>
      </c>
      <c r="AW310" s="14" t="s">
        <v>30</v>
      </c>
      <c r="AX310" s="14" t="s">
        <v>73</v>
      </c>
      <c r="AY310" s="278" t="s">
        <v>165</v>
      </c>
    </row>
    <row r="311" spans="1:51" s="14" customFormat="1" ht="12">
      <c r="A311" s="14"/>
      <c r="B311" s="268"/>
      <c r="C311" s="269"/>
      <c r="D311" s="259" t="s">
        <v>173</v>
      </c>
      <c r="E311" s="270" t="s">
        <v>1</v>
      </c>
      <c r="F311" s="271" t="s">
        <v>425</v>
      </c>
      <c r="G311" s="269"/>
      <c r="H311" s="272">
        <v>26.145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173</v>
      </c>
      <c r="AU311" s="278" t="s">
        <v>82</v>
      </c>
      <c r="AV311" s="14" t="s">
        <v>82</v>
      </c>
      <c r="AW311" s="14" t="s">
        <v>30</v>
      </c>
      <c r="AX311" s="14" t="s">
        <v>73</v>
      </c>
      <c r="AY311" s="278" t="s">
        <v>165</v>
      </c>
    </row>
    <row r="312" spans="1:51" s="14" customFormat="1" ht="12">
      <c r="A312" s="14"/>
      <c r="B312" s="268"/>
      <c r="C312" s="269"/>
      <c r="D312" s="259" t="s">
        <v>173</v>
      </c>
      <c r="E312" s="270" t="s">
        <v>1</v>
      </c>
      <c r="F312" s="271" t="s">
        <v>431</v>
      </c>
      <c r="G312" s="269"/>
      <c r="H312" s="272">
        <v>46.065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173</v>
      </c>
      <c r="AU312" s="278" t="s">
        <v>82</v>
      </c>
      <c r="AV312" s="14" t="s">
        <v>82</v>
      </c>
      <c r="AW312" s="14" t="s">
        <v>30</v>
      </c>
      <c r="AX312" s="14" t="s">
        <v>73</v>
      </c>
      <c r="AY312" s="278" t="s">
        <v>165</v>
      </c>
    </row>
    <row r="313" spans="1:51" s="14" customFormat="1" ht="12">
      <c r="A313" s="14"/>
      <c r="B313" s="268"/>
      <c r="C313" s="269"/>
      <c r="D313" s="259" t="s">
        <v>173</v>
      </c>
      <c r="E313" s="270" t="s">
        <v>1</v>
      </c>
      <c r="F313" s="271" t="s">
        <v>432</v>
      </c>
      <c r="G313" s="269"/>
      <c r="H313" s="272">
        <v>17.638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173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165</v>
      </c>
    </row>
    <row r="314" spans="1:51" s="14" customFormat="1" ht="12">
      <c r="A314" s="14"/>
      <c r="B314" s="268"/>
      <c r="C314" s="269"/>
      <c r="D314" s="259" t="s">
        <v>173</v>
      </c>
      <c r="E314" s="270" t="s">
        <v>1</v>
      </c>
      <c r="F314" s="271" t="s">
        <v>425</v>
      </c>
      <c r="G314" s="269"/>
      <c r="H314" s="272">
        <v>26.145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173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165</v>
      </c>
    </row>
    <row r="315" spans="1:51" s="14" customFormat="1" ht="12">
      <c r="A315" s="14"/>
      <c r="B315" s="268"/>
      <c r="C315" s="269"/>
      <c r="D315" s="259" t="s">
        <v>173</v>
      </c>
      <c r="E315" s="270" t="s">
        <v>1</v>
      </c>
      <c r="F315" s="271" t="s">
        <v>425</v>
      </c>
      <c r="G315" s="269"/>
      <c r="H315" s="272">
        <v>26.145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173</v>
      </c>
      <c r="AU315" s="278" t="s">
        <v>82</v>
      </c>
      <c r="AV315" s="14" t="s">
        <v>82</v>
      </c>
      <c r="AW315" s="14" t="s">
        <v>30</v>
      </c>
      <c r="AX315" s="14" t="s">
        <v>73</v>
      </c>
      <c r="AY315" s="278" t="s">
        <v>165</v>
      </c>
    </row>
    <row r="316" spans="1:65" s="2" customFormat="1" ht="21.75" customHeight="1">
      <c r="A316" s="37"/>
      <c r="B316" s="38"/>
      <c r="C316" s="279" t="s">
        <v>433</v>
      </c>
      <c r="D316" s="279" t="s">
        <v>238</v>
      </c>
      <c r="E316" s="280" t="s">
        <v>434</v>
      </c>
      <c r="F316" s="281" t="s">
        <v>435</v>
      </c>
      <c r="G316" s="282" t="s">
        <v>170</v>
      </c>
      <c r="H316" s="283">
        <v>404.752</v>
      </c>
      <c r="I316" s="284"/>
      <c r="J316" s="285">
        <f>ROUND(I316*H316,2)</f>
        <v>0</v>
      </c>
      <c r="K316" s="286"/>
      <c r="L316" s="287"/>
      <c r="M316" s="288" t="s">
        <v>1</v>
      </c>
      <c r="N316" s="289" t="s">
        <v>38</v>
      </c>
      <c r="O316" s="90"/>
      <c r="P316" s="253">
        <f>O316*H316</f>
        <v>0</v>
      </c>
      <c r="Q316" s="253">
        <v>0.003</v>
      </c>
      <c r="R316" s="253">
        <f>Q316*H316</f>
        <v>1.214256</v>
      </c>
      <c r="S316" s="253">
        <v>0</v>
      </c>
      <c r="T316" s="254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5" t="s">
        <v>208</v>
      </c>
      <c r="AT316" s="255" t="s">
        <v>238</v>
      </c>
      <c r="AU316" s="255" t="s">
        <v>82</v>
      </c>
      <c r="AY316" s="16" t="s">
        <v>165</v>
      </c>
      <c r="BE316" s="256">
        <f>IF(N316="základní",J316,0)</f>
        <v>0</v>
      </c>
      <c r="BF316" s="256">
        <f>IF(N316="snížená",J316,0)</f>
        <v>0</v>
      </c>
      <c r="BG316" s="256">
        <f>IF(N316="zákl. přenesená",J316,0)</f>
        <v>0</v>
      </c>
      <c r="BH316" s="256">
        <f>IF(N316="sníž. přenesená",J316,0)</f>
        <v>0</v>
      </c>
      <c r="BI316" s="256">
        <f>IF(N316="nulová",J316,0)</f>
        <v>0</v>
      </c>
      <c r="BJ316" s="16" t="s">
        <v>80</v>
      </c>
      <c r="BK316" s="256">
        <f>ROUND(I316*H316,2)</f>
        <v>0</v>
      </c>
      <c r="BL316" s="16" t="s">
        <v>171</v>
      </c>
      <c r="BM316" s="255" t="s">
        <v>436</v>
      </c>
    </row>
    <row r="317" spans="1:47" s="2" customFormat="1" ht="12">
      <c r="A317" s="37"/>
      <c r="B317" s="38"/>
      <c r="C317" s="39"/>
      <c r="D317" s="259" t="s">
        <v>437</v>
      </c>
      <c r="E317" s="39"/>
      <c r="F317" s="290" t="s">
        <v>438</v>
      </c>
      <c r="G317" s="39"/>
      <c r="H317" s="39"/>
      <c r="I317" s="153"/>
      <c r="J317" s="39"/>
      <c r="K317" s="39"/>
      <c r="L317" s="43"/>
      <c r="M317" s="291"/>
      <c r="N317" s="292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437</v>
      </c>
      <c r="AU317" s="16" t="s">
        <v>82</v>
      </c>
    </row>
    <row r="318" spans="1:51" s="14" customFormat="1" ht="12">
      <c r="A318" s="14"/>
      <c r="B318" s="268"/>
      <c r="C318" s="269"/>
      <c r="D318" s="259" t="s">
        <v>173</v>
      </c>
      <c r="E318" s="269"/>
      <c r="F318" s="271" t="s">
        <v>439</v>
      </c>
      <c r="G318" s="269"/>
      <c r="H318" s="272">
        <v>404.752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173</v>
      </c>
      <c r="AU318" s="278" t="s">
        <v>82</v>
      </c>
      <c r="AV318" s="14" t="s">
        <v>82</v>
      </c>
      <c r="AW318" s="14" t="s">
        <v>4</v>
      </c>
      <c r="AX318" s="14" t="s">
        <v>80</v>
      </c>
      <c r="AY318" s="278" t="s">
        <v>165</v>
      </c>
    </row>
    <row r="319" spans="1:65" s="2" customFormat="1" ht="16.5" customHeight="1">
      <c r="A319" s="37"/>
      <c r="B319" s="38"/>
      <c r="C319" s="243" t="s">
        <v>440</v>
      </c>
      <c r="D319" s="243" t="s">
        <v>167</v>
      </c>
      <c r="E319" s="244" t="s">
        <v>441</v>
      </c>
      <c r="F319" s="245" t="s">
        <v>442</v>
      </c>
      <c r="G319" s="246" t="s">
        <v>170</v>
      </c>
      <c r="H319" s="247">
        <v>1459.497</v>
      </c>
      <c r="I319" s="248"/>
      <c r="J319" s="249">
        <f>ROUND(I319*H319,2)</f>
        <v>0</v>
      </c>
      <c r="K319" s="250"/>
      <c r="L319" s="43"/>
      <c r="M319" s="251" t="s">
        <v>1</v>
      </c>
      <c r="N319" s="252" t="s">
        <v>38</v>
      </c>
      <c r="O319" s="90"/>
      <c r="P319" s="253">
        <f>O319*H319</f>
        <v>0</v>
      </c>
      <c r="Q319" s="253">
        <v>0.00026</v>
      </c>
      <c r="R319" s="253">
        <f>Q319*H319</f>
        <v>0.37946922</v>
      </c>
      <c r="S319" s="253">
        <v>0</v>
      </c>
      <c r="T319" s="254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5" t="s">
        <v>171</v>
      </c>
      <c r="AT319" s="255" t="s">
        <v>167</v>
      </c>
      <c r="AU319" s="255" t="s">
        <v>82</v>
      </c>
      <c r="AY319" s="16" t="s">
        <v>165</v>
      </c>
      <c r="BE319" s="256">
        <f>IF(N319="základní",J319,0)</f>
        <v>0</v>
      </c>
      <c r="BF319" s="256">
        <f>IF(N319="snížená",J319,0)</f>
        <v>0</v>
      </c>
      <c r="BG319" s="256">
        <f>IF(N319="zákl. přenesená",J319,0)</f>
        <v>0</v>
      </c>
      <c r="BH319" s="256">
        <f>IF(N319="sníž. přenesená",J319,0)</f>
        <v>0</v>
      </c>
      <c r="BI319" s="256">
        <f>IF(N319="nulová",J319,0)</f>
        <v>0</v>
      </c>
      <c r="BJ319" s="16" t="s">
        <v>80</v>
      </c>
      <c r="BK319" s="256">
        <f>ROUND(I319*H319,2)</f>
        <v>0</v>
      </c>
      <c r="BL319" s="16" t="s">
        <v>171</v>
      </c>
      <c r="BM319" s="255" t="s">
        <v>443</v>
      </c>
    </row>
    <row r="320" spans="1:51" s="13" customFormat="1" ht="12">
      <c r="A320" s="13"/>
      <c r="B320" s="257"/>
      <c r="C320" s="258"/>
      <c r="D320" s="259" t="s">
        <v>173</v>
      </c>
      <c r="E320" s="260" t="s">
        <v>1</v>
      </c>
      <c r="F320" s="261" t="s">
        <v>364</v>
      </c>
      <c r="G320" s="258"/>
      <c r="H320" s="260" t="s">
        <v>1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7" t="s">
        <v>173</v>
      </c>
      <c r="AU320" s="267" t="s">
        <v>82</v>
      </c>
      <c r="AV320" s="13" t="s">
        <v>80</v>
      </c>
      <c r="AW320" s="13" t="s">
        <v>30</v>
      </c>
      <c r="AX320" s="13" t="s">
        <v>73</v>
      </c>
      <c r="AY320" s="267" t="s">
        <v>165</v>
      </c>
    </row>
    <row r="321" spans="1:51" s="14" customFormat="1" ht="12">
      <c r="A321" s="14"/>
      <c r="B321" s="268"/>
      <c r="C321" s="269"/>
      <c r="D321" s="259" t="s">
        <v>173</v>
      </c>
      <c r="E321" s="270" t="s">
        <v>1</v>
      </c>
      <c r="F321" s="271" t="s">
        <v>444</v>
      </c>
      <c r="G321" s="269"/>
      <c r="H321" s="272">
        <v>182.43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173</v>
      </c>
      <c r="AU321" s="278" t="s">
        <v>82</v>
      </c>
      <c r="AV321" s="14" t="s">
        <v>82</v>
      </c>
      <c r="AW321" s="14" t="s">
        <v>30</v>
      </c>
      <c r="AX321" s="14" t="s">
        <v>73</v>
      </c>
      <c r="AY321" s="278" t="s">
        <v>165</v>
      </c>
    </row>
    <row r="322" spans="1:51" s="14" customFormat="1" ht="12">
      <c r="A322" s="14"/>
      <c r="B322" s="268"/>
      <c r="C322" s="269"/>
      <c r="D322" s="259" t="s">
        <v>173</v>
      </c>
      <c r="E322" s="270" t="s">
        <v>1</v>
      </c>
      <c r="F322" s="271" t="s">
        <v>445</v>
      </c>
      <c r="G322" s="269"/>
      <c r="H322" s="272">
        <v>234.386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173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165</v>
      </c>
    </row>
    <row r="323" spans="1:51" s="14" customFormat="1" ht="12">
      <c r="A323" s="14"/>
      <c r="B323" s="268"/>
      <c r="C323" s="269"/>
      <c r="D323" s="259" t="s">
        <v>173</v>
      </c>
      <c r="E323" s="270" t="s">
        <v>1</v>
      </c>
      <c r="F323" s="271" t="s">
        <v>446</v>
      </c>
      <c r="G323" s="269"/>
      <c r="H323" s="272">
        <v>130.022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173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165</v>
      </c>
    </row>
    <row r="324" spans="1:51" s="14" customFormat="1" ht="12">
      <c r="A324" s="14"/>
      <c r="B324" s="268"/>
      <c r="C324" s="269"/>
      <c r="D324" s="259" t="s">
        <v>173</v>
      </c>
      <c r="E324" s="270" t="s">
        <v>1</v>
      </c>
      <c r="F324" s="271" t="s">
        <v>447</v>
      </c>
      <c r="G324" s="269"/>
      <c r="H324" s="272">
        <v>782.949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173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165</v>
      </c>
    </row>
    <row r="325" spans="1:51" s="14" customFormat="1" ht="12">
      <c r="A325" s="14"/>
      <c r="B325" s="268"/>
      <c r="C325" s="269"/>
      <c r="D325" s="259" t="s">
        <v>173</v>
      </c>
      <c r="E325" s="270" t="s">
        <v>1</v>
      </c>
      <c r="F325" s="271" t="s">
        <v>448</v>
      </c>
      <c r="G325" s="269"/>
      <c r="H325" s="272">
        <v>52.71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173</v>
      </c>
      <c r="AU325" s="278" t="s">
        <v>82</v>
      </c>
      <c r="AV325" s="14" t="s">
        <v>82</v>
      </c>
      <c r="AW325" s="14" t="s">
        <v>30</v>
      </c>
      <c r="AX325" s="14" t="s">
        <v>73</v>
      </c>
      <c r="AY325" s="278" t="s">
        <v>165</v>
      </c>
    </row>
    <row r="326" spans="1:51" s="14" customFormat="1" ht="12">
      <c r="A326" s="14"/>
      <c r="B326" s="268"/>
      <c r="C326" s="269"/>
      <c r="D326" s="259" t="s">
        <v>173</v>
      </c>
      <c r="E326" s="270" t="s">
        <v>1</v>
      </c>
      <c r="F326" s="271" t="s">
        <v>449</v>
      </c>
      <c r="G326" s="269"/>
      <c r="H326" s="272">
        <v>77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173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165</v>
      </c>
    </row>
    <row r="327" spans="1:65" s="2" customFormat="1" ht="21.75" customHeight="1">
      <c r="A327" s="37"/>
      <c r="B327" s="38"/>
      <c r="C327" s="243" t="s">
        <v>450</v>
      </c>
      <c r="D327" s="243" t="s">
        <v>167</v>
      </c>
      <c r="E327" s="244" t="s">
        <v>451</v>
      </c>
      <c r="F327" s="245" t="s">
        <v>452</v>
      </c>
      <c r="G327" s="246" t="s">
        <v>170</v>
      </c>
      <c r="H327" s="247">
        <v>77</v>
      </c>
      <c r="I327" s="248"/>
      <c r="J327" s="249">
        <f>ROUND(I327*H327,2)</f>
        <v>0</v>
      </c>
      <c r="K327" s="250"/>
      <c r="L327" s="43"/>
      <c r="M327" s="251" t="s">
        <v>1</v>
      </c>
      <c r="N327" s="252" t="s">
        <v>38</v>
      </c>
      <c r="O327" s="90"/>
      <c r="P327" s="253">
        <f>O327*H327</f>
        <v>0</v>
      </c>
      <c r="Q327" s="253">
        <v>0.00489</v>
      </c>
      <c r="R327" s="253">
        <f>Q327*H327</f>
        <v>0.37653000000000003</v>
      </c>
      <c r="S327" s="253">
        <v>0</v>
      </c>
      <c r="T327" s="254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5" t="s">
        <v>171</v>
      </c>
      <c r="AT327" s="255" t="s">
        <v>167</v>
      </c>
      <c r="AU327" s="255" t="s">
        <v>82</v>
      </c>
      <c r="AY327" s="16" t="s">
        <v>165</v>
      </c>
      <c r="BE327" s="256">
        <f>IF(N327="základní",J327,0)</f>
        <v>0</v>
      </c>
      <c r="BF327" s="256">
        <f>IF(N327="snížená",J327,0)</f>
        <v>0</v>
      </c>
      <c r="BG327" s="256">
        <f>IF(N327="zákl. přenesená",J327,0)</f>
        <v>0</v>
      </c>
      <c r="BH327" s="256">
        <f>IF(N327="sníž. přenesená",J327,0)</f>
        <v>0</v>
      </c>
      <c r="BI327" s="256">
        <f>IF(N327="nulová",J327,0)</f>
        <v>0</v>
      </c>
      <c r="BJ327" s="16" t="s">
        <v>80</v>
      </c>
      <c r="BK327" s="256">
        <f>ROUND(I327*H327,2)</f>
        <v>0</v>
      </c>
      <c r="BL327" s="16" t="s">
        <v>171</v>
      </c>
      <c r="BM327" s="255" t="s">
        <v>453</v>
      </c>
    </row>
    <row r="328" spans="1:51" s="14" customFormat="1" ht="12">
      <c r="A328" s="14"/>
      <c r="B328" s="268"/>
      <c r="C328" s="269"/>
      <c r="D328" s="259" t="s">
        <v>173</v>
      </c>
      <c r="E328" s="270" t="s">
        <v>1</v>
      </c>
      <c r="F328" s="271" t="s">
        <v>449</v>
      </c>
      <c r="G328" s="269"/>
      <c r="H328" s="272">
        <v>77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173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165</v>
      </c>
    </row>
    <row r="329" spans="1:65" s="2" customFormat="1" ht="21.75" customHeight="1">
      <c r="A329" s="37"/>
      <c r="B329" s="38"/>
      <c r="C329" s="243" t="s">
        <v>454</v>
      </c>
      <c r="D329" s="243" t="s">
        <v>167</v>
      </c>
      <c r="E329" s="244" t="s">
        <v>455</v>
      </c>
      <c r="F329" s="245" t="s">
        <v>456</v>
      </c>
      <c r="G329" s="246" t="s">
        <v>457</v>
      </c>
      <c r="H329" s="247">
        <v>15</v>
      </c>
      <c r="I329" s="248"/>
      <c r="J329" s="249">
        <f>ROUND(I329*H329,2)</f>
        <v>0</v>
      </c>
      <c r="K329" s="250"/>
      <c r="L329" s="43"/>
      <c r="M329" s="251" t="s">
        <v>1</v>
      </c>
      <c r="N329" s="252" t="s">
        <v>38</v>
      </c>
      <c r="O329" s="90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4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5" t="s">
        <v>171</v>
      </c>
      <c r="AT329" s="255" t="s">
        <v>167</v>
      </c>
      <c r="AU329" s="255" t="s">
        <v>82</v>
      </c>
      <c r="AY329" s="16" t="s">
        <v>165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6" t="s">
        <v>80</v>
      </c>
      <c r="BK329" s="256">
        <f>ROUND(I329*H329,2)</f>
        <v>0</v>
      </c>
      <c r="BL329" s="16" t="s">
        <v>171</v>
      </c>
      <c r="BM329" s="255" t="s">
        <v>458</v>
      </c>
    </row>
    <row r="330" spans="1:51" s="14" customFormat="1" ht="12">
      <c r="A330" s="14"/>
      <c r="B330" s="268"/>
      <c r="C330" s="269"/>
      <c r="D330" s="259" t="s">
        <v>173</v>
      </c>
      <c r="E330" s="270" t="s">
        <v>1</v>
      </c>
      <c r="F330" s="271" t="s">
        <v>459</v>
      </c>
      <c r="G330" s="269"/>
      <c r="H330" s="272">
        <v>15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173</v>
      </c>
      <c r="AU330" s="278" t="s">
        <v>82</v>
      </c>
      <c r="AV330" s="14" t="s">
        <v>82</v>
      </c>
      <c r="AW330" s="14" t="s">
        <v>30</v>
      </c>
      <c r="AX330" s="14" t="s">
        <v>73</v>
      </c>
      <c r="AY330" s="278" t="s">
        <v>165</v>
      </c>
    </row>
    <row r="331" spans="1:65" s="2" customFormat="1" ht="16.5" customHeight="1">
      <c r="A331" s="37"/>
      <c r="B331" s="38"/>
      <c r="C331" s="279" t="s">
        <v>460</v>
      </c>
      <c r="D331" s="279" t="s">
        <v>238</v>
      </c>
      <c r="E331" s="280" t="s">
        <v>461</v>
      </c>
      <c r="F331" s="281" t="s">
        <v>462</v>
      </c>
      <c r="G331" s="282" t="s">
        <v>457</v>
      </c>
      <c r="H331" s="283">
        <v>15.75</v>
      </c>
      <c r="I331" s="284"/>
      <c r="J331" s="285">
        <f>ROUND(I331*H331,2)</f>
        <v>0</v>
      </c>
      <c r="K331" s="286"/>
      <c r="L331" s="287"/>
      <c r="M331" s="288" t="s">
        <v>1</v>
      </c>
      <c r="N331" s="289" t="s">
        <v>38</v>
      </c>
      <c r="O331" s="90"/>
      <c r="P331" s="253">
        <f>O331*H331</f>
        <v>0</v>
      </c>
      <c r="Q331" s="253">
        <v>0.0001</v>
      </c>
      <c r="R331" s="253">
        <f>Q331*H331</f>
        <v>0.001575</v>
      </c>
      <c r="S331" s="253">
        <v>0</v>
      </c>
      <c r="T331" s="25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5" t="s">
        <v>208</v>
      </c>
      <c r="AT331" s="255" t="s">
        <v>238</v>
      </c>
      <c r="AU331" s="255" t="s">
        <v>82</v>
      </c>
      <c r="AY331" s="16" t="s">
        <v>165</v>
      </c>
      <c r="BE331" s="256">
        <f>IF(N331="základní",J331,0)</f>
        <v>0</v>
      </c>
      <c r="BF331" s="256">
        <f>IF(N331="snížená",J331,0)</f>
        <v>0</v>
      </c>
      <c r="BG331" s="256">
        <f>IF(N331="zákl. přenesená",J331,0)</f>
        <v>0</v>
      </c>
      <c r="BH331" s="256">
        <f>IF(N331="sníž. přenesená",J331,0)</f>
        <v>0</v>
      </c>
      <c r="BI331" s="256">
        <f>IF(N331="nulová",J331,0)</f>
        <v>0</v>
      </c>
      <c r="BJ331" s="16" t="s">
        <v>80</v>
      </c>
      <c r="BK331" s="256">
        <f>ROUND(I331*H331,2)</f>
        <v>0</v>
      </c>
      <c r="BL331" s="16" t="s">
        <v>171</v>
      </c>
      <c r="BM331" s="255" t="s">
        <v>463</v>
      </c>
    </row>
    <row r="332" spans="1:51" s="14" customFormat="1" ht="12">
      <c r="A332" s="14"/>
      <c r="B332" s="268"/>
      <c r="C332" s="269"/>
      <c r="D332" s="259" t="s">
        <v>173</v>
      </c>
      <c r="E332" s="269"/>
      <c r="F332" s="271" t="s">
        <v>464</v>
      </c>
      <c r="G332" s="269"/>
      <c r="H332" s="272">
        <v>15.75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173</v>
      </c>
      <c r="AU332" s="278" t="s">
        <v>82</v>
      </c>
      <c r="AV332" s="14" t="s">
        <v>82</v>
      </c>
      <c r="AW332" s="14" t="s">
        <v>4</v>
      </c>
      <c r="AX332" s="14" t="s">
        <v>80</v>
      </c>
      <c r="AY332" s="278" t="s">
        <v>165</v>
      </c>
    </row>
    <row r="333" spans="1:65" s="2" customFormat="1" ht="21.75" customHeight="1">
      <c r="A333" s="37"/>
      <c r="B333" s="38"/>
      <c r="C333" s="243" t="s">
        <v>465</v>
      </c>
      <c r="D333" s="243" t="s">
        <v>167</v>
      </c>
      <c r="E333" s="244" t="s">
        <v>466</v>
      </c>
      <c r="F333" s="245" t="s">
        <v>467</v>
      </c>
      <c r="G333" s="246" t="s">
        <v>457</v>
      </c>
      <c r="H333" s="247">
        <v>1234.91</v>
      </c>
      <c r="I333" s="248"/>
      <c r="J333" s="249">
        <f>ROUND(I333*H333,2)</f>
        <v>0</v>
      </c>
      <c r="K333" s="250"/>
      <c r="L333" s="43"/>
      <c r="M333" s="251" t="s">
        <v>1</v>
      </c>
      <c r="N333" s="252" t="s">
        <v>38</v>
      </c>
      <c r="O333" s="90"/>
      <c r="P333" s="253">
        <f>O333*H333</f>
        <v>0</v>
      </c>
      <c r="Q333" s="253">
        <v>0</v>
      </c>
      <c r="R333" s="253">
        <f>Q333*H333</f>
        <v>0</v>
      </c>
      <c r="S333" s="253">
        <v>0</v>
      </c>
      <c r="T333" s="25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5" t="s">
        <v>171</v>
      </c>
      <c r="AT333" s="255" t="s">
        <v>167</v>
      </c>
      <c r="AU333" s="255" t="s">
        <v>82</v>
      </c>
      <c r="AY333" s="16" t="s">
        <v>165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6" t="s">
        <v>80</v>
      </c>
      <c r="BK333" s="256">
        <f>ROUND(I333*H333,2)</f>
        <v>0</v>
      </c>
      <c r="BL333" s="16" t="s">
        <v>171</v>
      </c>
      <c r="BM333" s="255" t="s">
        <v>468</v>
      </c>
    </row>
    <row r="334" spans="1:51" s="14" customFormat="1" ht="12">
      <c r="A334" s="14"/>
      <c r="B334" s="268"/>
      <c r="C334" s="269"/>
      <c r="D334" s="259" t="s">
        <v>173</v>
      </c>
      <c r="E334" s="270" t="s">
        <v>1</v>
      </c>
      <c r="F334" s="271" t="s">
        <v>469</v>
      </c>
      <c r="G334" s="269"/>
      <c r="H334" s="272">
        <v>29.6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8" t="s">
        <v>173</v>
      </c>
      <c r="AU334" s="278" t="s">
        <v>82</v>
      </c>
      <c r="AV334" s="14" t="s">
        <v>82</v>
      </c>
      <c r="AW334" s="14" t="s">
        <v>30</v>
      </c>
      <c r="AX334" s="14" t="s">
        <v>73</v>
      </c>
      <c r="AY334" s="278" t="s">
        <v>165</v>
      </c>
    </row>
    <row r="335" spans="1:51" s="13" customFormat="1" ht="12">
      <c r="A335" s="13"/>
      <c r="B335" s="257"/>
      <c r="C335" s="258"/>
      <c r="D335" s="259" t="s">
        <v>173</v>
      </c>
      <c r="E335" s="260" t="s">
        <v>1</v>
      </c>
      <c r="F335" s="261" t="s">
        <v>470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173</v>
      </c>
      <c r="AU335" s="267" t="s">
        <v>82</v>
      </c>
      <c r="AV335" s="13" t="s">
        <v>80</v>
      </c>
      <c r="AW335" s="13" t="s">
        <v>30</v>
      </c>
      <c r="AX335" s="13" t="s">
        <v>73</v>
      </c>
      <c r="AY335" s="267" t="s">
        <v>165</v>
      </c>
    </row>
    <row r="336" spans="1:51" s="13" customFormat="1" ht="12">
      <c r="A336" s="13"/>
      <c r="B336" s="257"/>
      <c r="C336" s="258"/>
      <c r="D336" s="259" t="s">
        <v>173</v>
      </c>
      <c r="E336" s="260" t="s">
        <v>1</v>
      </c>
      <c r="F336" s="261" t="s">
        <v>471</v>
      </c>
      <c r="G336" s="258"/>
      <c r="H336" s="260" t="s">
        <v>1</v>
      </c>
      <c r="I336" s="262"/>
      <c r="J336" s="258"/>
      <c r="K336" s="258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173</v>
      </c>
      <c r="AU336" s="267" t="s">
        <v>82</v>
      </c>
      <c r="AV336" s="13" t="s">
        <v>80</v>
      </c>
      <c r="AW336" s="13" t="s">
        <v>30</v>
      </c>
      <c r="AX336" s="13" t="s">
        <v>73</v>
      </c>
      <c r="AY336" s="267" t="s">
        <v>165</v>
      </c>
    </row>
    <row r="337" spans="1:51" s="14" customFormat="1" ht="12">
      <c r="A337" s="14"/>
      <c r="B337" s="268"/>
      <c r="C337" s="269"/>
      <c r="D337" s="259" t="s">
        <v>173</v>
      </c>
      <c r="E337" s="270" t="s">
        <v>1</v>
      </c>
      <c r="F337" s="271" t="s">
        <v>472</v>
      </c>
      <c r="G337" s="269"/>
      <c r="H337" s="272">
        <v>28.2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173</v>
      </c>
      <c r="AU337" s="278" t="s">
        <v>82</v>
      </c>
      <c r="AV337" s="14" t="s">
        <v>82</v>
      </c>
      <c r="AW337" s="14" t="s">
        <v>30</v>
      </c>
      <c r="AX337" s="14" t="s">
        <v>73</v>
      </c>
      <c r="AY337" s="278" t="s">
        <v>165</v>
      </c>
    </row>
    <row r="338" spans="1:51" s="14" customFormat="1" ht="12">
      <c r="A338" s="14"/>
      <c r="B338" s="268"/>
      <c r="C338" s="269"/>
      <c r="D338" s="259" t="s">
        <v>173</v>
      </c>
      <c r="E338" s="270" t="s">
        <v>1</v>
      </c>
      <c r="F338" s="271" t="s">
        <v>473</v>
      </c>
      <c r="G338" s="269"/>
      <c r="H338" s="272">
        <v>31.5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173</v>
      </c>
      <c r="AU338" s="278" t="s">
        <v>82</v>
      </c>
      <c r="AV338" s="14" t="s">
        <v>82</v>
      </c>
      <c r="AW338" s="14" t="s">
        <v>30</v>
      </c>
      <c r="AX338" s="14" t="s">
        <v>73</v>
      </c>
      <c r="AY338" s="278" t="s">
        <v>165</v>
      </c>
    </row>
    <row r="339" spans="1:51" s="14" customFormat="1" ht="12">
      <c r="A339" s="14"/>
      <c r="B339" s="268"/>
      <c r="C339" s="269"/>
      <c r="D339" s="259" t="s">
        <v>173</v>
      </c>
      <c r="E339" s="270" t="s">
        <v>1</v>
      </c>
      <c r="F339" s="271" t="s">
        <v>474</v>
      </c>
      <c r="G339" s="269"/>
      <c r="H339" s="272">
        <v>51.55</v>
      </c>
      <c r="I339" s="273"/>
      <c r="J339" s="269"/>
      <c r="K339" s="269"/>
      <c r="L339" s="274"/>
      <c r="M339" s="275"/>
      <c r="N339" s="276"/>
      <c r="O339" s="276"/>
      <c r="P339" s="276"/>
      <c r="Q339" s="276"/>
      <c r="R339" s="276"/>
      <c r="S339" s="276"/>
      <c r="T339" s="27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8" t="s">
        <v>173</v>
      </c>
      <c r="AU339" s="278" t="s">
        <v>82</v>
      </c>
      <c r="AV339" s="14" t="s">
        <v>82</v>
      </c>
      <c r="AW339" s="14" t="s">
        <v>30</v>
      </c>
      <c r="AX339" s="14" t="s">
        <v>73</v>
      </c>
      <c r="AY339" s="278" t="s">
        <v>165</v>
      </c>
    </row>
    <row r="340" spans="1:51" s="14" customFormat="1" ht="12">
      <c r="A340" s="14"/>
      <c r="B340" s="268"/>
      <c r="C340" s="269"/>
      <c r="D340" s="259" t="s">
        <v>173</v>
      </c>
      <c r="E340" s="270" t="s">
        <v>1</v>
      </c>
      <c r="F340" s="271" t="s">
        <v>475</v>
      </c>
      <c r="G340" s="269"/>
      <c r="H340" s="272">
        <v>24.1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173</v>
      </c>
      <c r="AU340" s="278" t="s">
        <v>82</v>
      </c>
      <c r="AV340" s="14" t="s">
        <v>82</v>
      </c>
      <c r="AW340" s="14" t="s">
        <v>30</v>
      </c>
      <c r="AX340" s="14" t="s">
        <v>73</v>
      </c>
      <c r="AY340" s="278" t="s">
        <v>165</v>
      </c>
    </row>
    <row r="341" spans="1:51" s="14" customFormat="1" ht="12">
      <c r="A341" s="14"/>
      <c r="B341" s="268"/>
      <c r="C341" s="269"/>
      <c r="D341" s="259" t="s">
        <v>173</v>
      </c>
      <c r="E341" s="270" t="s">
        <v>1</v>
      </c>
      <c r="F341" s="271" t="s">
        <v>476</v>
      </c>
      <c r="G341" s="269"/>
      <c r="H341" s="272">
        <v>16.9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173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165</v>
      </c>
    </row>
    <row r="342" spans="1:51" s="14" customFormat="1" ht="12">
      <c r="A342" s="14"/>
      <c r="B342" s="268"/>
      <c r="C342" s="269"/>
      <c r="D342" s="259" t="s">
        <v>173</v>
      </c>
      <c r="E342" s="270" t="s">
        <v>1</v>
      </c>
      <c r="F342" s="271" t="s">
        <v>477</v>
      </c>
      <c r="G342" s="269"/>
      <c r="H342" s="272">
        <v>31.5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173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165</v>
      </c>
    </row>
    <row r="343" spans="1:51" s="14" customFormat="1" ht="12">
      <c r="A343" s="14"/>
      <c r="B343" s="268"/>
      <c r="C343" s="269"/>
      <c r="D343" s="259" t="s">
        <v>173</v>
      </c>
      <c r="E343" s="270" t="s">
        <v>1</v>
      </c>
      <c r="F343" s="271" t="s">
        <v>478</v>
      </c>
      <c r="G343" s="269"/>
      <c r="H343" s="272">
        <v>23.9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173</v>
      </c>
      <c r="AU343" s="278" t="s">
        <v>82</v>
      </c>
      <c r="AV343" s="14" t="s">
        <v>82</v>
      </c>
      <c r="AW343" s="14" t="s">
        <v>30</v>
      </c>
      <c r="AX343" s="14" t="s">
        <v>73</v>
      </c>
      <c r="AY343" s="278" t="s">
        <v>165</v>
      </c>
    </row>
    <row r="344" spans="1:51" s="14" customFormat="1" ht="12">
      <c r="A344" s="14"/>
      <c r="B344" s="268"/>
      <c r="C344" s="269"/>
      <c r="D344" s="259" t="s">
        <v>173</v>
      </c>
      <c r="E344" s="270" t="s">
        <v>1</v>
      </c>
      <c r="F344" s="271" t="s">
        <v>479</v>
      </c>
      <c r="G344" s="269"/>
      <c r="H344" s="272">
        <v>30.5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173</v>
      </c>
      <c r="AU344" s="278" t="s">
        <v>82</v>
      </c>
      <c r="AV344" s="14" t="s">
        <v>82</v>
      </c>
      <c r="AW344" s="14" t="s">
        <v>30</v>
      </c>
      <c r="AX344" s="14" t="s">
        <v>73</v>
      </c>
      <c r="AY344" s="278" t="s">
        <v>165</v>
      </c>
    </row>
    <row r="345" spans="1:51" s="14" customFormat="1" ht="12">
      <c r="A345" s="14"/>
      <c r="B345" s="268"/>
      <c r="C345" s="269"/>
      <c r="D345" s="259" t="s">
        <v>173</v>
      </c>
      <c r="E345" s="270" t="s">
        <v>1</v>
      </c>
      <c r="F345" s="271" t="s">
        <v>480</v>
      </c>
      <c r="G345" s="269"/>
      <c r="H345" s="272">
        <v>16.8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173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165</v>
      </c>
    </row>
    <row r="346" spans="1:51" s="14" customFormat="1" ht="12">
      <c r="A346" s="14"/>
      <c r="B346" s="268"/>
      <c r="C346" s="269"/>
      <c r="D346" s="259" t="s">
        <v>173</v>
      </c>
      <c r="E346" s="270" t="s">
        <v>1</v>
      </c>
      <c r="F346" s="271" t="s">
        <v>481</v>
      </c>
      <c r="G346" s="269"/>
      <c r="H346" s="272">
        <v>28.2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173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165</v>
      </c>
    </row>
    <row r="347" spans="1:51" s="14" customFormat="1" ht="12">
      <c r="A347" s="14"/>
      <c r="B347" s="268"/>
      <c r="C347" s="269"/>
      <c r="D347" s="259" t="s">
        <v>173</v>
      </c>
      <c r="E347" s="270" t="s">
        <v>1</v>
      </c>
      <c r="F347" s="271" t="s">
        <v>482</v>
      </c>
      <c r="G347" s="269"/>
      <c r="H347" s="272">
        <v>20.9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173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165</v>
      </c>
    </row>
    <row r="348" spans="1:51" s="13" customFormat="1" ht="12">
      <c r="A348" s="13"/>
      <c r="B348" s="257"/>
      <c r="C348" s="258"/>
      <c r="D348" s="259" t="s">
        <v>173</v>
      </c>
      <c r="E348" s="260" t="s">
        <v>1</v>
      </c>
      <c r="F348" s="261" t="s">
        <v>483</v>
      </c>
      <c r="G348" s="258"/>
      <c r="H348" s="260" t="s">
        <v>1</v>
      </c>
      <c r="I348" s="262"/>
      <c r="J348" s="258"/>
      <c r="K348" s="258"/>
      <c r="L348" s="263"/>
      <c r="M348" s="264"/>
      <c r="N348" s="265"/>
      <c r="O348" s="265"/>
      <c r="P348" s="265"/>
      <c r="Q348" s="265"/>
      <c r="R348" s="265"/>
      <c r="S348" s="265"/>
      <c r="T348" s="26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7" t="s">
        <v>173</v>
      </c>
      <c r="AU348" s="267" t="s">
        <v>82</v>
      </c>
      <c r="AV348" s="13" t="s">
        <v>80</v>
      </c>
      <c r="AW348" s="13" t="s">
        <v>30</v>
      </c>
      <c r="AX348" s="13" t="s">
        <v>73</v>
      </c>
      <c r="AY348" s="267" t="s">
        <v>165</v>
      </c>
    </row>
    <row r="349" spans="1:51" s="13" customFormat="1" ht="12">
      <c r="A349" s="13"/>
      <c r="B349" s="257"/>
      <c r="C349" s="258"/>
      <c r="D349" s="259" t="s">
        <v>173</v>
      </c>
      <c r="E349" s="260" t="s">
        <v>1</v>
      </c>
      <c r="F349" s="261" t="s">
        <v>392</v>
      </c>
      <c r="G349" s="258"/>
      <c r="H349" s="260" t="s">
        <v>1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7" t="s">
        <v>173</v>
      </c>
      <c r="AU349" s="267" t="s">
        <v>82</v>
      </c>
      <c r="AV349" s="13" t="s">
        <v>80</v>
      </c>
      <c r="AW349" s="13" t="s">
        <v>30</v>
      </c>
      <c r="AX349" s="13" t="s">
        <v>73</v>
      </c>
      <c r="AY349" s="267" t="s">
        <v>165</v>
      </c>
    </row>
    <row r="350" spans="1:51" s="14" customFormat="1" ht="12">
      <c r="A350" s="14"/>
      <c r="B350" s="268"/>
      <c r="C350" s="269"/>
      <c r="D350" s="259" t="s">
        <v>173</v>
      </c>
      <c r="E350" s="270" t="s">
        <v>1</v>
      </c>
      <c r="F350" s="271" t="s">
        <v>484</v>
      </c>
      <c r="G350" s="269"/>
      <c r="H350" s="272">
        <v>67.16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173</v>
      </c>
      <c r="AU350" s="278" t="s">
        <v>82</v>
      </c>
      <c r="AV350" s="14" t="s">
        <v>82</v>
      </c>
      <c r="AW350" s="14" t="s">
        <v>30</v>
      </c>
      <c r="AX350" s="14" t="s">
        <v>73</v>
      </c>
      <c r="AY350" s="278" t="s">
        <v>165</v>
      </c>
    </row>
    <row r="351" spans="1:51" s="14" customFormat="1" ht="12">
      <c r="A351" s="14"/>
      <c r="B351" s="268"/>
      <c r="C351" s="269"/>
      <c r="D351" s="259" t="s">
        <v>173</v>
      </c>
      <c r="E351" s="270" t="s">
        <v>1</v>
      </c>
      <c r="F351" s="271" t="s">
        <v>485</v>
      </c>
      <c r="G351" s="269"/>
      <c r="H351" s="272">
        <v>4.36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173</v>
      </c>
      <c r="AU351" s="278" t="s">
        <v>82</v>
      </c>
      <c r="AV351" s="14" t="s">
        <v>82</v>
      </c>
      <c r="AW351" s="14" t="s">
        <v>30</v>
      </c>
      <c r="AX351" s="14" t="s">
        <v>73</v>
      </c>
      <c r="AY351" s="278" t="s">
        <v>165</v>
      </c>
    </row>
    <row r="352" spans="1:51" s="14" customFormat="1" ht="12">
      <c r="A352" s="14"/>
      <c r="B352" s="268"/>
      <c r="C352" s="269"/>
      <c r="D352" s="259" t="s">
        <v>173</v>
      </c>
      <c r="E352" s="270" t="s">
        <v>1</v>
      </c>
      <c r="F352" s="271" t="s">
        <v>486</v>
      </c>
      <c r="G352" s="269"/>
      <c r="H352" s="272">
        <v>2.1</v>
      </c>
      <c r="I352" s="273"/>
      <c r="J352" s="269"/>
      <c r="K352" s="269"/>
      <c r="L352" s="274"/>
      <c r="M352" s="275"/>
      <c r="N352" s="276"/>
      <c r="O352" s="276"/>
      <c r="P352" s="276"/>
      <c r="Q352" s="276"/>
      <c r="R352" s="276"/>
      <c r="S352" s="276"/>
      <c r="T352" s="27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8" t="s">
        <v>173</v>
      </c>
      <c r="AU352" s="278" t="s">
        <v>82</v>
      </c>
      <c r="AV352" s="14" t="s">
        <v>82</v>
      </c>
      <c r="AW352" s="14" t="s">
        <v>30</v>
      </c>
      <c r="AX352" s="14" t="s">
        <v>73</v>
      </c>
      <c r="AY352" s="278" t="s">
        <v>165</v>
      </c>
    </row>
    <row r="353" spans="1:51" s="14" customFormat="1" ht="12">
      <c r="A353" s="14"/>
      <c r="B353" s="268"/>
      <c r="C353" s="269"/>
      <c r="D353" s="259" t="s">
        <v>173</v>
      </c>
      <c r="E353" s="270" t="s">
        <v>1</v>
      </c>
      <c r="F353" s="271" t="s">
        <v>487</v>
      </c>
      <c r="G353" s="269"/>
      <c r="H353" s="272">
        <v>7.84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173</v>
      </c>
      <c r="AU353" s="278" t="s">
        <v>82</v>
      </c>
      <c r="AV353" s="14" t="s">
        <v>82</v>
      </c>
      <c r="AW353" s="14" t="s">
        <v>30</v>
      </c>
      <c r="AX353" s="14" t="s">
        <v>73</v>
      </c>
      <c r="AY353" s="278" t="s">
        <v>165</v>
      </c>
    </row>
    <row r="354" spans="1:51" s="13" customFormat="1" ht="12">
      <c r="A354" s="13"/>
      <c r="B354" s="257"/>
      <c r="C354" s="258"/>
      <c r="D354" s="259" t="s">
        <v>173</v>
      </c>
      <c r="E354" s="260" t="s">
        <v>1</v>
      </c>
      <c r="F354" s="261" t="s">
        <v>403</v>
      </c>
      <c r="G354" s="258"/>
      <c r="H354" s="260" t="s">
        <v>1</v>
      </c>
      <c r="I354" s="262"/>
      <c r="J354" s="258"/>
      <c r="K354" s="258"/>
      <c r="L354" s="263"/>
      <c r="M354" s="264"/>
      <c r="N354" s="265"/>
      <c r="O354" s="265"/>
      <c r="P354" s="265"/>
      <c r="Q354" s="265"/>
      <c r="R354" s="265"/>
      <c r="S354" s="265"/>
      <c r="T354" s="26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7" t="s">
        <v>173</v>
      </c>
      <c r="AU354" s="267" t="s">
        <v>82</v>
      </c>
      <c r="AV354" s="13" t="s">
        <v>80</v>
      </c>
      <c r="AW354" s="13" t="s">
        <v>30</v>
      </c>
      <c r="AX354" s="13" t="s">
        <v>73</v>
      </c>
      <c r="AY354" s="267" t="s">
        <v>165</v>
      </c>
    </row>
    <row r="355" spans="1:51" s="14" customFormat="1" ht="12">
      <c r="A355" s="14"/>
      <c r="B355" s="268"/>
      <c r="C355" s="269"/>
      <c r="D355" s="259" t="s">
        <v>173</v>
      </c>
      <c r="E355" s="270" t="s">
        <v>1</v>
      </c>
      <c r="F355" s="271" t="s">
        <v>488</v>
      </c>
      <c r="G355" s="269"/>
      <c r="H355" s="272">
        <v>93.08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173</v>
      </c>
      <c r="AU355" s="278" t="s">
        <v>82</v>
      </c>
      <c r="AV355" s="14" t="s">
        <v>82</v>
      </c>
      <c r="AW355" s="14" t="s">
        <v>30</v>
      </c>
      <c r="AX355" s="14" t="s">
        <v>73</v>
      </c>
      <c r="AY355" s="278" t="s">
        <v>165</v>
      </c>
    </row>
    <row r="356" spans="1:51" s="14" customFormat="1" ht="12">
      <c r="A356" s="14"/>
      <c r="B356" s="268"/>
      <c r="C356" s="269"/>
      <c r="D356" s="259" t="s">
        <v>173</v>
      </c>
      <c r="E356" s="270" t="s">
        <v>1</v>
      </c>
      <c r="F356" s="271" t="s">
        <v>489</v>
      </c>
      <c r="G356" s="269"/>
      <c r="H356" s="272">
        <v>44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173</v>
      </c>
      <c r="AU356" s="278" t="s">
        <v>82</v>
      </c>
      <c r="AV356" s="14" t="s">
        <v>82</v>
      </c>
      <c r="AW356" s="14" t="s">
        <v>30</v>
      </c>
      <c r="AX356" s="14" t="s">
        <v>73</v>
      </c>
      <c r="AY356" s="278" t="s">
        <v>165</v>
      </c>
    </row>
    <row r="357" spans="1:51" s="14" customFormat="1" ht="12">
      <c r="A357" s="14"/>
      <c r="B357" s="268"/>
      <c r="C357" s="269"/>
      <c r="D357" s="259" t="s">
        <v>173</v>
      </c>
      <c r="E357" s="270" t="s">
        <v>1</v>
      </c>
      <c r="F357" s="271" t="s">
        <v>490</v>
      </c>
      <c r="G357" s="269"/>
      <c r="H357" s="272">
        <v>30.36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173</v>
      </c>
      <c r="AU357" s="278" t="s">
        <v>82</v>
      </c>
      <c r="AV357" s="14" t="s">
        <v>82</v>
      </c>
      <c r="AW357" s="14" t="s">
        <v>30</v>
      </c>
      <c r="AX357" s="14" t="s">
        <v>73</v>
      </c>
      <c r="AY357" s="278" t="s">
        <v>165</v>
      </c>
    </row>
    <row r="358" spans="1:51" s="14" customFormat="1" ht="12">
      <c r="A358" s="14"/>
      <c r="B358" s="268"/>
      <c r="C358" s="269"/>
      <c r="D358" s="259" t="s">
        <v>173</v>
      </c>
      <c r="E358" s="270" t="s">
        <v>1</v>
      </c>
      <c r="F358" s="271" t="s">
        <v>491</v>
      </c>
      <c r="G358" s="269"/>
      <c r="H358" s="272">
        <v>11.32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173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165</v>
      </c>
    </row>
    <row r="359" spans="1:51" s="13" customFormat="1" ht="12">
      <c r="A359" s="13"/>
      <c r="B359" s="257"/>
      <c r="C359" s="258"/>
      <c r="D359" s="259" t="s">
        <v>173</v>
      </c>
      <c r="E359" s="260" t="s">
        <v>1</v>
      </c>
      <c r="F359" s="261" t="s">
        <v>408</v>
      </c>
      <c r="G359" s="258"/>
      <c r="H359" s="260" t="s">
        <v>1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173</v>
      </c>
      <c r="AU359" s="267" t="s">
        <v>82</v>
      </c>
      <c r="AV359" s="13" t="s">
        <v>80</v>
      </c>
      <c r="AW359" s="13" t="s">
        <v>30</v>
      </c>
      <c r="AX359" s="13" t="s">
        <v>73</v>
      </c>
      <c r="AY359" s="267" t="s">
        <v>165</v>
      </c>
    </row>
    <row r="360" spans="1:51" s="14" customFormat="1" ht="12">
      <c r="A360" s="14"/>
      <c r="B360" s="268"/>
      <c r="C360" s="269"/>
      <c r="D360" s="259" t="s">
        <v>173</v>
      </c>
      <c r="E360" s="270" t="s">
        <v>1</v>
      </c>
      <c r="F360" s="271" t="s">
        <v>488</v>
      </c>
      <c r="G360" s="269"/>
      <c r="H360" s="272">
        <v>93.08</v>
      </c>
      <c r="I360" s="273"/>
      <c r="J360" s="269"/>
      <c r="K360" s="269"/>
      <c r="L360" s="274"/>
      <c r="M360" s="275"/>
      <c r="N360" s="276"/>
      <c r="O360" s="276"/>
      <c r="P360" s="276"/>
      <c r="Q360" s="276"/>
      <c r="R360" s="276"/>
      <c r="S360" s="276"/>
      <c r="T360" s="27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8" t="s">
        <v>173</v>
      </c>
      <c r="AU360" s="278" t="s">
        <v>82</v>
      </c>
      <c r="AV360" s="14" t="s">
        <v>82</v>
      </c>
      <c r="AW360" s="14" t="s">
        <v>30</v>
      </c>
      <c r="AX360" s="14" t="s">
        <v>73</v>
      </c>
      <c r="AY360" s="278" t="s">
        <v>165</v>
      </c>
    </row>
    <row r="361" spans="1:51" s="14" customFormat="1" ht="12">
      <c r="A361" s="14"/>
      <c r="B361" s="268"/>
      <c r="C361" s="269"/>
      <c r="D361" s="259" t="s">
        <v>173</v>
      </c>
      <c r="E361" s="270" t="s">
        <v>1</v>
      </c>
      <c r="F361" s="271" t="s">
        <v>492</v>
      </c>
      <c r="G361" s="269"/>
      <c r="H361" s="272">
        <v>35.42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173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165</v>
      </c>
    </row>
    <row r="362" spans="1:51" s="14" customFormat="1" ht="12">
      <c r="A362" s="14"/>
      <c r="B362" s="268"/>
      <c r="C362" s="269"/>
      <c r="D362" s="259" t="s">
        <v>173</v>
      </c>
      <c r="E362" s="270" t="s">
        <v>1</v>
      </c>
      <c r="F362" s="271" t="s">
        <v>493</v>
      </c>
      <c r="G362" s="269"/>
      <c r="H362" s="272">
        <v>43.6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173</v>
      </c>
      <c r="AU362" s="278" t="s">
        <v>82</v>
      </c>
      <c r="AV362" s="14" t="s">
        <v>82</v>
      </c>
      <c r="AW362" s="14" t="s">
        <v>30</v>
      </c>
      <c r="AX362" s="14" t="s">
        <v>73</v>
      </c>
      <c r="AY362" s="278" t="s">
        <v>165</v>
      </c>
    </row>
    <row r="363" spans="1:51" s="14" customFormat="1" ht="12">
      <c r="A363" s="14"/>
      <c r="B363" s="268"/>
      <c r="C363" s="269"/>
      <c r="D363" s="259" t="s">
        <v>173</v>
      </c>
      <c r="E363" s="270" t="s">
        <v>1</v>
      </c>
      <c r="F363" s="271" t="s">
        <v>494</v>
      </c>
      <c r="G363" s="269"/>
      <c r="H363" s="272">
        <v>18.84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173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165</v>
      </c>
    </row>
    <row r="364" spans="1:51" s="14" customFormat="1" ht="12">
      <c r="A364" s="14"/>
      <c r="B364" s="268"/>
      <c r="C364" s="269"/>
      <c r="D364" s="259" t="s">
        <v>173</v>
      </c>
      <c r="E364" s="270" t="s">
        <v>1</v>
      </c>
      <c r="F364" s="271" t="s">
        <v>491</v>
      </c>
      <c r="G364" s="269"/>
      <c r="H364" s="272">
        <v>11.32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173</v>
      </c>
      <c r="AU364" s="278" t="s">
        <v>82</v>
      </c>
      <c r="AV364" s="14" t="s">
        <v>82</v>
      </c>
      <c r="AW364" s="14" t="s">
        <v>30</v>
      </c>
      <c r="AX364" s="14" t="s">
        <v>73</v>
      </c>
      <c r="AY364" s="278" t="s">
        <v>165</v>
      </c>
    </row>
    <row r="365" spans="1:51" s="14" customFormat="1" ht="12">
      <c r="A365" s="14"/>
      <c r="B365" s="268"/>
      <c r="C365" s="269"/>
      <c r="D365" s="259" t="s">
        <v>173</v>
      </c>
      <c r="E365" s="270" t="s">
        <v>1</v>
      </c>
      <c r="F365" s="271" t="s">
        <v>495</v>
      </c>
      <c r="G365" s="269"/>
      <c r="H365" s="272">
        <v>7.1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173</v>
      </c>
      <c r="AU365" s="278" t="s">
        <v>82</v>
      </c>
      <c r="AV365" s="14" t="s">
        <v>82</v>
      </c>
      <c r="AW365" s="14" t="s">
        <v>30</v>
      </c>
      <c r="AX365" s="14" t="s">
        <v>73</v>
      </c>
      <c r="AY365" s="278" t="s">
        <v>165</v>
      </c>
    </row>
    <row r="366" spans="1:51" s="14" customFormat="1" ht="12">
      <c r="A366" s="14"/>
      <c r="B366" s="268"/>
      <c r="C366" s="269"/>
      <c r="D366" s="259" t="s">
        <v>173</v>
      </c>
      <c r="E366" s="270" t="s">
        <v>1</v>
      </c>
      <c r="F366" s="271" t="s">
        <v>496</v>
      </c>
      <c r="G366" s="269"/>
      <c r="H366" s="272">
        <v>17.7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173</v>
      </c>
      <c r="AU366" s="278" t="s">
        <v>82</v>
      </c>
      <c r="AV366" s="14" t="s">
        <v>82</v>
      </c>
      <c r="AW366" s="14" t="s">
        <v>30</v>
      </c>
      <c r="AX366" s="14" t="s">
        <v>73</v>
      </c>
      <c r="AY366" s="278" t="s">
        <v>165</v>
      </c>
    </row>
    <row r="367" spans="1:51" s="14" customFormat="1" ht="12">
      <c r="A367" s="14"/>
      <c r="B367" s="268"/>
      <c r="C367" s="269"/>
      <c r="D367" s="259" t="s">
        <v>173</v>
      </c>
      <c r="E367" s="270" t="s">
        <v>1</v>
      </c>
      <c r="F367" s="271" t="s">
        <v>497</v>
      </c>
      <c r="G367" s="269"/>
      <c r="H367" s="272">
        <v>140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173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165</v>
      </c>
    </row>
    <row r="368" spans="1:51" s="14" customFormat="1" ht="12">
      <c r="A368" s="14"/>
      <c r="B368" s="268"/>
      <c r="C368" s="269"/>
      <c r="D368" s="259" t="s">
        <v>173</v>
      </c>
      <c r="E368" s="270" t="s">
        <v>1</v>
      </c>
      <c r="F368" s="271" t="s">
        <v>498</v>
      </c>
      <c r="G368" s="269"/>
      <c r="H368" s="272">
        <v>153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173</v>
      </c>
      <c r="AU368" s="278" t="s">
        <v>82</v>
      </c>
      <c r="AV368" s="14" t="s">
        <v>82</v>
      </c>
      <c r="AW368" s="14" t="s">
        <v>30</v>
      </c>
      <c r="AX368" s="14" t="s">
        <v>73</v>
      </c>
      <c r="AY368" s="278" t="s">
        <v>165</v>
      </c>
    </row>
    <row r="369" spans="1:51" s="13" customFormat="1" ht="12">
      <c r="A369" s="13"/>
      <c r="B369" s="257"/>
      <c r="C369" s="258"/>
      <c r="D369" s="259" t="s">
        <v>173</v>
      </c>
      <c r="E369" s="260" t="s">
        <v>1</v>
      </c>
      <c r="F369" s="261" t="s">
        <v>499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173</v>
      </c>
      <c r="AU369" s="267" t="s">
        <v>82</v>
      </c>
      <c r="AV369" s="13" t="s">
        <v>80</v>
      </c>
      <c r="AW369" s="13" t="s">
        <v>30</v>
      </c>
      <c r="AX369" s="13" t="s">
        <v>73</v>
      </c>
      <c r="AY369" s="267" t="s">
        <v>165</v>
      </c>
    </row>
    <row r="370" spans="1:51" s="13" customFormat="1" ht="12">
      <c r="A370" s="13"/>
      <c r="B370" s="257"/>
      <c r="C370" s="258"/>
      <c r="D370" s="259" t="s">
        <v>173</v>
      </c>
      <c r="E370" s="260" t="s">
        <v>1</v>
      </c>
      <c r="F370" s="261" t="s">
        <v>174</v>
      </c>
      <c r="G370" s="258"/>
      <c r="H370" s="260" t="s">
        <v>1</v>
      </c>
      <c r="I370" s="262"/>
      <c r="J370" s="258"/>
      <c r="K370" s="258"/>
      <c r="L370" s="263"/>
      <c r="M370" s="264"/>
      <c r="N370" s="265"/>
      <c r="O370" s="265"/>
      <c r="P370" s="265"/>
      <c r="Q370" s="265"/>
      <c r="R370" s="265"/>
      <c r="S370" s="265"/>
      <c r="T370" s="26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7" t="s">
        <v>173</v>
      </c>
      <c r="AU370" s="267" t="s">
        <v>82</v>
      </c>
      <c r="AV370" s="13" t="s">
        <v>80</v>
      </c>
      <c r="AW370" s="13" t="s">
        <v>30</v>
      </c>
      <c r="AX370" s="13" t="s">
        <v>73</v>
      </c>
      <c r="AY370" s="267" t="s">
        <v>165</v>
      </c>
    </row>
    <row r="371" spans="1:51" s="14" customFormat="1" ht="12">
      <c r="A371" s="14"/>
      <c r="B371" s="268"/>
      <c r="C371" s="269"/>
      <c r="D371" s="259" t="s">
        <v>173</v>
      </c>
      <c r="E371" s="270" t="s">
        <v>1</v>
      </c>
      <c r="F371" s="271" t="s">
        <v>500</v>
      </c>
      <c r="G371" s="269"/>
      <c r="H371" s="272">
        <v>20.24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173</v>
      </c>
      <c r="AU371" s="278" t="s">
        <v>82</v>
      </c>
      <c r="AV371" s="14" t="s">
        <v>82</v>
      </c>
      <c r="AW371" s="14" t="s">
        <v>30</v>
      </c>
      <c r="AX371" s="14" t="s">
        <v>73</v>
      </c>
      <c r="AY371" s="278" t="s">
        <v>165</v>
      </c>
    </row>
    <row r="372" spans="1:51" s="14" customFormat="1" ht="12">
      <c r="A372" s="14"/>
      <c r="B372" s="268"/>
      <c r="C372" s="269"/>
      <c r="D372" s="259" t="s">
        <v>173</v>
      </c>
      <c r="E372" s="270" t="s">
        <v>1</v>
      </c>
      <c r="F372" s="271" t="s">
        <v>501</v>
      </c>
      <c r="G372" s="269"/>
      <c r="H372" s="272">
        <v>1.02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173</v>
      </c>
      <c r="AU372" s="278" t="s">
        <v>82</v>
      </c>
      <c r="AV372" s="14" t="s">
        <v>82</v>
      </c>
      <c r="AW372" s="14" t="s">
        <v>30</v>
      </c>
      <c r="AX372" s="14" t="s">
        <v>73</v>
      </c>
      <c r="AY372" s="278" t="s">
        <v>165</v>
      </c>
    </row>
    <row r="373" spans="1:51" s="14" customFormat="1" ht="12">
      <c r="A373" s="14"/>
      <c r="B373" s="268"/>
      <c r="C373" s="269"/>
      <c r="D373" s="259" t="s">
        <v>173</v>
      </c>
      <c r="E373" s="270" t="s">
        <v>1</v>
      </c>
      <c r="F373" s="271" t="s">
        <v>502</v>
      </c>
      <c r="G373" s="269"/>
      <c r="H373" s="272">
        <v>0.62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173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165</v>
      </c>
    </row>
    <row r="374" spans="1:51" s="14" customFormat="1" ht="12">
      <c r="A374" s="14"/>
      <c r="B374" s="268"/>
      <c r="C374" s="269"/>
      <c r="D374" s="259" t="s">
        <v>173</v>
      </c>
      <c r="E374" s="270" t="s">
        <v>1</v>
      </c>
      <c r="F374" s="271" t="s">
        <v>503</v>
      </c>
      <c r="G374" s="269"/>
      <c r="H374" s="272">
        <v>2.72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173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165</v>
      </c>
    </row>
    <row r="375" spans="1:51" s="13" customFormat="1" ht="12">
      <c r="A375" s="13"/>
      <c r="B375" s="257"/>
      <c r="C375" s="258"/>
      <c r="D375" s="259" t="s">
        <v>173</v>
      </c>
      <c r="E375" s="260" t="s">
        <v>1</v>
      </c>
      <c r="F375" s="261" t="s">
        <v>403</v>
      </c>
      <c r="G375" s="258"/>
      <c r="H375" s="260" t="s">
        <v>1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7" t="s">
        <v>173</v>
      </c>
      <c r="AU375" s="267" t="s">
        <v>82</v>
      </c>
      <c r="AV375" s="13" t="s">
        <v>80</v>
      </c>
      <c r="AW375" s="13" t="s">
        <v>30</v>
      </c>
      <c r="AX375" s="13" t="s">
        <v>73</v>
      </c>
      <c r="AY375" s="267" t="s">
        <v>165</v>
      </c>
    </row>
    <row r="376" spans="1:51" s="14" customFormat="1" ht="12">
      <c r="A376" s="14"/>
      <c r="B376" s="268"/>
      <c r="C376" s="269"/>
      <c r="D376" s="259" t="s">
        <v>173</v>
      </c>
      <c r="E376" s="270" t="s">
        <v>1</v>
      </c>
      <c r="F376" s="271" t="s">
        <v>504</v>
      </c>
      <c r="G376" s="269"/>
      <c r="H376" s="272">
        <v>27.04</v>
      </c>
      <c r="I376" s="273"/>
      <c r="J376" s="269"/>
      <c r="K376" s="269"/>
      <c r="L376" s="274"/>
      <c r="M376" s="275"/>
      <c r="N376" s="276"/>
      <c r="O376" s="276"/>
      <c r="P376" s="276"/>
      <c r="Q376" s="276"/>
      <c r="R376" s="276"/>
      <c r="S376" s="276"/>
      <c r="T376" s="27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8" t="s">
        <v>173</v>
      </c>
      <c r="AU376" s="278" t="s">
        <v>82</v>
      </c>
      <c r="AV376" s="14" t="s">
        <v>82</v>
      </c>
      <c r="AW376" s="14" t="s">
        <v>30</v>
      </c>
      <c r="AX376" s="14" t="s">
        <v>73</v>
      </c>
      <c r="AY376" s="278" t="s">
        <v>165</v>
      </c>
    </row>
    <row r="377" spans="1:51" s="14" customFormat="1" ht="12">
      <c r="A377" s="14"/>
      <c r="B377" s="268"/>
      <c r="C377" s="269"/>
      <c r="D377" s="259" t="s">
        <v>173</v>
      </c>
      <c r="E377" s="270" t="s">
        <v>1</v>
      </c>
      <c r="F377" s="271" t="s">
        <v>505</v>
      </c>
      <c r="G377" s="269"/>
      <c r="H377" s="272">
        <v>7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173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165</v>
      </c>
    </row>
    <row r="378" spans="1:51" s="14" customFormat="1" ht="12">
      <c r="A378" s="14"/>
      <c r="B378" s="268"/>
      <c r="C378" s="269"/>
      <c r="D378" s="259" t="s">
        <v>173</v>
      </c>
      <c r="E378" s="270" t="s">
        <v>1</v>
      </c>
      <c r="F378" s="271" t="s">
        <v>506</v>
      </c>
      <c r="G378" s="269"/>
      <c r="H378" s="272">
        <v>8.1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173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165</v>
      </c>
    </row>
    <row r="379" spans="1:51" s="14" customFormat="1" ht="12">
      <c r="A379" s="14"/>
      <c r="B379" s="268"/>
      <c r="C379" s="269"/>
      <c r="D379" s="259" t="s">
        <v>173</v>
      </c>
      <c r="E379" s="270" t="s">
        <v>1</v>
      </c>
      <c r="F379" s="271" t="s">
        <v>507</v>
      </c>
      <c r="G379" s="269"/>
      <c r="H379" s="272">
        <v>2.7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173</v>
      </c>
      <c r="AU379" s="278" t="s">
        <v>82</v>
      </c>
      <c r="AV379" s="14" t="s">
        <v>82</v>
      </c>
      <c r="AW379" s="14" t="s">
        <v>30</v>
      </c>
      <c r="AX379" s="14" t="s">
        <v>73</v>
      </c>
      <c r="AY379" s="278" t="s">
        <v>165</v>
      </c>
    </row>
    <row r="380" spans="1:51" s="13" customFormat="1" ht="12">
      <c r="A380" s="13"/>
      <c r="B380" s="257"/>
      <c r="C380" s="258"/>
      <c r="D380" s="259" t="s">
        <v>173</v>
      </c>
      <c r="E380" s="260" t="s">
        <v>1</v>
      </c>
      <c r="F380" s="261" t="s">
        <v>408</v>
      </c>
      <c r="G380" s="258"/>
      <c r="H380" s="260" t="s">
        <v>1</v>
      </c>
      <c r="I380" s="262"/>
      <c r="J380" s="258"/>
      <c r="K380" s="258"/>
      <c r="L380" s="263"/>
      <c r="M380" s="264"/>
      <c r="N380" s="265"/>
      <c r="O380" s="265"/>
      <c r="P380" s="265"/>
      <c r="Q380" s="265"/>
      <c r="R380" s="265"/>
      <c r="S380" s="265"/>
      <c r="T380" s="26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7" t="s">
        <v>173</v>
      </c>
      <c r="AU380" s="267" t="s">
        <v>82</v>
      </c>
      <c r="AV380" s="13" t="s">
        <v>80</v>
      </c>
      <c r="AW380" s="13" t="s">
        <v>30</v>
      </c>
      <c r="AX380" s="13" t="s">
        <v>73</v>
      </c>
      <c r="AY380" s="267" t="s">
        <v>165</v>
      </c>
    </row>
    <row r="381" spans="1:51" s="14" customFormat="1" ht="12">
      <c r="A381" s="14"/>
      <c r="B381" s="268"/>
      <c r="C381" s="269"/>
      <c r="D381" s="259" t="s">
        <v>173</v>
      </c>
      <c r="E381" s="270" t="s">
        <v>1</v>
      </c>
      <c r="F381" s="271" t="s">
        <v>504</v>
      </c>
      <c r="G381" s="269"/>
      <c r="H381" s="272">
        <v>27.04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173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165</v>
      </c>
    </row>
    <row r="382" spans="1:51" s="14" customFormat="1" ht="12">
      <c r="A382" s="14"/>
      <c r="B382" s="268"/>
      <c r="C382" s="269"/>
      <c r="D382" s="259" t="s">
        <v>173</v>
      </c>
      <c r="E382" s="270" t="s">
        <v>1</v>
      </c>
      <c r="F382" s="271" t="s">
        <v>508</v>
      </c>
      <c r="G382" s="269"/>
      <c r="H382" s="272">
        <v>9.45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173</v>
      </c>
      <c r="AU382" s="278" t="s">
        <v>82</v>
      </c>
      <c r="AV382" s="14" t="s">
        <v>82</v>
      </c>
      <c r="AW382" s="14" t="s">
        <v>30</v>
      </c>
      <c r="AX382" s="14" t="s">
        <v>73</v>
      </c>
      <c r="AY382" s="278" t="s">
        <v>165</v>
      </c>
    </row>
    <row r="383" spans="1:51" s="14" customFormat="1" ht="12">
      <c r="A383" s="14"/>
      <c r="B383" s="268"/>
      <c r="C383" s="269"/>
      <c r="D383" s="259" t="s">
        <v>173</v>
      </c>
      <c r="E383" s="270" t="s">
        <v>1</v>
      </c>
      <c r="F383" s="271" t="s">
        <v>505</v>
      </c>
      <c r="G383" s="269"/>
      <c r="H383" s="272">
        <v>7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173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165</v>
      </c>
    </row>
    <row r="384" spans="1:51" s="14" customFormat="1" ht="12">
      <c r="A384" s="14"/>
      <c r="B384" s="268"/>
      <c r="C384" s="269"/>
      <c r="D384" s="259" t="s">
        <v>173</v>
      </c>
      <c r="E384" s="270" t="s">
        <v>1</v>
      </c>
      <c r="F384" s="271" t="s">
        <v>509</v>
      </c>
      <c r="G384" s="269"/>
      <c r="H384" s="272">
        <v>4.05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173</v>
      </c>
      <c r="AU384" s="278" t="s">
        <v>82</v>
      </c>
      <c r="AV384" s="14" t="s">
        <v>82</v>
      </c>
      <c r="AW384" s="14" t="s">
        <v>30</v>
      </c>
      <c r="AX384" s="14" t="s">
        <v>73</v>
      </c>
      <c r="AY384" s="278" t="s">
        <v>165</v>
      </c>
    </row>
    <row r="385" spans="1:51" s="14" customFormat="1" ht="12">
      <c r="A385" s="14"/>
      <c r="B385" s="268"/>
      <c r="C385" s="269"/>
      <c r="D385" s="259" t="s">
        <v>173</v>
      </c>
      <c r="E385" s="270" t="s">
        <v>1</v>
      </c>
      <c r="F385" s="271" t="s">
        <v>507</v>
      </c>
      <c r="G385" s="269"/>
      <c r="H385" s="272">
        <v>2.7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173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165</v>
      </c>
    </row>
    <row r="386" spans="1:51" s="14" customFormat="1" ht="12">
      <c r="A386" s="14"/>
      <c r="B386" s="268"/>
      <c r="C386" s="269"/>
      <c r="D386" s="259" t="s">
        <v>173</v>
      </c>
      <c r="E386" s="270" t="s">
        <v>1</v>
      </c>
      <c r="F386" s="271" t="s">
        <v>510</v>
      </c>
      <c r="G386" s="269"/>
      <c r="H386" s="272">
        <v>1.3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173</v>
      </c>
      <c r="AU386" s="278" t="s">
        <v>82</v>
      </c>
      <c r="AV386" s="14" t="s">
        <v>82</v>
      </c>
      <c r="AW386" s="14" t="s">
        <v>30</v>
      </c>
      <c r="AX386" s="14" t="s">
        <v>73</v>
      </c>
      <c r="AY386" s="278" t="s">
        <v>165</v>
      </c>
    </row>
    <row r="387" spans="1:65" s="2" customFormat="1" ht="16.5" customHeight="1">
      <c r="A387" s="37"/>
      <c r="B387" s="38"/>
      <c r="C387" s="279" t="s">
        <v>511</v>
      </c>
      <c r="D387" s="279" t="s">
        <v>238</v>
      </c>
      <c r="E387" s="280" t="s">
        <v>512</v>
      </c>
      <c r="F387" s="281" t="s">
        <v>513</v>
      </c>
      <c r="G387" s="282" t="s">
        <v>457</v>
      </c>
      <c r="H387" s="283">
        <v>1169.627</v>
      </c>
      <c r="I387" s="284"/>
      <c r="J387" s="285">
        <f>ROUND(I387*H387,2)</f>
        <v>0</v>
      </c>
      <c r="K387" s="286"/>
      <c r="L387" s="287"/>
      <c r="M387" s="288" t="s">
        <v>1</v>
      </c>
      <c r="N387" s="289" t="s">
        <v>38</v>
      </c>
      <c r="O387" s="90"/>
      <c r="P387" s="253">
        <f>O387*H387</f>
        <v>0</v>
      </c>
      <c r="Q387" s="253">
        <v>3E-05</v>
      </c>
      <c r="R387" s="253">
        <f>Q387*H387</f>
        <v>0.03508881</v>
      </c>
      <c r="S387" s="253">
        <v>0</v>
      </c>
      <c r="T387" s="254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5" t="s">
        <v>208</v>
      </c>
      <c r="AT387" s="255" t="s">
        <v>238</v>
      </c>
      <c r="AU387" s="255" t="s">
        <v>82</v>
      </c>
      <c r="AY387" s="16" t="s">
        <v>165</v>
      </c>
      <c r="BE387" s="256">
        <f>IF(N387="základní",J387,0)</f>
        <v>0</v>
      </c>
      <c r="BF387" s="256">
        <f>IF(N387="snížená",J387,0)</f>
        <v>0</v>
      </c>
      <c r="BG387" s="256">
        <f>IF(N387="zákl. přenesená",J387,0)</f>
        <v>0</v>
      </c>
      <c r="BH387" s="256">
        <f>IF(N387="sníž. přenesená",J387,0)</f>
        <v>0</v>
      </c>
      <c r="BI387" s="256">
        <f>IF(N387="nulová",J387,0)</f>
        <v>0</v>
      </c>
      <c r="BJ387" s="16" t="s">
        <v>80</v>
      </c>
      <c r="BK387" s="256">
        <f>ROUND(I387*H387,2)</f>
        <v>0</v>
      </c>
      <c r="BL387" s="16" t="s">
        <v>171</v>
      </c>
      <c r="BM387" s="255" t="s">
        <v>514</v>
      </c>
    </row>
    <row r="388" spans="1:51" s="14" customFormat="1" ht="12">
      <c r="A388" s="14"/>
      <c r="B388" s="268"/>
      <c r="C388" s="269"/>
      <c r="D388" s="259" t="s">
        <v>173</v>
      </c>
      <c r="E388" s="270" t="s">
        <v>1</v>
      </c>
      <c r="F388" s="271" t="s">
        <v>469</v>
      </c>
      <c r="G388" s="269"/>
      <c r="H388" s="272">
        <v>29.6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173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165</v>
      </c>
    </row>
    <row r="389" spans="1:51" s="13" customFormat="1" ht="12">
      <c r="A389" s="13"/>
      <c r="B389" s="257"/>
      <c r="C389" s="258"/>
      <c r="D389" s="259" t="s">
        <v>173</v>
      </c>
      <c r="E389" s="260" t="s">
        <v>1</v>
      </c>
      <c r="F389" s="261" t="s">
        <v>470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173</v>
      </c>
      <c r="AU389" s="267" t="s">
        <v>82</v>
      </c>
      <c r="AV389" s="13" t="s">
        <v>80</v>
      </c>
      <c r="AW389" s="13" t="s">
        <v>30</v>
      </c>
      <c r="AX389" s="13" t="s">
        <v>73</v>
      </c>
      <c r="AY389" s="267" t="s">
        <v>165</v>
      </c>
    </row>
    <row r="390" spans="1:51" s="13" customFormat="1" ht="12">
      <c r="A390" s="13"/>
      <c r="B390" s="257"/>
      <c r="C390" s="258"/>
      <c r="D390" s="259" t="s">
        <v>173</v>
      </c>
      <c r="E390" s="260" t="s">
        <v>1</v>
      </c>
      <c r="F390" s="261" t="s">
        <v>471</v>
      </c>
      <c r="G390" s="258"/>
      <c r="H390" s="260" t="s">
        <v>1</v>
      </c>
      <c r="I390" s="262"/>
      <c r="J390" s="258"/>
      <c r="K390" s="258"/>
      <c r="L390" s="263"/>
      <c r="M390" s="264"/>
      <c r="N390" s="265"/>
      <c r="O390" s="265"/>
      <c r="P390" s="265"/>
      <c r="Q390" s="265"/>
      <c r="R390" s="265"/>
      <c r="S390" s="265"/>
      <c r="T390" s="26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7" t="s">
        <v>173</v>
      </c>
      <c r="AU390" s="267" t="s">
        <v>82</v>
      </c>
      <c r="AV390" s="13" t="s">
        <v>80</v>
      </c>
      <c r="AW390" s="13" t="s">
        <v>30</v>
      </c>
      <c r="AX390" s="13" t="s">
        <v>73</v>
      </c>
      <c r="AY390" s="267" t="s">
        <v>165</v>
      </c>
    </row>
    <row r="391" spans="1:51" s="14" customFormat="1" ht="12">
      <c r="A391" s="14"/>
      <c r="B391" s="268"/>
      <c r="C391" s="269"/>
      <c r="D391" s="259" t="s">
        <v>173</v>
      </c>
      <c r="E391" s="270" t="s">
        <v>1</v>
      </c>
      <c r="F391" s="271" t="s">
        <v>472</v>
      </c>
      <c r="G391" s="269"/>
      <c r="H391" s="272">
        <v>28.2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173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165</v>
      </c>
    </row>
    <row r="392" spans="1:51" s="14" customFormat="1" ht="12">
      <c r="A392" s="14"/>
      <c r="B392" s="268"/>
      <c r="C392" s="269"/>
      <c r="D392" s="259" t="s">
        <v>173</v>
      </c>
      <c r="E392" s="270" t="s">
        <v>1</v>
      </c>
      <c r="F392" s="271" t="s">
        <v>473</v>
      </c>
      <c r="G392" s="269"/>
      <c r="H392" s="272">
        <v>31.5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173</v>
      </c>
      <c r="AU392" s="278" t="s">
        <v>82</v>
      </c>
      <c r="AV392" s="14" t="s">
        <v>82</v>
      </c>
      <c r="AW392" s="14" t="s">
        <v>30</v>
      </c>
      <c r="AX392" s="14" t="s">
        <v>73</v>
      </c>
      <c r="AY392" s="278" t="s">
        <v>165</v>
      </c>
    </row>
    <row r="393" spans="1:51" s="14" customFormat="1" ht="12">
      <c r="A393" s="14"/>
      <c r="B393" s="268"/>
      <c r="C393" s="269"/>
      <c r="D393" s="259" t="s">
        <v>173</v>
      </c>
      <c r="E393" s="270" t="s">
        <v>1</v>
      </c>
      <c r="F393" s="271" t="s">
        <v>474</v>
      </c>
      <c r="G393" s="269"/>
      <c r="H393" s="272">
        <v>51.55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173</v>
      </c>
      <c r="AU393" s="278" t="s">
        <v>82</v>
      </c>
      <c r="AV393" s="14" t="s">
        <v>82</v>
      </c>
      <c r="AW393" s="14" t="s">
        <v>30</v>
      </c>
      <c r="AX393" s="14" t="s">
        <v>73</v>
      </c>
      <c r="AY393" s="278" t="s">
        <v>165</v>
      </c>
    </row>
    <row r="394" spans="1:51" s="14" customFormat="1" ht="12">
      <c r="A394" s="14"/>
      <c r="B394" s="268"/>
      <c r="C394" s="269"/>
      <c r="D394" s="259" t="s">
        <v>173</v>
      </c>
      <c r="E394" s="270" t="s">
        <v>1</v>
      </c>
      <c r="F394" s="271" t="s">
        <v>475</v>
      </c>
      <c r="G394" s="269"/>
      <c r="H394" s="272">
        <v>24.1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173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165</v>
      </c>
    </row>
    <row r="395" spans="1:51" s="14" customFormat="1" ht="12">
      <c r="A395" s="14"/>
      <c r="B395" s="268"/>
      <c r="C395" s="269"/>
      <c r="D395" s="259" t="s">
        <v>173</v>
      </c>
      <c r="E395" s="270" t="s">
        <v>1</v>
      </c>
      <c r="F395" s="271" t="s">
        <v>476</v>
      </c>
      <c r="G395" s="269"/>
      <c r="H395" s="272">
        <v>16.9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173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165</v>
      </c>
    </row>
    <row r="396" spans="1:51" s="14" customFormat="1" ht="12">
      <c r="A396" s="14"/>
      <c r="B396" s="268"/>
      <c r="C396" s="269"/>
      <c r="D396" s="259" t="s">
        <v>173</v>
      </c>
      <c r="E396" s="270" t="s">
        <v>1</v>
      </c>
      <c r="F396" s="271" t="s">
        <v>477</v>
      </c>
      <c r="G396" s="269"/>
      <c r="H396" s="272">
        <v>31.5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173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165</v>
      </c>
    </row>
    <row r="397" spans="1:51" s="14" customFormat="1" ht="12">
      <c r="A397" s="14"/>
      <c r="B397" s="268"/>
      <c r="C397" s="269"/>
      <c r="D397" s="259" t="s">
        <v>173</v>
      </c>
      <c r="E397" s="270" t="s">
        <v>1</v>
      </c>
      <c r="F397" s="271" t="s">
        <v>478</v>
      </c>
      <c r="G397" s="269"/>
      <c r="H397" s="272">
        <v>23.9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173</v>
      </c>
      <c r="AU397" s="278" t="s">
        <v>82</v>
      </c>
      <c r="AV397" s="14" t="s">
        <v>82</v>
      </c>
      <c r="AW397" s="14" t="s">
        <v>30</v>
      </c>
      <c r="AX397" s="14" t="s">
        <v>73</v>
      </c>
      <c r="AY397" s="278" t="s">
        <v>165</v>
      </c>
    </row>
    <row r="398" spans="1:51" s="14" customFormat="1" ht="12">
      <c r="A398" s="14"/>
      <c r="B398" s="268"/>
      <c r="C398" s="269"/>
      <c r="D398" s="259" t="s">
        <v>173</v>
      </c>
      <c r="E398" s="270" t="s">
        <v>1</v>
      </c>
      <c r="F398" s="271" t="s">
        <v>479</v>
      </c>
      <c r="G398" s="269"/>
      <c r="H398" s="272">
        <v>30.5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173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165</v>
      </c>
    </row>
    <row r="399" spans="1:51" s="14" customFormat="1" ht="12">
      <c r="A399" s="14"/>
      <c r="B399" s="268"/>
      <c r="C399" s="269"/>
      <c r="D399" s="259" t="s">
        <v>173</v>
      </c>
      <c r="E399" s="270" t="s">
        <v>1</v>
      </c>
      <c r="F399" s="271" t="s">
        <v>480</v>
      </c>
      <c r="G399" s="269"/>
      <c r="H399" s="272">
        <v>16.8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173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165</v>
      </c>
    </row>
    <row r="400" spans="1:51" s="14" customFormat="1" ht="12">
      <c r="A400" s="14"/>
      <c r="B400" s="268"/>
      <c r="C400" s="269"/>
      <c r="D400" s="259" t="s">
        <v>173</v>
      </c>
      <c r="E400" s="270" t="s">
        <v>1</v>
      </c>
      <c r="F400" s="271" t="s">
        <v>481</v>
      </c>
      <c r="G400" s="269"/>
      <c r="H400" s="272">
        <v>28.2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173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165</v>
      </c>
    </row>
    <row r="401" spans="1:51" s="14" customFormat="1" ht="12">
      <c r="A401" s="14"/>
      <c r="B401" s="268"/>
      <c r="C401" s="269"/>
      <c r="D401" s="259" t="s">
        <v>173</v>
      </c>
      <c r="E401" s="270" t="s">
        <v>1</v>
      </c>
      <c r="F401" s="271" t="s">
        <v>482</v>
      </c>
      <c r="G401" s="269"/>
      <c r="H401" s="272">
        <v>20.9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173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165</v>
      </c>
    </row>
    <row r="402" spans="1:51" s="13" customFormat="1" ht="12">
      <c r="A402" s="13"/>
      <c r="B402" s="257"/>
      <c r="C402" s="258"/>
      <c r="D402" s="259" t="s">
        <v>173</v>
      </c>
      <c r="E402" s="260" t="s">
        <v>1</v>
      </c>
      <c r="F402" s="261" t="s">
        <v>483</v>
      </c>
      <c r="G402" s="258"/>
      <c r="H402" s="260" t="s">
        <v>1</v>
      </c>
      <c r="I402" s="262"/>
      <c r="J402" s="258"/>
      <c r="K402" s="258"/>
      <c r="L402" s="263"/>
      <c r="M402" s="264"/>
      <c r="N402" s="265"/>
      <c r="O402" s="265"/>
      <c r="P402" s="265"/>
      <c r="Q402" s="265"/>
      <c r="R402" s="265"/>
      <c r="S402" s="265"/>
      <c r="T402" s="26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7" t="s">
        <v>173</v>
      </c>
      <c r="AU402" s="267" t="s">
        <v>82</v>
      </c>
      <c r="AV402" s="13" t="s">
        <v>80</v>
      </c>
      <c r="AW402" s="13" t="s">
        <v>30</v>
      </c>
      <c r="AX402" s="13" t="s">
        <v>73</v>
      </c>
      <c r="AY402" s="267" t="s">
        <v>165</v>
      </c>
    </row>
    <row r="403" spans="1:51" s="13" customFormat="1" ht="12">
      <c r="A403" s="13"/>
      <c r="B403" s="257"/>
      <c r="C403" s="258"/>
      <c r="D403" s="259" t="s">
        <v>173</v>
      </c>
      <c r="E403" s="260" t="s">
        <v>1</v>
      </c>
      <c r="F403" s="261" t="s">
        <v>392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173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165</v>
      </c>
    </row>
    <row r="404" spans="1:51" s="14" customFormat="1" ht="12">
      <c r="A404" s="14"/>
      <c r="B404" s="268"/>
      <c r="C404" s="269"/>
      <c r="D404" s="259" t="s">
        <v>173</v>
      </c>
      <c r="E404" s="270" t="s">
        <v>1</v>
      </c>
      <c r="F404" s="271" t="s">
        <v>484</v>
      </c>
      <c r="G404" s="269"/>
      <c r="H404" s="272">
        <v>67.16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173</v>
      </c>
      <c r="AU404" s="278" t="s">
        <v>82</v>
      </c>
      <c r="AV404" s="14" t="s">
        <v>82</v>
      </c>
      <c r="AW404" s="14" t="s">
        <v>30</v>
      </c>
      <c r="AX404" s="14" t="s">
        <v>73</v>
      </c>
      <c r="AY404" s="278" t="s">
        <v>165</v>
      </c>
    </row>
    <row r="405" spans="1:51" s="14" customFormat="1" ht="12">
      <c r="A405" s="14"/>
      <c r="B405" s="268"/>
      <c r="C405" s="269"/>
      <c r="D405" s="259" t="s">
        <v>173</v>
      </c>
      <c r="E405" s="270" t="s">
        <v>1</v>
      </c>
      <c r="F405" s="271" t="s">
        <v>485</v>
      </c>
      <c r="G405" s="269"/>
      <c r="H405" s="272">
        <v>4.36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173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165</v>
      </c>
    </row>
    <row r="406" spans="1:51" s="14" customFormat="1" ht="12">
      <c r="A406" s="14"/>
      <c r="B406" s="268"/>
      <c r="C406" s="269"/>
      <c r="D406" s="259" t="s">
        <v>173</v>
      </c>
      <c r="E406" s="270" t="s">
        <v>1</v>
      </c>
      <c r="F406" s="271" t="s">
        <v>486</v>
      </c>
      <c r="G406" s="269"/>
      <c r="H406" s="272">
        <v>2.1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173</v>
      </c>
      <c r="AU406" s="278" t="s">
        <v>82</v>
      </c>
      <c r="AV406" s="14" t="s">
        <v>82</v>
      </c>
      <c r="AW406" s="14" t="s">
        <v>30</v>
      </c>
      <c r="AX406" s="14" t="s">
        <v>73</v>
      </c>
      <c r="AY406" s="278" t="s">
        <v>165</v>
      </c>
    </row>
    <row r="407" spans="1:51" s="14" customFormat="1" ht="12">
      <c r="A407" s="14"/>
      <c r="B407" s="268"/>
      <c r="C407" s="269"/>
      <c r="D407" s="259" t="s">
        <v>173</v>
      </c>
      <c r="E407" s="270" t="s">
        <v>1</v>
      </c>
      <c r="F407" s="271" t="s">
        <v>487</v>
      </c>
      <c r="G407" s="269"/>
      <c r="H407" s="272">
        <v>7.84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173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165</v>
      </c>
    </row>
    <row r="408" spans="1:51" s="13" customFormat="1" ht="12">
      <c r="A408" s="13"/>
      <c r="B408" s="257"/>
      <c r="C408" s="258"/>
      <c r="D408" s="259" t="s">
        <v>173</v>
      </c>
      <c r="E408" s="260" t="s">
        <v>1</v>
      </c>
      <c r="F408" s="261" t="s">
        <v>403</v>
      </c>
      <c r="G408" s="258"/>
      <c r="H408" s="260" t="s">
        <v>1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7" t="s">
        <v>173</v>
      </c>
      <c r="AU408" s="267" t="s">
        <v>82</v>
      </c>
      <c r="AV408" s="13" t="s">
        <v>80</v>
      </c>
      <c r="AW408" s="13" t="s">
        <v>30</v>
      </c>
      <c r="AX408" s="13" t="s">
        <v>73</v>
      </c>
      <c r="AY408" s="267" t="s">
        <v>165</v>
      </c>
    </row>
    <row r="409" spans="1:51" s="14" customFormat="1" ht="12">
      <c r="A409" s="14"/>
      <c r="B409" s="268"/>
      <c r="C409" s="269"/>
      <c r="D409" s="259" t="s">
        <v>173</v>
      </c>
      <c r="E409" s="270" t="s">
        <v>1</v>
      </c>
      <c r="F409" s="271" t="s">
        <v>488</v>
      </c>
      <c r="G409" s="269"/>
      <c r="H409" s="272">
        <v>93.08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173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165</v>
      </c>
    </row>
    <row r="410" spans="1:51" s="14" customFormat="1" ht="12">
      <c r="A410" s="14"/>
      <c r="B410" s="268"/>
      <c r="C410" s="269"/>
      <c r="D410" s="259" t="s">
        <v>173</v>
      </c>
      <c r="E410" s="270" t="s">
        <v>1</v>
      </c>
      <c r="F410" s="271" t="s">
        <v>489</v>
      </c>
      <c r="G410" s="269"/>
      <c r="H410" s="272">
        <v>44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173</v>
      </c>
      <c r="AU410" s="278" t="s">
        <v>82</v>
      </c>
      <c r="AV410" s="14" t="s">
        <v>82</v>
      </c>
      <c r="AW410" s="14" t="s">
        <v>30</v>
      </c>
      <c r="AX410" s="14" t="s">
        <v>73</v>
      </c>
      <c r="AY410" s="278" t="s">
        <v>165</v>
      </c>
    </row>
    <row r="411" spans="1:51" s="14" customFormat="1" ht="12">
      <c r="A411" s="14"/>
      <c r="B411" s="268"/>
      <c r="C411" s="269"/>
      <c r="D411" s="259" t="s">
        <v>173</v>
      </c>
      <c r="E411" s="270" t="s">
        <v>1</v>
      </c>
      <c r="F411" s="271" t="s">
        <v>490</v>
      </c>
      <c r="G411" s="269"/>
      <c r="H411" s="272">
        <v>30.36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173</v>
      </c>
      <c r="AU411" s="278" t="s">
        <v>82</v>
      </c>
      <c r="AV411" s="14" t="s">
        <v>82</v>
      </c>
      <c r="AW411" s="14" t="s">
        <v>30</v>
      </c>
      <c r="AX411" s="14" t="s">
        <v>73</v>
      </c>
      <c r="AY411" s="278" t="s">
        <v>165</v>
      </c>
    </row>
    <row r="412" spans="1:51" s="14" customFormat="1" ht="12">
      <c r="A412" s="14"/>
      <c r="B412" s="268"/>
      <c r="C412" s="269"/>
      <c r="D412" s="259" t="s">
        <v>173</v>
      </c>
      <c r="E412" s="270" t="s">
        <v>1</v>
      </c>
      <c r="F412" s="271" t="s">
        <v>491</v>
      </c>
      <c r="G412" s="269"/>
      <c r="H412" s="272">
        <v>11.32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173</v>
      </c>
      <c r="AU412" s="278" t="s">
        <v>82</v>
      </c>
      <c r="AV412" s="14" t="s">
        <v>82</v>
      </c>
      <c r="AW412" s="14" t="s">
        <v>30</v>
      </c>
      <c r="AX412" s="14" t="s">
        <v>73</v>
      </c>
      <c r="AY412" s="278" t="s">
        <v>165</v>
      </c>
    </row>
    <row r="413" spans="1:51" s="13" customFormat="1" ht="12">
      <c r="A413" s="13"/>
      <c r="B413" s="257"/>
      <c r="C413" s="258"/>
      <c r="D413" s="259" t="s">
        <v>173</v>
      </c>
      <c r="E413" s="260" t="s">
        <v>1</v>
      </c>
      <c r="F413" s="261" t="s">
        <v>408</v>
      </c>
      <c r="G413" s="258"/>
      <c r="H413" s="260" t="s">
        <v>1</v>
      </c>
      <c r="I413" s="262"/>
      <c r="J413" s="258"/>
      <c r="K413" s="258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173</v>
      </c>
      <c r="AU413" s="267" t="s">
        <v>82</v>
      </c>
      <c r="AV413" s="13" t="s">
        <v>80</v>
      </c>
      <c r="AW413" s="13" t="s">
        <v>30</v>
      </c>
      <c r="AX413" s="13" t="s">
        <v>73</v>
      </c>
      <c r="AY413" s="267" t="s">
        <v>165</v>
      </c>
    </row>
    <row r="414" spans="1:51" s="14" customFormat="1" ht="12">
      <c r="A414" s="14"/>
      <c r="B414" s="268"/>
      <c r="C414" s="269"/>
      <c r="D414" s="259" t="s">
        <v>173</v>
      </c>
      <c r="E414" s="270" t="s">
        <v>1</v>
      </c>
      <c r="F414" s="271" t="s">
        <v>488</v>
      </c>
      <c r="G414" s="269"/>
      <c r="H414" s="272">
        <v>93.08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173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165</v>
      </c>
    </row>
    <row r="415" spans="1:51" s="14" customFormat="1" ht="12">
      <c r="A415" s="14"/>
      <c r="B415" s="268"/>
      <c r="C415" s="269"/>
      <c r="D415" s="259" t="s">
        <v>173</v>
      </c>
      <c r="E415" s="270" t="s">
        <v>1</v>
      </c>
      <c r="F415" s="271" t="s">
        <v>492</v>
      </c>
      <c r="G415" s="269"/>
      <c r="H415" s="272">
        <v>35.42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173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165</v>
      </c>
    </row>
    <row r="416" spans="1:51" s="14" customFormat="1" ht="12">
      <c r="A416" s="14"/>
      <c r="B416" s="268"/>
      <c r="C416" s="269"/>
      <c r="D416" s="259" t="s">
        <v>173</v>
      </c>
      <c r="E416" s="270" t="s">
        <v>1</v>
      </c>
      <c r="F416" s="271" t="s">
        <v>493</v>
      </c>
      <c r="G416" s="269"/>
      <c r="H416" s="272">
        <v>43.6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173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165</v>
      </c>
    </row>
    <row r="417" spans="1:51" s="14" customFormat="1" ht="12">
      <c r="A417" s="14"/>
      <c r="B417" s="268"/>
      <c r="C417" s="269"/>
      <c r="D417" s="259" t="s">
        <v>173</v>
      </c>
      <c r="E417" s="270" t="s">
        <v>1</v>
      </c>
      <c r="F417" s="271" t="s">
        <v>494</v>
      </c>
      <c r="G417" s="269"/>
      <c r="H417" s="272">
        <v>18.84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173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165</v>
      </c>
    </row>
    <row r="418" spans="1:51" s="14" customFormat="1" ht="12">
      <c r="A418" s="14"/>
      <c r="B418" s="268"/>
      <c r="C418" s="269"/>
      <c r="D418" s="259" t="s">
        <v>173</v>
      </c>
      <c r="E418" s="270" t="s">
        <v>1</v>
      </c>
      <c r="F418" s="271" t="s">
        <v>491</v>
      </c>
      <c r="G418" s="269"/>
      <c r="H418" s="272">
        <v>11.32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173</v>
      </c>
      <c r="AU418" s="278" t="s">
        <v>82</v>
      </c>
      <c r="AV418" s="14" t="s">
        <v>82</v>
      </c>
      <c r="AW418" s="14" t="s">
        <v>30</v>
      </c>
      <c r="AX418" s="14" t="s">
        <v>73</v>
      </c>
      <c r="AY418" s="278" t="s">
        <v>165</v>
      </c>
    </row>
    <row r="419" spans="1:51" s="14" customFormat="1" ht="12">
      <c r="A419" s="14"/>
      <c r="B419" s="268"/>
      <c r="C419" s="269"/>
      <c r="D419" s="259" t="s">
        <v>173</v>
      </c>
      <c r="E419" s="270" t="s">
        <v>1</v>
      </c>
      <c r="F419" s="271" t="s">
        <v>495</v>
      </c>
      <c r="G419" s="269"/>
      <c r="H419" s="272">
        <v>7.1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173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165</v>
      </c>
    </row>
    <row r="420" spans="1:51" s="14" customFormat="1" ht="12">
      <c r="A420" s="14"/>
      <c r="B420" s="268"/>
      <c r="C420" s="269"/>
      <c r="D420" s="259" t="s">
        <v>173</v>
      </c>
      <c r="E420" s="270" t="s">
        <v>1</v>
      </c>
      <c r="F420" s="271" t="s">
        <v>496</v>
      </c>
      <c r="G420" s="269"/>
      <c r="H420" s="272">
        <v>17.7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173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165</v>
      </c>
    </row>
    <row r="421" spans="1:51" s="14" customFormat="1" ht="12">
      <c r="A421" s="14"/>
      <c r="B421" s="268"/>
      <c r="C421" s="269"/>
      <c r="D421" s="259" t="s">
        <v>173</v>
      </c>
      <c r="E421" s="270" t="s">
        <v>1</v>
      </c>
      <c r="F421" s="271" t="s">
        <v>497</v>
      </c>
      <c r="G421" s="269"/>
      <c r="H421" s="272">
        <v>140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173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165</v>
      </c>
    </row>
    <row r="422" spans="1:51" s="14" customFormat="1" ht="12">
      <c r="A422" s="14"/>
      <c r="B422" s="268"/>
      <c r="C422" s="269"/>
      <c r="D422" s="259" t="s">
        <v>173</v>
      </c>
      <c r="E422" s="270" t="s">
        <v>1</v>
      </c>
      <c r="F422" s="271" t="s">
        <v>498</v>
      </c>
      <c r="G422" s="269"/>
      <c r="H422" s="272">
        <v>153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173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165</v>
      </c>
    </row>
    <row r="423" spans="1:51" s="14" customFormat="1" ht="12">
      <c r="A423" s="14"/>
      <c r="B423" s="268"/>
      <c r="C423" s="269"/>
      <c r="D423" s="259" t="s">
        <v>173</v>
      </c>
      <c r="E423" s="269"/>
      <c r="F423" s="271" t="s">
        <v>515</v>
      </c>
      <c r="G423" s="269"/>
      <c r="H423" s="272">
        <v>1169.627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173</v>
      </c>
      <c r="AU423" s="278" t="s">
        <v>82</v>
      </c>
      <c r="AV423" s="14" t="s">
        <v>82</v>
      </c>
      <c r="AW423" s="14" t="s">
        <v>4</v>
      </c>
      <c r="AX423" s="14" t="s">
        <v>80</v>
      </c>
      <c r="AY423" s="278" t="s">
        <v>165</v>
      </c>
    </row>
    <row r="424" spans="1:65" s="2" customFormat="1" ht="21.75" customHeight="1">
      <c r="A424" s="37"/>
      <c r="B424" s="38"/>
      <c r="C424" s="279" t="s">
        <v>516</v>
      </c>
      <c r="D424" s="279" t="s">
        <v>238</v>
      </c>
      <c r="E424" s="280" t="s">
        <v>517</v>
      </c>
      <c r="F424" s="281" t="s">
        <v>518</v>
      </c>
      <c r="G424" s="282" t="s">
        <v>457</v>
      </c>
      <c r="H424" s="283">
        <v>127.029</v>
      </c>
      <c r="I424" s="284"/>
      <c r="J424" s="285">
        <f>ROUND(I424*H424,2)</f>
        <v>0</v>
      </c>
      <c r="K424" s="286"/>
      <c r="L424" s="287"/>
      <c r="M424" s="288" t="s">
        <v>1</v>
      </c>
      <c r="N424" s="289" t="s">
        <v>38</v>
      </c>
      <c r="O424" s="90"/>
      <c r="P424" s="253">
        <f>O424*H424</f>
        <v>0</v>
      </c>
      <c r="Q424" s="253">
        <v>0.0002</v>
      </c>
      <c r="R424" s="253">
        <f>Q424*H424</f>
        <v>0.0254058</v>
      </c>
      <c r="S424" s="253">
        <v>0</v>
      </c>
      <c r="T424" s="254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5" t="s">
        <v>208</v>
      </c>
      <c r="AT424" s="255" t="s">
        <v>238</v>
      </c>
      <c r="AU424" s="255" t="s">
        <v>82</v>
      </c>
      <c r="AY424" s="16" t="s">
        <v>165</v>
      </c>
      <c r="BE424" s="256">
        <f>IF(N424="základní",J424,0)</f>
        <v>0</v>
      </c>
      <c r="BF424" s="256">
        <f>IF(N424="snížená",J424,0)</f>
        <v>0</v>
      </c>
      <c r="BG424" s="256">
        <f>IF(N424="zákl. přenesená",J424,0)</f>
        <v>0</v>
      </c>
      <c r="BH424" s="256">
        <f>IF(N424="sníž. přenesená",J424,0)</f>
        <v>0</v>
      </c>
      <c r="BI424" s="256">
        <f>IF(N424="nulová",J424,0)</f>
        <v>0</v>
      </c>
      <c r="BJ424" s="16" t="s">
        <v>80</v>
      </c>
      <c r="BK424" s="256">
        <f>ROUND(I424*H424,2)</f>
        <v>0</v>
      </c>
      <c r="BL424" s="16" t="s">
        <v>171</v>
      </c>
      <c r="BM424" s="255" t="s">
        <v>519</v>
      </c>
    </row>
    <row r="425" spans="1:51" s="13" customFormat="1" ht="12">
      <c r="A425" s="13"/>
      <c r="B425" s="257"/>
      <c r="C425" s="258"/>
      <c r="D425" s="259" t="s">
        <v>173</v>
      </c>
      <c r="E425" s="260" t="s">
        <v>1</v>
      </c>
      <c r="F425" s="261" t="s">
        <v>499</v>
      </c>
      <c r="G425" s="258"/>
      <c r="H425" s="260" t="s">
        <v>1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7" t="s">
        <v>173</v>
      </c>
      <c r="AU425" s="267" t="s">
        <v>82</v>
      </c>
      <c r="AV425" s="13" t="s">
        <v>80</v>
      </c>
      <c r="AW425" s="13" t="s">
        <v>30</v>
      </c>
      <c r="AX425" s="13" t="s">
        <v>73</v>
      </c>
      <c r="AY425" s="267" t="s">
        <v>165</v>
      </c>
    </row>
    <row r="426" spans="1:51" s="13" customFormat="1" ht="12">
      <c r="A426" s="13"/>
      <c r="B426" s="257"/>
      <c r="C426" s="258"/>
      <c r="D426" s="259" t="s">
        <v>173</v>
      </c>
      <c r="E426" s="260" t="s">
        <v>1</v>
      </c>
      <c r="F426" s="261" t="s">
        <v>174</v>
      </c>
      <c r="G426" s="258"/>
      <c r="H426" s="260" t="s">
        <v>1</v>
      </c>
      <c r="I426" s="262"/>
      <c r="J426" s="258"/>
      <c r="K426" s="258"/>
      <c r="L426" s="263"/>
      <c r="M426" s="264"/>
      <c r="N426" s="265"/>
      <c r="O426" s="265"/>
      <c r="P426" s="265"/>
      <c r="Q426" s="265"/>
      <c r="R426" s="265"/>
      <c r="S426" s="265"/>
      <c r="T426" s="26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7" t="s">
        <v>173</v>
      </c>
      <c r="AU426" s="267" t="s">
        <v>82</v>
      </c>
      <c r="AV426" s="13" t="s">
        <v>80</v>
      </c>
      <c r="AW426" s="13" t="s">
        <v>30</v>
      </c>
      <c r="AX426" s="13" t="s">
        <v>73</v>
      </c>
      <c r="AY426" s="267" t="s">
        <v>165</v>
      </c>
    </row>
    <row r="427" spans="1:51" s="14" customFormat="1" ht="12">
      <c r="A427" s="14"/>
      <c r="B427" s="268"/>
      <c r="C427" s="269"/>
      <c r="D427" s="259" t="s">
        <v>173</v>
      </c>
      <c r="E427" s="270" t="s">
        <v>1</v>
      </c>
      <c r="F427" s="271" t="s">
        <v>500</v>
      </c>
      <c r="G427" s="269"/>
      <c r="H427" s="272">
        <v>20.24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173</v>
      </c>
      <c r="AU427" s="278" t="s">
        <v>82</v>
      </c>
      <c r="AV427" s="14" t="s">
        <v>82</v>
      </c>
      <c r="AW427" s="14" t="s">
        <v>30</v>
      </c>
      <c r="AX427" s="14" t="s">
        <v>73</v>
      </c>
      <c r="AY427" s="278" t="s">
        <v>165</v>
      </c>
    </row>
    <row r="428" spans="1:51" s="14" customFormat="1" ht="12">
      <c r="A428" s="14"/>
      <c r="B428" s="268"/>
      <c r="C428" s="269"/>
      <c r="D428" s="259" t="s">
        <v>173</v>
      </c>
      <c r="E428" s="270" t="s">
        <v>1</v>
      </c>
      <c r="F428" s="271" t="s">
        <v>501</v>
      </c>
      <c r="G428" s="269"/>
      <c r="H428" s="272">
        <v>1.02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8" t="s">
        <v>173</v>
      </c>
      <c r="AU428" s="278" t="s">
        <v>82</v>
      </c>
      <c r="AV428" s="14" t="s">
        <v>82</v>
      </c>
      <c r="AW428" s="14" t="s">
        <v>30</v>
      </c>
      <c r="AX428" s="14" t="s">
        <v>73</v>
      </c>
      <c r="AY428" s="278" t="s">
        <v>165</v>
      </c>
    </row>
    <row r="429" spans="1:51" s="14" customFormat="1" ht="12">
      <c r="A429" s="14"/>
      <c r="B429" s="268"/>
      <c r="C429" s="269"/>
      <c r="D429" s="259" t="s">
        <v>173</v>
      </c>
      <c r="E429" s="270" t="s">
        <v>1</v>
      </c>
      <c r="F429" s="271" t="s">
        <v>502</v>
      </c>
      <c r="G429" s="269"/>
      <c r="H429" s="272">
        <v>0.62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173</v>
      </c>
      <c r="AU429" s="278" t="s">
        <v>82</v>
      </c>
      <c r="AV429" s="14" t="s">
        <v>82</v>
      </c>
      <c r="AW429" s="14" t="s">
        <v>30</v>
      </c>
      <c r="AX429" s="14" t="s">
        <v>73</v>
      </c>
      <c r="AY429" s="278" t="s">
        <v>165</v>
      </c>
    </row>
    <row r="430" spans="1:51" s="14" customFormat="1" ht="12">
      <c r="A430" s="14"/>
      <c r="B430" s="268"/>
      <c r="C430" s="269"/>
      <c r="D430" s="259" t="s">
        <v>173</v>
      </c>
      <c r="E430" s="270" t="s">
        <v>1</v>
      </c>
      <c r="F430" s="271" t="s">
        <v>503</v>
      </c>
      <c r="G430" s="269"/>
      <c r="H430" s="272">
        <v>2.72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173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165</v>
      </c>
    </row>
    <row r="431" spans="1:51" s="13" customFormat="1" ht="12">
      <c r="A431" s="13"/>
      <c r="B431" s="257"/>
      <c r="C431" s="258"/>
      <c r="D431" s="259" t="s">
        <v>173</v>
      </c>
      <c r="E431" s="260" t="s">
        <v>1</v>
      </c>
      <c r="F431" s="261" t="s">
        <v>403</v>
      </c>
      <c r="G431" s="258"/>
      <c r="H431" s="260" t="s">
        <v>1</v>
      </c>
      <c r="I431" s="262"/>
      <c r="J431" s="258"/>
      <c r="K431" s="258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173</v>
      </c>
      <c r="AU431" s="267" t="s">
        <v>82</v>
      </c>
      <c r="AV431" s="13" t="s">
        <v>80</v>
      </c>
      <c r="AW431" s="13" t="s">
        <v>30</v>
      </c>
      <c r="AX431" s="13" t="s">
        <v>73</v>
      </c>
      <c r="AY431" s="267" t="s">
        <v>165</v>
      </c>
    </row>
    <row r="432" spans="1:51" s="14" customFormat="1" ht="12">
      <c r="A432" s="14"/>
      <c r="B432" s="268"/>
      <c r="C432" s="269"/>
      <c r="D432" s="259" t="s">
        <v>173</v>
      </c>
      <c r="E432" s="270" t="s">
        <v>1</v>
      </c>
      <c r="F432" s="271" t="s">
        <v>504</v>
      </c>
      <c r="G432" s="269"/>
      <c r="H432" s="272">
        <v>27.04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173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165</v>
      </c>
    </row>
    <row r="433" spans="1:51" s="14" customFormat="1" ht="12">
      <c r="A433" s="14"/>
      <c r="B433" s="268"/>
      <c r="C433" s="269"/>
      <c r="D433" s="259" t="s">
        <v>173</v>
      </c>
      <c r="E433" s="270" t="s">
        <v>1</v>
      </c>
      <c r="F433" s="271" t="s">
        <v>505</v>
      </c>
      <c r="G433" s="269"/>
      <c r="H433" s="272">
        <v>7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173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165</v>
      </c>
    </row>
    <row r="434" spans="1:51" s="14" customFormat="1" ht="12">
      <c r="A434" s="14"/>
      <c r="B434" s="268"/>
      <c r="C434" s="269"/>
      <c r="D434" s="259" t="s">
        <v>173</v>
      </c>
      <c r="E434" s="270" t="s">
        <v>1</v>
      </c>
      <c r="F434" s="271" t="s">
        <v>506</v>
      </c>
      <c r="G434" s="269"/>
      <c r="H434" s="272">
        <v>8.1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173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165</v>
      </c>
    </row>
    <row r="435" spans="1:51" s="14" customFormat="1" ht="12">
      <c r="A435" s="14"/>
      <c r="B435" s="268"/>
      <c r="C435" s="269"/>
      <c r="D435" s="259" t="s">
        <v>173</v>
      </c>
      <c r="E435" s="270" t="s">
        <v>1</v>
      </c>
      <c r="F435" s="271" t="s">
        <v>507</v>
      </c>
      <c r="G435" s="269"/>
      <c r="H435" s="272">
        <v>2.7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173</v>
      </c>
      <c r="AU435" s="278" t="s">
        <v>82</v>
      </c>
      <c r="AV435" s="14" t="s">
        <v>82</v>
      </c>
      <c r="AW435" s="14" t="s">
        <v>30</v>
      </c>
      <c r="AX435" s="14" t="s">
        <v>73</v>
      </c>
      <c r="AY435" s="278" t="s">
        <v>165</v>
      </c>
    </row>
    <row r="436" spans="1:51" s="13" customFormat="1" ht="12">
      <c r="A436" s="13"/>
      <c r="B436" s="257"/>
      <c r="C436" s="258"/>
      <c r="D436" s="259" t="s">
        <v>173</v>
      </c>
      <c r="E436" s="260" t="s">
        <v>1</v>
      </c>
      <c r="F436" s="261" t="s">
        <v>408</v>
      </c>
      <c r="G436" s="258"/>
      <c r="H436" s="260" t="s">
        <v>1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7" t="s">
        <v>173</v>
      </c>
      <c r="AU436" s="267" t="s">
        <v>82</v>
      </c>
      <c r="AV436" s="13" t="s">
        <v>80</v>
      </c>
      <c r="AW436" s="13" t="s">
        <v>30</v>
      </c>
      <c r="AX436" s="13" t="s">
        <v>73</v>
      </c>
      <c r="AY436" s="267" t="s">
        <v>165</v>
      </c>
    </row>
    <row r="437" spans="1:51" s="14" customFormat="1" ht="12">
      <c r="A437" s="14"/>
      <c r="B437" s="268"/>
      <c r="C437" s="269"/>
      <c r="D437" s="259" t="s">
        <v>173</v>
      </c>
      <c r="E437" s="270" t="s">
        <v>1</v>
      </c>
      <c r="F437" s="271" t="s">
        <v>504</v>
      </c>
      <c r="G437" s="269"/>
      <c r="H437" s="272">
        <v>27.04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173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165</v>
      </c>
    </row>
    <row r="438" spans="1:51" s="14" customFormat="1" ht="12">
      <c r="A438" s="14"/>
      <c r="B438" s="268"/>
      <c r="C438" s="269"/>
      <c r="D438" s="259" t="s">
        <v>173</v>
      </c>
      <c r="E438" s="270" t="s">
        <v>1</v>
      </c>
      <c r="F438" s="271" t="s">
        <v>508</v>
      </c>
      <c r="G438" s="269"/>
      <c r="H438" s="272">
        <v>9.45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173</v>
      </c>
      <c r="AU438" s="278" t="s">
        <v>82</v>
      </c>
      <c r="AV438" s="14" t="s">
        <v>82</v>
      </c>
      <c r="AW438" s="14" t="s">
        <v>30</v>
      </c>
      <c r="AX438" s="14" t="s">
        <v>73</v>
      </c>
      <c r="AY438" s="278" t="s">
        <v>165</v>
      </c>
    </row>
    <row r="439" spans="1:51" s="14" customFormat="1" ht="12">
      <c r="A439" s="14"/>
      <c r="B439" s="268"/>
      <c r="C439" s="269"/>
      <c r="D439" s="259" t="s">
        <v>173</v>
      </c>
      <c r="E439" s="270" t="s">
        <v>1</v>
      </c>
      <c r="F439" s="271" t="s">
        <v>505</v>
      </c>
      <c r="G439" s="269"/>
      <c r="H439" s="272">
        <v>7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173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165</v>
      </c>
    </row>
    <row r="440" spans="1:51" s="14" customFormat="1" ht="12">
      <c r="A440" s="14"/>
      <c r="B440" s="268"/>
      <c r="C440" s="269"/>
      <c r="D440" s="259" t="s">
        <v>173</v>
      </c>
      <c r="E440" s="270" t="s">
        <v>1</v>
      </c>
      <c r="F440" s="271" t="s">
        <v>509</v>
      </c>
      <c r="G440" s="269"/>
      <c r="H440" s="272">
        <v>4.05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173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165</v>
      </c>
    </row>
    <row r="441" spans="1:51" s="14" customFormat="1" ht="12">
      <c r="A441" s="14"/>
      <c r="B441" s="268"/>
      <c r="C441" s="269"/>
      <c r="D441" s="259" t="s">
        <v>173</v>
      </c>
      <c r="E441" s="270" t="s">
        <v>1</v>
      </c>
      <c r="F441" s="271" t="s">
        <v>507</v>
      </c>
      <c r="G441" s="269"/>
      <c r="H441" s="272">
        <v>2.7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173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165</v>
      </c>
    </row>
    <row r="442" spans="1:51" s="14" customFormat="1" ht="12">
      <c r="A442" s="14"/>
      <c r="B442" s="268"/>
      <c r="C442" s="269"/>
      <c r="D442" s="259" t="s">
        <v>173</v>
      </c>
      <c r="E442" s="270" t="s">
        <v>1</v>
      </c>
      <c r="F442" s="271" t="s">
        <v>510</v>
      </c>
      <c r="G442" s="269"/>
      <c r="H442" s="272">
        <v>1.3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173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165</v>
      </c>
    </row>
    <row r="443" spans="1:51" s="14" customFormat="1" ht="12">
      <c r="A443" s="14"/>
      <c r="B443" s="268"/>
      <c r="C443" s="269"/>
      <c r="D443" s="259" t="s">
        <v>173</v>
      </c>
      <c r="E443" s="269"/>
      <c r="F443" s="271" t="s">
        <v>520</v>
      </c>
      <c r="G443" s="269"/>
      <c r="H443" s="272">
        <v>127.029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173</v>
      </c>
      <c r="AU443" s="278" t="s">
        <v>82</v>
      </c>
      <c r="AV443" s="14" t="s">
        <v>82</v>
      </c>
      <c r="AW443" s="14" t="s">
        <v>4</v>
      </c>
      <c r="AX443" s="14" t="s">
        <v>80</v>
      </c>
      <c r="AY443" s="278" t="s">
        <v>165</v>
      </c>
    </row>
    <row r="444" spans="1:65" s="2" customFormat="1" ht="21.75" customHeight="1">
      <c r="A444" s="37"/>
      <c r="B444" s="38"/>
      <c r="C444" s="243" t="s">
        <v>521</v>
      </c>
      <c r="D444" s="243" t="s">
        <v>167</v>
      </c>
      <c r="E444" s="244" t="s">
        <v>522</v>
      </c>
      <c r="F444" s="245" t="s">
        <v>523</v>
      </c>
      <c r="G444" s="246" t="s">
        <v>457</v>
      </c>
      <c r="H444" s="247">
        <v>675.74</v>
      </c>
      <c r="I444" s="248"/>
      <c r="J444" s="249">
        <f>ROUND(I444*H444,2)</f>
        <v>0</v>
      </c>
      <c r="K444" s="250"/>
      <c r="L444" s="43"/>
      <c r="M444" s="251" t="s">
        <v>1</v>
      </c>
      <c r="N444" s="252" t="s">
        <v>38</v>
      </c>
      <c r="O444" s="90"/>
      <c r="P444" s="253">
        <f>O444*H444</f>
        <v>0</v>
      </c>
      <c r="Q444" s="253">
        <v>0</v>
      </c>
      <c r="R444" s="253">
        <f>Q444*H444</f>
        <v>0</v>
      </c>
      <c r="S444" s="253">
        <v>0</v>
      </c>
      <c r="T444" s="254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55" t="s">
        <v>171</v>
      </c>
      <c r="AT444" s="255" t="s">
        <v>167</v>
      </c>
      <c r="AU444" s="255" t="s">
        <v>82</v>
      </c>
      <c r="AY444" s="16" t="s">
        <v>165</v>
      </c>
      <c r="BE444" s="256">
        <f>IF(N444="základní",J444,0)</f>
        <v>0</v>
      </c>
      <c r="BF444" s="256">
        <f>IF(N444="snížená",J444,0)</f>
        <v>0</v>
      </c>
      <c r="BG444" s="256">
        <f>IF(N444="zákl. přenesená",J444,0)</f>
        <v>0</v>
      </c>
      <c r="BH444" s="256">
        <f>IF(N444="sníž. přenesená",J444,0)</f>
        <v>0</v>
      </c>
      <c r="BI444" s="256">
        <f>IF(N444="nulová",J444,0)</f>
        <v>0</v>
      </c>
      <c r="BJ444" s="16" t="s">
        <v>80</v>
      </c>
      <c r="BK444" s="256">
        <f>ROUND(I444*H444,2)</f>
        <v>0</v>
      </c>
      <c r="BL444" s="16" t="s">
        <v>171</v>
      </c>
      <c r="BM444" s="255" t="s">
        <v>524</v>
      </c>
    </row>
    <row r="445" spans="1:51" s="13" customFormat="1" ht="12">
      <c r="A445" s="13"/>
      <c r="B445" s="257"/>
      <c r="C445" s="258"/>
      <c r="D445" s="259" t="s">
        <v>173</v>
      </c>
      <c r="E445" s="260" t="s">
        <v>1</v>
      </c>
      <c r="F445" s="261" t="s">
        <v>483</v>
      </c>
      <c r="G445" s="258"/>
      <c r="H445" s="260" t="s">
        <v>1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7" t="s">
        <v>173</v>
      </c>
      <c r="AU445" s="267" t="s">
        <v>82</v>
      </c>
      <c r="AV445" s="13" t="s">
        <v>80</v>
      </c>
      <c r="AW445" s="13" t="s">
        <v>30</v>
      </c>
      <c r="AX445" s="13" t="s">
        <v>73</v>
      </c>
      <c r="AY445" s="267" t="s">
        <v>165</v>
      </c>
    </row>
    <row r="446" spans="1:51" s="13" customFormat="1" ht="12">
      <c r="A446" s="13"/>
      <c r="B446" s="257"/>
      <c r="C446" s="258"/>
      <c r="D446" s="259" t="s">
        <v>173</v>
      </c>
      <c r="E446" s="260" t="s">
        <v>1</v>
      </c>
      <c r="F446" s="261" t="s">
        <v>392</v>
      </c>
      <c r="G446" s="258"/>
      <c r="H446" s="260" t="s">
        <v>1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7" t="s">
        <v>173</v>
      </c>
      <c r="AU446" s="267" t="s">
        <v>82</v>
      </c>
      <c r="AV446" s="13" t="s">
        <v>80</v>
      </c>
      <c r="AW446" s="13" t="s">
        <v>30</v>
      </c>
      <c r="AX446" s="13" t="s">
        <v>73</v>
      </c>
      <c r="AY446" s="267" t="s">
        <v>165</v>
      </c>
    </row>
    <row r="447" spans="1:51" s="13" customFormat="1" ht="12">
      <c r="A447" s="13"/>
      <c r="B447" s="257"/>
      <c r="C447" s="258"/>
      <c r="D447" s="259" t="s">
        <v>173</v>
      </c>
      <c r="E447" s="260" t="s">
        <v>1</v>
      </c>
      <c r="F447" s="261" t="s">
        <v>483</v>
      </c>
      <c r="G447" s="258"/>
      <c r="H447" s="260" t="s">
        <v>1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7" t="s">
        <v>173</v>
      </c>
      <c r="AU447" s="267" t="s">
        <v>82</v>
      </c>
      <c r="AV447" s="13" t="s">
        <v>80</v>
      </c>
      <c r="AW447" s="13" t="s">
        <v>30</v>
      </c>
      <c r="AX447" s="13" t="s">
        <v>73</v>
      </c>
      <c r="AY447" s="267" t="s">
        <v>165</v>
      </c>
    </row>
    <row r="448" spans="1:51" s="13" customFormat="1" ht="12">
      <c r="A448" s="13"/>
      <c r="B448" s="257"/>
      <c r="C448" s="258"/>
      <c r="D448" s="259" t="s">
        <v>173</v>
      </c>
      <c r="E448" s="260" t="s">
        <v>1</v>
      </c>
      <c r="F448" s="261" t="s">
        <v>392</v>
      </c>
      <c r="G448" s="258"/>
      <c r="H448" s="260" t="s">
        <v>1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173</v>
      </c>
      <c r="AU448" s="267" t="s">
        <v>82</v>
      </c>
      <c r="AV448" s="13" t="s">
        <v>80</v>
      </c>
      <c r="AW448" s="13" t="s">
        <v>30</v>
      </c>
      <c r="AX448" s="13" t="s">
        <v>73</v>
      </c>
      <c r="AY448" s="267" t="s">
        <v>165</v>
      </c>
    </row>
    <row r="449" spans="1:51" s="14" customFormat="1" ht="12">
      <c r="A449" s="14"/>
      <c r="B449" s="268"/>
      <c r="C449" s="269"/>
      <c r="D449" s="259" t="s">
        <v>173</v>
      </c>
      <c r="E449" s="270" t="s">
        <v>1</v>
      </c>
      <c r="F449" s="271" t="s">
        <v>525</v>
      </c>
      <c r="G449" s="269"/>
      <c r="H449" s="272">
        <v>46.92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173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165</v>
      </c>
    </row>
    <row r="450" spans="1:51" s="14" customFormat="1" ht="12">
      <c r="A450" s="14"/>
      <c r="B450" s="268"/>
      <c r="C450" s="269"/>
      <c r="D450" s="259" t="s">
        <v>173</v>
      </c>
      <c r="E450" s="270" t="s">
        <v>1</v>
      </c>
      <c r="F450" s="271" t="s">
        <v>526</v>
      </c>
      <c r="G450" s="269"/>
      <c r="H450" s="272">
        <v>3.34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173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165</v>
      </c>
    </row>
    <row r="451" spans="1:51" s="14" customFormat="1" ht="12">
      <c r="A451" s="14"/>
      <c r="B451" s="268"/>
      <c r="C451" s="269"/>
      <c r="D451" s="259" t="s">
        <v>173</v>
      </c>
      <c r="E451" s="270" t="s">
        <v>1</v>
      </c>
      <c r="F451" s="271" t="s">
        <v>527</v>
      </c>
      <c r="G451" s="269"/>
      <c r="H451" s="272">
        <v>1.48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173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165</v>
      </c>
    </row>
    <row r="452" spans="1:51" s="14" customFormat="1" ht="12">
      <c r="A452" s="14"/>
      <c r="B452" s="268"/>
      <c r="C452" s="269"/>
      <c r="D452" s="259" t="s">
        <v>173</v>
      </c>
      <c r="E452" s="270" t="s">
        <v>1</v>
      </c>
      <c r="F452" s="271" t="s">
        <v>528</v>
      </c>
      <c r="G452" s="269"/>
      <c r="H452" s="272">
        <v>5.12</v>
      </c>
      <c r="I452" s="273"/>
      <c r="J452" s="269"/>
      <c r="K452" s="269"/>
      <c r="L452" s="274"/>
      <c r="M452" s="275"/>
      <c r="N452" s="276"/>
      <c r="O452" s="276"/>
      <c r="P452" s="276"/>
      <c r="Q452" s="276"/>
      <c r="R452" s="276"/>
      <c r="S452" s="276"/>
      <c r="T452" s="27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8" t="s">
        <v>173</v>
      </c>
      <c r="AU452" s="278" t="s">
        <v>82</v>
      </c>
      <c r="AV452" s="14" t="s">
        <v>82</v>
      </c>
      <c r="AW452" s="14" t="s">
        <v>30</v>
      </c>
      <c r="AX452" s="14" t="s">
        <v>73</v>
      </c>
      <c r="AY452" s="278" t="s">
        <v>165</v>
      </c>
    </row>
    <row r="453" spans="1:51" s="13" customFormat="1" ht="12">
      <c r="A453" s="13"/>
      <c r="B453" s="257"/>
      <c r="C453" s="258"/>
      <c r="D453" s="259" t="s">
        <v>173</v>
      </c>
      <c r="E453" s="260" t="s">
        <v>1</v>
      </c>
      <c r="F453" s="261" t="s">
        <v>529</v>
      </c>
      <c r="G453" s="258"/>
      <c r="H453" s="260" t="s">
        <v>1</v>
      </c>
      <c r="I453" s="262"/>
      <c r="J453" s="258"/>
      <c r="K453" s="258"/>
      <c r="L453" s="263"/>
      <c r="M453" s="264"/>
      <c r="N453" s="265"/>
      <c r="O453" s="265"/>
      <c r="P453" s="265"/>
      <c r="Q453" s="265"/>
      <c r="R453" s="265"/>
      <c r="S453" s="265"/>
      <c r="T453" s="26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7" t="s">
        <v>173</v>
      </c>
      <c r="AU453" s="267" t="s">
        <v>82</v>
      </c>
      <c r="AV453" s="13" t="s">
        <v>80</v>
      </c>
      <c r="AW453" s="13" t="s">
        <v>30</v>
      </c>
      <c r="AX453" s="13" t="s">
        <v>73</v>
      </c>
      <c r="AY453" s="267" t="s">
        <v>165</v>
      </c>
    </row>
    <row r="454" spans="1:51" s="14" customFormat="1" ht="12">
      <c r="A454" s="14"/>
      <c r="B454" s="268"/>
      <c r="C454" s="269"/>
      <c r="D454" s="259" t="s">
        <v>173</v>
      </c>
      <c r="E454" s="270" t="s">
        <v>1</v>
      </c>
      <c r="F454" s="271" t="s">
        <v>530</v>
      </c>
      <c r="G454" s="269"/>
      <c r="H454" s="272">
        <v>132.08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173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165</v>
      </c>
    </row>
    <row r="455" spans="1:51" s="14" customFormat="1" ht="12">
      <c r="A455" s="14"/>
      <c r="B455" s="268"/>
      <c r="C455" s="269"/>
      <c r="D455" s="259" t="s">
        <v>173</v>
      </c>
      <c r="E455" s="270" t="s">
        <v>1</v>
      </c>
      <c r="F455" s="271" t="s">
        <v>531</v>
      </c>
      <c r="G455" s="269"/>
      <c r="H455" s="272">
        <v>74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173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165</v>
      </c>
    </row>
    <row r="456" spans="1:51" s="14" customFormat="1" ht="12">
      <c r="A456" s="14"/>
      <c r="B456" s="268"/>
      <c r="C456" s="269"/>
      <c r="D456" s="259" t="s">
        <v>173</v>
      </c>
      <c r="E456" s="270" t="s">
        <v>1</v>
      </c>
      <c r="F456" s="271" t="s">
        <v>532</v>
      </c>
      <c r="G456" s="269"/>
      <c r="H456" s="272">
        <v>44.52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173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165</v>
      </c>
    </row>
    <row r="457" spans="1:51" s="14" customFormat="1" ht="12">
      <c r="A457" s="14"/>
      <c r="B457" s="268"/>
      <c r="C457" s="269"/>
      <c r="D457" s="259" t="s">
        <v>173</v>
      </c>
      <c r="E457" s="270" t="s">
        <v>1</v>
      </c>
      <c r="F457" s="271" t="s">
        <v>533</v>
      </c>
      <c r="G457" s="269"/>
      <c r="H457" s="272">
        <v>17.24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173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165</v>
      </c>
    </row>
    <row r="458" spans="1:51" s="13" customFormat="1" ht="12">
      <c r="A458" s="13"/>
      <c r="B458" s="257"/>
      <c r="C458" s="258"/>
      <c r="D458" s="259" t="s">
        <v>173</v>
      </c>
      <c r="E458" s="260" t="s">
        <v>1</v>
      </c>
      <c r="F458" s="261" t="s">
        <v>534</v>
      </c>
      <c r="G458" s="258"/>
      <c r="H458" s="260" t="s">
        <v>1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7" t="s">
        <v>173</v>
      </c>
      <c r="AU458" s="267" t="s">
        <v>82</v>
      </c>
      <c r="AV458" s="13" t="s">
        <v>80</v>
      </c>
      <c r="AW458" s="13" t="s">
        <v>30</v>
      </c>
      <c r="AX458" s="13" t="s">
        <v>73</v>
      </c>
      <c r="AY458" s="267" t="s">
        <v>165</v>
      </c>
    </row>
    <row r="459" spans="1:51" s="14" customFormat="1" ht="12">
      <c r="A459" s="14"/>
      <c r="B459" s="268"/>
      <c r="C459" s="269"/>
      <c r="D459" s="259" t="s">
        <v>173</v>
      </c>
      <c r="E459" s="270" t="s">
        <v>1</v>
      </c>
      <c r="F459" s="271" t="s">
        <v>530</v>
      </c>
      <c r="G459" s="269"/>
      <c r="H459" s="272">
        <v>132.08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173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165</v>
      </c>
    </row>
    <row r="460" spans="1:51" s="14" customFormat="1" ht="12">
      <c r="A460" s="14"/>
      <c r="B460" s="268"/>
      <c r="C460" s="269"/>
      <c r="D460" s="259" t="s">
        <v>173</v>
      </c>
      <c r="E460" s="270" t="s">
        <v>1</v>
      </c>
      <c r="F460" s="271" t="s">
        <v>535</v>
      </c>
      <c r="G460" s="269"/>
      <c r="H460" s="272">
        <v>51.94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173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165</v>
      </c>
    </row>
    <row r="461" spans="1:51" s="14" customFormat="1" ht="12">
      <c r="A461" s="14"/>
      <c r="B461" s="268"/>
      <c r="C461" s="269"/>
      <c r="D461" s="259" t="s">
        <v>173</v>
      </c>
      <c r="E461" s="270" t="s">
        <v>1</v>
      </c>
      <c r="F461" s="271" t="s">
        <v>536</v>
      </c>
      <c r="G461" s="269"/>
      <c r="H461" s="272">
        <v>73.2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173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165</v>
      </c>
    </row>
    <row r="462" spans="1:51" s="14" customFormat="1" ht="12">
      <c r="A462" s="14"/>
      <c r="B462" s="268"/>
      <c r="C462" s="269"/>
      <c r="D462" s="259" t="s">
        <v>173</v>
      </c>
      <c r="E462" s="270" t="s">
        <v>1</v>
      </c>
      <c r="F462" s="271" t="s">
        <v>537</v>
      </c>
      <c r="G462" s="269"/>
      <c r="H462" s="272">
        <v>29.58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173</v>
      </c>
      <c r="AU462" s="278" t="s">
        <v>82</v>
      </c>
      <c r="AV462" s="14" t="s">
        <v>82</v>
      </c>
      <c r="AW462" s="14" t="s">
        <v>30</v>
      </c>
      <c r="AX462" s="14" t="s">
        <v>73</v>
      </c>
      <c r="AY462" s="278" t="s">
        <v>165</v>
      </c>
    </row>
    <row r="463" spans="1:51" s="14" customFormat="1" ht="12">
      <c r="A463" s="14"/>
      <c r="B463" s="268"/>
      <c r="C463" s="269"/>
      <c r="D463" s="259" t="s">
        <v>173</v>
      </c>
      <c r="E463" s="270" t="s">
        <v>1</v>
      </c>
      <c r="F463" s="271" t="s">
        <v>533</v>
      </c>
      <c r="G463" s="269"/>
      <c r="H463" s="272">
        <v>17.24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173</v>
      </c>
      <c r="AU463" s="278" t="s">
        <v>82</v>
      </c>
      <c r="AV463" s="14" t="s">
        <v>82</v>
      </c>
      <c r="AW463" s="14" t="s">
        <v>30</v>
      </c>
      <c r="AX463" s="14" t="s">
        <v>73</v>
      </c>
      <c r="AY463" s="278" t="s">
        <v>165</v>
      </c>
    </row>
    <row r="464" spans="1:51" s="14" customFormat="1" ht="12">
      <c r="A464" s="14"/>
      <c r="B464" s="268"/>
      <c r="C464" s="269"/>
      <c r="D464" s="259" t="s">
        <v>173</v>
      </c>
      <c r="E464" s="270" t="s">
        <v>1</v>
      </c>
      <c r="F464" s="271" t="s">
        <v>538</v>
      </c>
      <c r="G464" s="269"/>
      <c r="H464" s="272">
        <v>11.6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173</v>
      </c>
      <c r="AU464" s="278" t="s">
        <v>82</v>
      </c>
      <c r="AV464" s="14" t="s">
        <v>82</v>
      </c>
      <c r="AW464" s="14" t="s">
        <v>30</v>
      </c>
      <c r="AX464" s="14" t="s">
        <v>73</v>
      </c>
      <c r="AY464" s="278" t="s">
        <v>165</v>
      </c>
    </row>
    <row r="465" spans="1:51" s="14" customFormat="1" ht="12">
      <c r="A465" s="14"/>
      <c r="B465" s="268"/>
      <c r="C465" s="269"/>
      <c r="D465" s="259" t="s">
        <v>173</v>
      </c>
      <c r="E465" s="270" t="s">
        <v>1</v>
      </c>
      <c r="F465" s="271" t="s">
        <v>539</v>
      </c>
      <c r="G465" s="269"/>
      <c r="H465" s="272">
        <v>35.4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173</v>
      </c>
      <c r="AU465" s="278" t="s">
        <v>82</v>
      </c>
      <c r="AV465" s="14" t="s">
        <v>82</v>
      </c>
      <c r="AW465" s="14" t="s">
        <v>30</v>
      </c>
      <c r="AX465" s="14" t="s">
        <v>73</v>
      </c>
      <c r="AY465" s="278" t="s">
        <v>165</v>
      </c>
    </row>
    <row r="466" spans="1:65" s="2" customFormat="1" ht="16.5" customHeight="1">
      <c r="A466" s="37"/>
      <c r="B466" s="38"/>
      <c r="C466" s="279" t="s">
        <v>540</v>
      </c>
      <c r="D466" s="279" t="s">
        <v>238</v>
      </c>
      <c r="E466" s="280" t="s">
        <v>541</v>
      </c>
      <c r="F466" s="281" t="s">
        <v>542</v>
      </c>
      <c r="G466" s="282" t="s">
        <v>457</v>
      </c>
      <c r="H466" s="283">
        <v>709.527</v>
      </c>
      <c r="I466" s="284"/>
      <c r="J466" s="285">
        <f>ROUND(I466*H466,2)</f>
        <v>0</v>
      </c>
      <c r="K466" s="286"/>
      <c r="L466" s="287"/>
      <c r="M466" s="288" t="s">
        <v>1</v>
      </c>
      <c r="N466" s="289" t="s">
        <v>38</v>
      </c>
      <c r="O466" s="90"/>
      <c r="P466" s="253">
        <f>O466*H466</f>
        <v>0</v>
      </c>
      <c r="Q466" s="253">
        <v>3E-05</v>
      </c>
      <c r="R466" s="253">
        <f>Q466*H466</f>
        <v>0.021285810000000002</v>
      </c>
      <c r="S466" s="253">
        <v>0</v>
      </c>
      <c r="T466" s="25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5" t="s">
        <v>208</v>
      </c>
      <c r="AT466" s="255" t="s">
        <v>238</v>
      </c>
      <c r="AU466" s="255" t="s">
        <v>82</v>
      </c>
      <c r="AY466" s="16" t="s">
        <v>165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6" t="s">
        <v>80</v>
      </c>
      <c r="BK466" s="256">
        <f>ROUND(I466*H466,2)</f>
        <v>0</v>
      </c>
      <c r="BL466" s="16" t="s">
        <v>171</v>
      </c>
      <c r="BM466" s="255" t="s">
        <v>543</v>
      </c>
    </row>
    <row r="467" spans="1:47" s="2" customFormat="1" ht="12">
      <c r="A467" s="37"/>
      <c r="B467" s="38"/>
      <c r="C467" s="39"/>
      <c r="D467" s="259" t="s">
        <v>437</v>
      </c>
      <c r="E467" s="39"/>
      <c r="F467" s="290" t="s">
        <v>544</v>
      </c>
      <c r="G467" s="39"/>
      <c r="H467" s="39"/>
      <c r="I467" s="153"/>
      <c r="J467" s="39"/>
      <c r="K467" s="39"/>
      <c r="L467" s="43"/>
      <c r="M467" s="291"/>
      <c r="N467" s="292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437</v>
      </c>
      <c r="AU467" s="16" t="s">
        <v>82</v>
      </c>
    </row>
    <row r="468" spans="1:51" s="14" customFormat="1" ht="12">
      <c r="A468" s="14"/>
      <c r="B468" s="268"/>
      <c r="C468" s="269"/>
      <c r="D468" s="259" t="s">
        <v>173</v>
      </c>
      <c r="E468" s="269"/>
      <c r="F468" s="271" t="s">
        <v>545</v>
      </c>
      <c r="G468" s="269"/>
      <c r="H468" s="272">
        <v>709.527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173</v>
      </c>
      <c r="AU468" s="278" t="s">
        <v>82</v>
      </c>
      <c r="AV468" s="14" t="s">
        <v>82</v>
      </c>
      <c r="AW468" s="14" t="s">
        <v>4</v>
      </c>
      <c r="AX468" s="14" t="s">
        <v>80</v>
      </c>
      <c r="AY468" s="278" t="s">
        <v>165</v>
      </c>
    </row>
    <row r="469" spans="1:65" s="2" customFormat="1" ht="21.75" customHeight="1">
      <c r="A469" s="37"/>
      <c r="B469" s="38"/>
      <c r="C469" s="243" t="s">
        <v>546</v>
      </c>
      <c r="D469" s="243" t="s">
        <v>167</v>
      </c>
      <c r="E469" s="244" t="s">
        <v>547</v>
      </c>
      <c r="F469" s="245" t="s">
        <v>548</v>
      </c>
      <c r="G469" s="246" t="s">
        <v>170</v>
      </c>
      <c r="H469" s="247">
        <v>140</v>
      </c>
      <c r="I469" s="248"/>
      <c r="J469" s="249">
        <f>ROUND(I469*H469,2)</f>
        <v>0</v>
      </c>
      <c r="K469" s="250"/>
      <c r="L469" s="43"/>
      <c r="M469" s="251" t="s">
        <v>1</v>
      </c>
      <c r="N469" s="252" t="s">
        <v>38</v>
      </c>
      <c r="O469" s="90"/>
      <c r="P469" s="253">
        <f>O469*H469</f>
        <v>0</v>
      </c>
      <c r="Q469" s="253">
        <v>0.00825</v>
      </c>
      <c r="R469" s="253">
        <f>Q469*H469</f>
        <v>1.155</v>
      </c>
      <c r="S469" s="253">
        <v>0</v>
      </c>
      <c r="T469" s="254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55" t="s">
        <v>171</v>
      </c>
      <c r="AT469" s="255" t="s">
        <v>167</v>
      </c>
      <c r="AU469" s="255" t="s">
        <v>82</v>
      </c>
      <c r="AY469" s="16" t="s">
        <v>165</v>
      </c>
      <c r="BE469" s="256">
        <f>IF(N469="základní",J469,0)</f>
        <v>0</v>
      </c>
      <c r="BF469" s="256">
        <f>IF(N469="snížená",J469,0)</f>
        <v>0</v>
      </c>
      <c r="BG469" s="256">
        <f>IF(N469="zákl. přenesená",J469,0)</f>
        <v>0</v>
      </c>
      <c r="BH469" s="256">
        <f>IF(N469="sníž. přenesená",J469,0)</f>
        <v>0</v>
      </c>
      <c r="BI469" s="256">
        <f>IF(N469="nulová",J469,0)</f>
        <v>0</v>
      </c>
      <c r="BJ469" s="16" t="s">
        <v>80</v>
      </c>
      <c r="BK469" s="256">
        <f>ROUND(I469*H469,2)</f>
        <v>0</v>
      </c>
      <c r="BL469" s="16" t="s">
        <v>171</v>
      </c>
      <c r="BM469" s="255" t="s">
        <v>549</v>
      </c>
    </row>
    <row r="470" spans="1:51" s="13" customFormat="1" ht="12">
      <c r="A470" s="13"/>
      <c r="B470" s="257"/>
      <c r="C470" s="258"/>
      <c r="D470" s="259" t="s">
        <v>173</v>
      </c>
      <c r="E470" s="260" t="s">
        <v>1</v>
      </c>
      <c r="F470" s="261" t="s">
        <v>550</v>
      </c>
      <c r="G470" s="258"/>
      <c r="H470" s="260" t="s">
        <v>1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7" t="s">
        <v>173</v>
      </c>
      <c r="AU470" s="267" t="s">
        <v>82</v>
      </c>
      <c r="AV470" s="13" t="s">
        <v>80</v>
      </c>
      <c r="AW470" s="13" t="s">
        <v>30</v>
      </c>
      <c r="AX470" s="13" t="s">
        <v>73</v>
      </c>
      <c r="AY470" s="267" t="s">
        <v>165</v>
      </c>
    </row>
    <row r="471" spans="1:51" s="14" customFormat="1" ht="12">
      <c r="A471" s="14"/>
      <c r="B471" s="268"/>
      <c r="C471" s="269"/>
      <c r="D471" s="259" t="s">
        <v>173</v>
      </c>
      <c r="E471" s="270" t="s">
        <v>1</v>
      </c>
      <c r="F471" s="271" t="s">
        <v>551</v>
      </c>
      <c r="G471" s="269"/>
      <c r="H471" s="272">
        <v>140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173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165</v>
      </c>
    </row>
    <row r="472" spans="1:65" s="2" customFormat="1" ht="21.75" customHeight="1">
      <c r="A472" s="37"/>
      <c r="B472" s="38"/>
      <c r="C472" s="279" t="s">
        <v>552</v>
      </c>
      <c r="D472" s="279" t="s">
        <v>238</v>
      </c>
      <c r="E472" s="280" t="s">
        <v>553</v>
      </c>
      <c r="F472" s="281" t="s">
        <v>554</v>
      </c>
      <c r="G472" s="282" t="s">
        <v>170</v>
      </c>
      <c r="H472" s="283">
        <v>161</v>
      </c>
      <c r="I472" s="284"/>
      <c r="J472" s="285">
        <f>ROUND(I472*H472,2)</f>
        <v>0</v>
      </c>
      <c r="K472" s="286"/>
      <c r="L472" s="287"/>
      <c r="M472" s="288" t="s">
        <v>1</v>
      </c>
      <c r="N472" s="289" t="s">
        <v>38</v>
      </c>
      <c r="O472" s="90"/>
      <c r="P472" s="253">
        <f>O472*H472</f>
        <v>0</v>
      </c>
      <c r="Q472" s="253">
        <v>0.0014</v>
      </c>
      <c r="R472" s="253">
        <f>Q472*H472</f>
        <v>0.2254</v>
      </c>
      <c r="S472" s="253">
        <v>0</v>
      </c>
      <c r="T472" s="254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5" t="s">
        <v>208</v>
      </c>
      <c r="AT472" s="255" t="s">
        <v>238</v>
      </c>
      <c r="AU472" s="255" t="s">
        <v>82</v>
      </c>
      <c r="AY472" s="16" t="s">
        <v>165</v>
      </c>
      <c r="BE472" s="256">
        <f>IF(N472="základní",J472,0)</f>
        <v>0</v>
      </c>
      <c r="BF472" s="256">
        <f>IF(N472="snížená",J472,0)</f>
        <v>0</v>
      </c>
      <c r="BG472" s="256">
        <f>IF(N472="zákl. přenesená",J472,0)</f>
        <v>0</v>
      </c>
      <c r="BH472" s="256">
        <f>IF(N472="sníž. přenesená",J472,0)</f>
        <v>0</v>
      </c>
      <c r="BI472" s="256">
        <f>IF(N472="nulová",J472,0)</f>
        <v>0</v>
      </c>
      <c r="BJ472" s="16" t="s">
        <v>80</v>
      </c>
      <c r="BK472" s="256">
        <f>ROUND(I472*H472,2)</f>
        <v>0</v>
      </c>
      <c r="BL472" s="16" t="s">
        <v>171</v>
      </c>
      <c r="BM472" s="255" t="s">
        <v>555</v>
      </c>
    </row>
    <row r="473" spans="1:47" s="2" customFormat="1" ht="12">
      <c r="A473" s="37"/>
      <c r="B473" s="38"/>
      <c r="C473" s="39"/>
      <c r="D473" s="259" t="s">
        <v>437</v>
      </c>
      <c r="E473" s="39"/>
      <c r="F473" s="290" t="s">
        <v>556</v>
      </c>
      <c r="G473" s="39"/>
      <c r="H473" s="39"/>
      <c r="I473" s="153"/>
      <c r="J473" s="39"/>
      <c r="K473" s="39"/>
      <c r="L473" s="43"/>
      <c r="M473" s="291"/>
      <c r="N473" s="292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437</v>
      </c>
      <c r="AU473" s="16" t="s">
        <v>82</v>
      </c>
    </row>
    <row r="474" spans="1:51" s="14" customFormat="1" ht="12">
      <c r="A474" s="14"/>
      <c r="B474" s="268"/>
      <c r="C474" s="269"/>
      <c r="D474" s="259" t="s">
        <v>173</v>
      </c>
      <c r="E474" s="269"/>
      <c r="F474" s="271" t="s">
        <v>557</v>
      </c>
      <c r="G474" s="269"/>
      <c r="H474" s="272">
        <v>161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173</v>
      </c>
      <c r="AU474" s="278" t="s">
        <v>82</v>
      </c>
      <c r="AV474" s="14" t="s">
        <v>82</v>
      </c>
      <c r="AW474" s="14" t="s">
        <v>4</v>
      </c>
      <c r="AX474" s="14" t="s">
        <v>80</v>
      </c>
      <c r="AY474" s="278" t="s">
        <v>165</v>
      </c>
    </row>
    <row r="475" spans="1:65" s="2" customFormat="1" ht="21.75" customHeight="1">
      <c r="A475" s="37"/>
      <c r="B475" s="38"/>
      <c r="C475" s="243" t="s">
        <v>558</v>
      </c>
      <c r="D475" s="243" t="s">
        <v>167</v>
      </c>
      <c r="E475" s="244" t="s">
        <v>559</v>
      </c>
      <c r="F475" s="245" t="s">
        <v>560</v>
      </c>
      <c r="G475" s="246" t="s">
        <v>170</v>
      </c>
      <c r="H475" s="247">
        <v>182.43</v>
      </c>
      <c r="I475" s="248"/>
      <c r="J475" s="249">
        <f>ROUND(I475*H475,2)</f>
        <v>0</v>
      </c>
      <c r="K475" s="250"/>
      <c r="L475" s="43"/>
      <c r="M475" s="251" t="s">
        <v>1</v>
      </c>
      <c r="N475" s="252" t="s">
        <v>38</v>
      </c>
      <c r="O475" s="90"/>
      <c r="P475" s="253">
        <f>O475*H475</f>
        <v>0</v>
      </c>
      <c r="Q475" s="253">
        <v>0.00825</v>
      </c>
      <c r="R475" s="253">
        <f>Q475*H475</f>
        <v>1.5050475</v>
      </c>
      <c r="S475" s="253">
        <v>0</v>
      </c>
      <c r="T475" s="254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55" t="s">
        <v>171</v>
      </c>
      <c r="AT475" s="255" t="s">
        <v>167</v>
      </c>
      <c r="AU475" s="255" t="s">
        <v>82</v>
      </c>
      <c r="AY475" s="16" t="s">
        <v>165</v>
      </c>
      <c r="BE475" s="256">
        <f>IF(N475="základní",J475,0)</f>
        <v>0</v>
      </c>
      <c r="BF475" s="256">
        <f>IF(N475="snížená",J475,0)</f>
        <v>0</v>
      </c>
      <c r="BG475" s="256">
        <f>IF(N475="zákl. přenesená",J475,0)</f>
        <v>0</v>
      </c>
      <c r="BH475" s="256">
        <f>IF(N475="sníž. přenesená",J475,0)</f>
        <v>0</v>
      </c>
      <c r="BI475" s="256">
        <f>IF(N475="nulová",J475,0)</f>
        <v>0</v>
      </c>
      <c r="BJ475" s="16" t="s">
        <v>80</v>
      </c>
      <c r="BK475" s="256">
        <f>ROUND(I475*H475,2)</f>
        <v>0</v>
      </c>
      <c r="BL475" s="16" t="s">
        <v>171</v>
      </c>
      <c r="BM475" s="255" t="s">
        <v>561</v>
      </c>
    </row>
    <row r="476" spans="1:51" s="13" customFormat="1" ht="12">
      <c r="A476" s="13"/>
      <c r="B476" s="257"/>
      <c r="C476" s="258"/>
      <c r="D476" s="259" t="s">
        <v>173</v>
      </c>
      <c r="E476" s="260" t="s">
        <v>1</v>
      </c>
      <c r="F476" s="261" t="s">
        <v>562</v>
      </c>
      <c r="G476" s="258"/>
      <c r="H476" s="260" t="s">
        <v>1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7" t="s">
        <v>173</v>
      </c>
      <c r="AU476" s="267" t="s">
        <v>82</v>
      </c>
      <c r="AV476" s="13" t="s">
        <v>80</v>
      </c>
      <c r="AW476" s="13" t="s">
        <v>30</v>
      </c>
      <c r="AX476" s="13" t="s">
        <v>73</v>
      </c>
      <c r="AY476" s="267" t="s">
        <v>165</v>
      </c>
    </row>
    <row r="477" spans="1:51" s="13" customFormat="1" ht="12">
      <c r="A477" s="13"/>
      <c r="B477" s="257"/>
      <c r="C477" s="258"/>
      <c r="D477" s="259" t="s">
        <v>173</v>
      </c>
      <c r="E477" s="260" t="s">
        <v>1</v>
      </c>
      <c r="F477" s="261" t="s">
        <v>174</v>
      </c>
      <c r="G477" s="258"/>
      <c r="H477" s="260" t="s">
        <v>1</v>
      </c>
      <c r="I477" s="262"/>
      <c r="J477" s="258"/>
      <c r="K477" s="258"/>
      <c r="L477" s="263"/>
      <c r="M477" s="264"/>
      <c r="N477" s="265"/>
      <c r="O477" s="265"/>
      <c r="P477" s="265"/>
      <c r="Q477" s="265"/>
      <c r="R477" s="265"/>
      <c r="S477" s="265"/>
      <c r="T477" s="26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7" t="s">
        <v>173</v>
      </c>
      <c r="AU477" s="267" t="s">
        <v>82</v>
      </c>
      <c r="AV477" s="13" t="s">
        <v>80</v>
      </c>
      <c r="AW477" s="13" t="s">
        <v>30</v>
      </c>
      <c r="AX477" s="13" t="s">
        <v>73</v>
      </c>
      <c r="AY477" s="267" t="s">
        <v>165</v>
      </c>
    </row>
    <row r="478" spans="1:51" s="14" customFormat="1" ht="12">
      <c r="A478" s="14"/>
      <c r="B478" s="268"/>
      <c r="C478" s="269"/>
      <c r="D478" s="259" t="s">
        <v>173</v>
      </c>
      <c r="E478" s="270" t="s">
        <v>1</v>
      </c>
      <c r="F478" s="271" t="s">
        <v>563</v>
      </c>
      <c r="G478" s="269"/>
      <c r="H478" s="272">
        <v>16.92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173</v>
      </c>
      <c r="AU478" s="278" t="s">
        <v>82</v>
      </c>
      <c r="AV478" s="14" t="s">
        <v>82</v>
      </c>
      <c r="AW478" s="14" t="s">
        <v>30</v>
      </c>
      <c r="AX478" s="14" t="s">
        <v>73</v>
      </c>
      <c r="AY478" s="278" t="s">
        <v>165</v>
      </c>
    </row>
    <row r="479" spans="1:51" s="14" customFormat="1" ht="12">
      <c r="A479" s="14"/>
      <c r="B479" s="268"/>
      <c r="C479" s="269"/>
      <c r="D479" s="259" t="s">
        <v>173</v>
      </c>
      <c r="E479" s="270" t="s">
        <v>1</v>
      </c>
      <c r="F479" s="271" t="s">
        <v>564</v>
      </c>
      <c r="G479" s="269"/>
      <c r="H479" s="272">
        <v>18.9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173</v>
      </c>
      <c r="AU479" s="278" t="s">
        <v>82</v>
      </c>
      <c r="AV479" s="14" t="s">
        <v>82</v>
      </c>
      <c r="AW479" s="14" t="s">
        <v>30</v>
      </c>
      <c r="AX479" s="14" t="s">
        <v>73</v>
      </c>
      <c r="AY479" s="278" t="s">
        <v>165</v>
      </c>
    </row>
    <row r="480" spans="1:51" s="14" customFormat="1" ht="12">
      <c r="A480" s="14"/>
      <c r="B480" s="268"/>
      <c r="C480" s="269"/>
      <c r="D480" s="259" t="s">
        <v>173</v>
      </c>
      <c r="E480" s="270" t="s">
        <v>1</v>
      </c>
      <c r="F480" s="271" t="s">
        <v>565</v>
      </c>
      <c r="G480" s="269"/>
      <c r="H480" s="272">
        <v>30.93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173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165</v>
      </c>
    </row>
    <row r="481" spans="1:51" s="14" customFormat="1" ht="12">
      <c r="A481" s="14"/>
      <c r="B481" s="268"/>
      <c r="C481" s="269"/>
      <c r="D481" s="259" t="s">
        <v>173</v>
      </c>
      <c r="E481" s="270" t="s">
        <v>1</v>
      </c>
      <c r="F481" s="271" t="s">
        <v>566</v>
      </c>
      <c r="G481" s="269"/>
      <c r="H481" s="272">
        <v>14.46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173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165</v>
      </c>
    </row>
    <row r="482" spans="1:51" s="14" customFormat="1" ht="12">
      <c r="A482" s="14"/>
      <c r="B482" s="268"/>
      <c r="C482" s="269"/>
      <c r="D482" s="259" t="s">
        <v>173</v>
      </c>
      <c r="E482" s="270" t="s">
        <v>1</v>
      </c>
      <c r="F482" s="271" t="s">
        <v>567</v>
      </c>
      <c r="G482" s="269"/>
      <c r="H482" s="272">
        <v>10.14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173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165</v>
      </c>
    </row>
    <row r="483" spans="1:51" s="14" customFormat="1" ht="12">
      <c r="A483" s="14"/>
      <c r="B483" s="268"/>
      <c r="C483" s="269"/>
      <c r="D483" s="259" t="s">
        <v>173</v>
      </c>
      <c r="E483" s="270" t="s">
        <v>1</v>
      </c>
      <c r="F483" s="271" t="s">
        <v>568</v>
      </c>
      <c r="G483" s="269"/>
      <c r="H483" s="272">
        <v>18.9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173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165</v>
      </c>
    </row>
    <row r="484" spans="1:51" s="14" customFormat="1" ht="12">
      <c r="A484" s="14"/>
      <c r="B484" s="268"/>
      <c r="C484" s="269"/>
      <c r="D484" s="259" t="s">
        <v>173</v>
      </c>
      <c r="E484" s="270" t="s">
        <v>1</v>
      </c>
      <c r="F484" s="271" t="s">
        <v>569</v>
      </c>
      <c r="G484" s="269"/>
      <c r="H484" s="272">
        <v>14.34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173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165</v>
      </c>
    </row>
    <row r="485" spans="1:51" s="14" customFormat="1" ht="12">
      <c r="A485" s="14"/>
      <c r="B485" s="268"/>
      <c r="C485" s="269"/>
      <c r="D485" s="259" t="s">
        <v>173</v>
      </c>
      <c r="E485" s="270" t="s">
        <v>1</v>
      </c>
      <c r="F485" s="271" t="s">
        <v>570</v>
      </c>
      <c r="G485" s="269"/>
      <c r="H485" s="272">
        <v>18.3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173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165</v>
      </c>
    </row>
    <row r="486" spans="1:51" s="14" customFormat="1" ht="12">
      <c r="A486" s="14"/>
      <c r="B486" s="268"/>
      <c r="C486" s="269"/>
      <c r="D486" s="259" t="s">
        <v>173</v>
      </c>
      <c r="E486" s="270" t="s">
        <v>1</v>
      </c>
      <c r="F486" s="271" t="s">
        <v>571</v>
      </c>
      <c r="G486" s="269"/>
      <c r="H486" s="272">
        <v>10.08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173</v>
      </c>
      <c r="AU486" s="278" t="s">
        <v>82</v>
      </c>
      <c r="AV486" s="14" t="s">
        <v>82</v>
      </c>
      <c r="AW486" s="14" t="s">
        <v>30</v>
      </c>
      <c r="AX486" s="14" t="s">
        <v>73</v>
      </c>
      <c r="AY486" s="278" t="s">
        <v>165</v>
      </c>
    </row>
    <row r="487" spans="1:51" s="14" customFormat="1" ht="12">
      <c r="A487" s="14"/>
      <c r="B487" s="268"/>
      <c r="C487" s="269"/>
      <c r="D487" s="259" t="s">
        <v>173</v>
      </c>
      <c r="E487" s="270" t="s">
        <v>1</v>
      </c>
      <c r="F487" s="271" t="s">
        <v>572</v>
      </c>
      <c r="G487" s="269"/>
      <c r="H487" s="272">
        <v>16.92</v>
      </c>
      <c r="I487" s="273"/>
      <c r="J487" s="269"/>
      <c r="K487" s="269"/>
      <c r="L487" s="274"/>
      <c r="M487" s="275"/>
      <c r="N487" s="276"/>
      <c r="O487" s="276"/>
      <c r="P487" s="276"/>
      <c r="Q487" s="276"/>
      <c r="R487" s="276"/>
      <c r="S487" s="276"/>
      <c r="T487" s="27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8" t="s">
        <v>173</v>
      </c>
      <c r="AU487" s="278" t="s">
        <v>82</v>
      </c>
      <c r="AV487" s="14" t="s">
        <v>82</v>
      </c>
      <c r="AW487" s="14" t="s">
        <v>30</v>
      </c>
      <c r="AX487" s="14" t="s">
        <v>73</v>
      </c>
      <c r="AY487" s="278" t="s">
        <v>165</v>
      </c>
    </row>
    <row r="488" spans="1:51" s="14" customFormat="1" ht="12">
      <c r="A488" s="14"/>
      <c r="B488" s="268"/>
      <c r="C488" s="269"/>
      <c r="D488" s="259" t="s">
        <v>173</v>
      </c>
      <c r="E488" s="270" t="s">
        <v>1</v>
      </c>
      <c r="F488" s="271" t="s">
        <v>573</v>
      </c>
      <c r="G488" s="269"/>
      <c r="H488" s="272">
        <v>12.54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173</v>
      </c>
      <c r="AU488" s="278" t="s">
        <v>82</v>
      </c>
      <c r="AV488" s="14" t="s">
        <v>82</v>
      </c>
      <c r="AW488" s="14" t="s">
        <v>30</v>
      </c>
      <c r="AX488" s="14" t="s">
        <v>73</v>
      </c>
      <c r="AY488" s="278" t="s">
        <v>165</v>
      </c>
    </row>
    <row r="489" spans="1:65" s="2" customFormat="1" ht="21.75" customHeight="1">
      <c r="A489" s="37"/>
      <c r="B489" s="38"/>
      <c r="C489" s="279" t="s">
        <v>574</v>
      </c>
      <c r="D489" s="279" t="s">
        <v>238</v>
      </c>
      <c r="E489" s="280" t="s">
        <v>575</v>
      </c>
      <c r="F489" s="281" t="s">
        <v>576</v>
      </c>
      <c r="G489" s="282" t="s">
        <v>170</v>
      </c>
      <c r="H489" s="283">
        <v>195.2</v>
      </c>
      <c r="I489" s="284"/>
      <c r="J489" s="285">
        <f>ROUND(I489*H489,2)</f>
        <v>0</v>
      </c>
      <c r="K489" s="286"/>
      <c r="L489" s="287"/>
      <c r="M489" s="288" t="s">
        <v>1</v>
      </c>
      <c r="N489" s="289" t="s">
        <v>38</v>
      </c>
      <c r="O489" s="90"/>
      <c r="P489" s="253">
        <f>O489*H489</f>
        <v>0</v>
      </c>
      <c r="Q489" s="253">
        <v>0.0009</v>
      </c>
      <c r="R489" s="253">
        <f>Q489*H489</f>
        <v>0.17567999999999998</v>
      </c>
      <c r="S489" s="253">
        <v>0</v>
      </c>
      <c r="T489" s="25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5" t="s">
        <v>208</v>
      </c>
      <c r="AT489" s="255" t="s">
        <v>238</v>
      </c>
      <c r="AU489" s="255" t="s">
        <v>82</v>
      </c>
      <c r="AY489" s="16" t="s">
        <v>165</v>
      </c>
      <c r="BE489" s="256">
        <f>IF(N489="základní",J489,0)</f>
        <v>0</v>
      </c>
      <c r="BF489" s="256">
        <f>IF(N489="snížená",J489,0)</f>
        <v>0</v>
      </c>
      <c r="BG489" s="256">
        <f>IF(N489="zákl. přenesená",J489,0)</f>
        <v>0</v>
      </c>
      <c r="BH489" s="256">
        <f>IF(N489="sníž. přenesená",J489,0)</f>
        <v>0</v>
      </c>
      <c r="BI489" s="256">
        <f>IF(N489="nulová",J489,0)</f>
        <v>0</v>
      </c>
      <c r="BJ489" s="16" t="s">
        <v>80</v>
      </c>
      <c r="BK489" s="256">
        <f>ROUND(I489*H489,2)</f>
        <v>0</v>
      </c>
      <c r="BL489" s="16" t="s">
        <v>171</v>
      </c>
      <c r="BM489" s="255" t="s">
        <v>577</v>
      </c>
    </row>
    <row r="490" spans="1:47" s="2" customFormat="1" ht="12">
      <c r="A490" s="37"/>
      <c r="B490" s="38"/>
      <c r="C490" s="39"/>
      <c r="D490" s="259" t="s">
        <v>437</v>
      </c>
      <c r="E490" s="39"/>
      <c r="F490" s="290" t="s">
        <v>578</v>
      </c>
      <c r="G490" s="39"/>
      <c r="H490" s="39"/>
      <c r="I490" s="153"/>
      <c r="J490" s="39"/>
      <c r="K490" s="39"/>
      <c r="L490" s="43"/>
      <c r="M490" s="291"/>
      <c r="N490" s="292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437</v>
      </c>
      <c r="AU490" s="16" t="s">
        <v>82</v>
      </c>
    </row>
    <row r="491" spans="1:51" s="14" customFormat="1" ht="12">
      <c r="A491" s="14"/>
      <c r="B491" s="268"/>
      <c r="C491" s="269"/>
      <c r="D491" s="259" t="s">
        <v>173</v>
      </c>
      <c r="E491" s="269"/>
      <c r="F491" s="271" t="s">
        <v>579</v>
      </c>
      <c r="G491" s="269"/>
      <c r="H491" s="272">
        <v>195.2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173</v>
      </c>
      <c r="AU491" s="278" t="s">
        <v>82</v>
      </c>
      <c r="AV491" s="14" t="s">
        <v>82</v>
      </c>
      <c r="AW491" s="14" t="s">
        <v>4</v>
      </c>
      <c r="AX491" s="14" t="s">
        <v>80</v>
      </c>
      <c r="AY491" s="278" t="s">
        <v>165</v>
      </c>
    </row>
    <row r="492" spans="1:65" s="2" customFormat="1" ht="21.75" customHeight="1">
      <c r="A492" s="37"/>
      <c r="B492" s="38"/>
      <c r="C492" s="243" t="s">
        <v>580</v>
      </c>
      <c r="D492" s="243" t="s">
        <v>167</v>
      </c>
      <c r="E492" s="244" t="s">
        <v>581</v>
      </c>
      <c r="F492" s="245" t="s">
        <v>582</v>
      </c>
      <c r="G492" s="246" t="s">
        <v>170</v>
      </c>
      <c r="H492" s="247">
        <v>234.386</v>
      </c>
      <c r="I492" s="248"/>
      <c r="J492" s="249">
        <f>ROUND(I492*H492,2)</f>
        <v>0</v>
      </c>
      <c r="K492" s="250"/>
      <c r="L492" s="43"/>
      <c r="M492" s="251" t="s">
        <v>1</v>
      </c>
      <c r="N492" s="252" t="s">
        <v>38</v>
      </c>
      <c r="O492" s="90"/>
      <c r="P492" s="253">
        <f>O492*H492</f>
        <v>0</v>
      </c>
      <c r="Q492" s="253">
        <v>0.00832</v>
      </c>
      <c r="R492" s="253">
        <f>Q492*H492</f>
        <v>1.9500915199999997</v>
      </c>
      <c r="S492" s="253">
        <v>0</v>
      </c>
      <c r="T492" s="254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55" t="s">
        <v>171</v>
      </c>
      <c r="AT492" s="255" t="s">
        <v>167</v>
      </c>
      <c r="AU492" s="255" t="s">
        <v>82</v>
      </c>
      <c r="AY492" s="16" t="s">
        <v>165</v>
      </c>
      <c r="BE492" s="256">
        <f>IF(N492="základní",J492,0)</f>
        <v>0</v>
      </c>
      <c r="BF492" s="256">
        <f>IF(N492="snížená",J492,0)</f>
        <v>0</v>
      </c>
      <c r="BG492" s="256">
        <f>IF(N492="zákl. přenesená",J492,0)</f>
        <v>0</v>
      </c>
      <c r="BH492" s="256">
        <f>IF(N492="sníž. přenesená",J492,0)</f>
        <v>0</v>
      </c>
      <c r="BI492" s="256">
        <f>IF(N492="nulová",J492,0)</f>
        <v>0</v>
      </c>
      <c r="BJ492" s="16" t="s">
        <v>80</v>
      </c>
      <c r="BK492" s="256">
        <f>ROUND(I492*H492,2)</f>
        <v>0</v>
      </c>
      <c r="BL492" s="16" t="s">
        <v>171</v>
      </c>
      <c r="BM492" s="255" t="s">
        <v>583</v>
      </c>
    </row>
    <row r="493" spans="1:51" s="13" customFormat="1" ht="12">
      <c r="A493" s="13"/>
      <c r="B493" s="257"/>
      <c r="C493" s="258"/>
      <c r="D493" s="259" t="s">
        <v>173</v>
      </c>
      <c r="E493" s="260" t="s">
        <v>1</v>
      </c>
      <c r="F493" s="261" t="s">
        <v>584</v>
      </c>
      <c r="G493" s="258"/>
      <c r="H493" s="260" t="s">
        <v>1</v>
      </c>
      <c r="I493" s="262"/>
      <c r="J493" s="258"/>
      <c r="K493" s="258"/>
      <c r="L493" s="263"/>
      <c r="M493" s="264"/>
      <c r="N493" s="265"/>
      <c r="O493" s="265"/>
      <c r="P493" s="265"/>
      <c r="Q493" s="265"/>
      <c r="R493" s="265"/>
      <c r="S493" s="265"/>
      <c r="T493" s="26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7" t="s">
        <v>173</v>
      </c>
      <c r="AU493" s="267" t="s">
        <v>82</v>
      </c>
      <c r="AV493" s="13" t="s">
        <v>80</v>
      </c>
      <c r="AW493" s="13" t="s">
        <v>30</v>
      </c>
      <c r="AX493" s="13" t="s">
        <v>73</v>
      </c>
      <c r="AY493" s="267" t="s">
        <v>165</v>
      </c>
    </row>
    <row r="494" spans="1:51" s="14" customFormat="1" ht="12">
      <c r="A494" s="14"/>
      <c r="B494" s="268"/>
      <c r="C494" s="269"/>
      <c r="D494" s="259" t="s">
        <v>173</v>
      </c>
      <c r="E494" s="270" t="s">
        <v>1</v>
      </c>
      <c r="F494" s="271" t="s">
        <v>585</v>
      </c>
      <c r="G494" s="269"/>
      <c r="H494" s="272">
        <v>37.92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173</v>
      </c>
      <c r="AU494" s="278" t="s">
        <v>82</v>
      </c>
      <c r="AV494" s="14" t="s">
        <v>82</v>
      </c>
      <c r="AW494" s="14" t="s">
        <v>30</v>
      </c>
      <c r="AX494" s="14" t="s">
        <v>73</v>
      </c>
      <c r="AY494" s="278" t="s">
        <v>165</v>
      </c>
    </row>
    <row r="495" spans="1:51" s="14" customFormat="1" ht="12">
      <c r="A495" s="14"/>
      <c r="B495" s="268"/>
      <c r="C495" s="269"/>
      <c r="D495" s="259" t="s">
        <v>173</v>
      </c>
      <c r="E495" s="270" t="s">
        <v>1</v>
      </c>
      <c r="F495" s="271" t="s">
        <v>586</v>
      </c>
      <c r="G495" s="269"/>
      <c r="H495" s="272">
        <v>82.35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8" t="s">
        <v>173</v>
      </c>
      <c r="AU495" s="278" t="s">
        <v>82</v>
      </c>
      <c r="AV495" s="14" t="s">
        <v>82</v>
      </c>
      <c r="AW495" s="14" t="s">
        <v>30</v>
      </c>
      <c r="AX495" s="14" t="s">
        <v>73</v>
      </c>
      <c r="AY495" s="278" t="s">
        <v>165</v>
      </c>
    </row>
    <row r="496" spans="1:51" s="14" customFormat="1" ht="12">
      <c r="A496" s="14"/>
      <c r="B496" s="268"/>
      <c r="C496" s="269"/>
      <c r="D496" s="259" t="s">
        <v>173</v>
      </c>
      <c r="E496" s="270" t="s">
        <v>1</v>
      </c>
      <c r="F496" s="271" t="s">
        <v>587</v>
      </c>
      <c r="G496" s="269"/>
      <c r="H496" s="272">
        <v>53.945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173</v>
      </c>
      <c r="AU496" s="278" t="s">
        <v>82</v>
      </c>
      <c r="AV496" s="14" t="s">
        <v>82</v>
      </c>
      <c r="AW496" s="14" t="s">
        <v>30</v>
      </c>
      <c r="AX496" s="14" t="s">
        <v>73</v>
      </c>
      <c r="AY496" s="278" t="s">
        <v>165</v>
      </c>
    </row>
    <row r="497" spans="1:51" s="14" customFormat="1" ht="12">
      <c r="A497" s="14"/>
      <c r="B497" s="268"/>
      <c r="C497" s="269"/>
      <c r="D497" s="259" t="s">
        <v>173</v>
      </c>
      <c r="E497" s="270" t="s">
        <v>1</v>
      </c>
      <c r="F497" s="271" t="s">
        <v>588</v>
      </c>
      <c r="G497" s="269"/>
      <c r="H497" s="272">
        <v>81.85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173</v>
      </c>
      <c r="AU497" s="278" t="s">
        <v>82</v>
      </c>
      <c r="AV497" s="14" t="s">
        <v>82</v>
      </c>
      <c r="AW497" s="14" t="s">
        <v>30</v>
      </c>
      <c r="AX497" s="14" t="s">
        <v>73</v>
      </c>
      <c r="AY497" s="278" t="s">
        <v>165</v>
      </c>
    </row>
    <row r="498" spans="1:51" s="13" customFormat="1" ht="12">
      <c r="A498" s="13"/>
      <c r="B498" s="257"/>
      <c r="C498" s="258"/>
      <c r="D498" s="259" t="s">
        <v>173</v>
      </c>
      <c r="E498" s="260" t="s">
        <v>1</v>
      </c>
      <c r="F498" s="261" t="s">
        <v>589</v>
      </c>
      <c r="G498" s="258"/>
      <c r="H498" s="260" t="s">
        <v>1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7" t="s">
        <v>173</v>
      </c>
      <c r="AU498" s="267" t="s">
        <v>82</v>
      </c>
      <c r="AV498" s="13" t="s">
        <v>80</v>
      </c>
      <c r="AW498" s="13" t="s">
        <v>30</v>
      </c>
      <c r="AX498" s="13" t="s">
        <v>73</v>
      </c>
      <c r="AY498" s="267" t="s">
        <v>165</v>
      </c>
    </row>
    <row r="499" spans="1:51" s="14" customFormat="1" ht="12">
      <c r="A499" s="14"/>
      <c r="B499" s="268"/>
      <c r="C499" s="269"/>
      <c r="D499" s="259" t="s">
        <v>173</v>
      </c>
      <c r="E499" s="270" t="s">
        <v>1</v>
      </c>
      <c r="F499" s="271" t="s">
        <v>590</v>
      </c>
      <c r="G499" s="269"/>
      <c r="H499" s="272">
        <v>-11.739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173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165</v>
      </c>
    </row>
    <row r="500" spans="1:51" s="14" customFormat="1" ht="12">
      <c r="A500" s="14"/>
      <c r="B500" s="268"/>
      <c r="C500" s="269"/>
      <c r="D500" s="259" t="s">
        <v>173</v>
      </c>
      <c r="E500" s="270" t="s">
        <v>1</v>
      </c>
      <c r="F500" s="271" t="s">
        <v>591</v>
      </c>
      <c r="G500" s="269"/>
      <c r="H500" s="272">
        <v>-3.34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173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165</v>
      </c>
    </row>
    <row r="501" spans="1:51" s="14" customFormat="1" ht="12">
      <c r="A501" s="14"/>
      <c r="B501" s="268"/>
      <c r="C501" s="269"/>
      <c r="D501" s="259" t="s">
        <v>173</v>
      </c>
      <c r="E501" s="270" t="s">
        <v>1</v>
      </c>
      <c r="F501" s="271" t="s">
        <v>592</v>
      </c>
      <c r="G501" s="269"/>
      <c r="H501" s="272">
        <v>-1.48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173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165</v>
      </c>
    </row>
    <row r="502" spans="1:51" s="14" customFormat="1" ht="12">
      <c r="A502" s="14"/>
      <c r="B502" s="268"/>
      <c r="C502" s="269"/>
      <c r="D502" s="259" t="s">
        <v>173</v>
      </c>
      <c r="E502" s="270" t="s">
        <v>1</v>
      </c>
      <c r="F502" s="271" t="s">
        <v>593</v>
      </c>
      <c r="G502" s="269"/>
      <c r="H502" s="272">
        <v>-5.12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8" t="s">
        <v>173</v>
      </c>
      <c r="AU502" s="278" t="s">
        <v>82</v>
      </c>
      <c r="AV502" s="14" t="s">
        <v>82</v>
      </c>
      <c r="AW502" s="14" t="s">
        <v>30</v>
      </c>
      <c r="AX502" s="14" t="s">
        <v>73</v>
      </c>
      <c r="AY502" s="278" t="s">
        <v>165</v>
      </c>
    </row>
    <row r="503" spans="1:65" s="2" customFormat="1" ht="21.75" customHeight="1">
      <c r="A503" s="37"/>
      <c r="B503" s="38"/>
      <c r="C503" s="279" t="s">
        <v>594</v>
      </c>
      <c r="D503" s="279" t="s">
        <v>238</v>
      </c>
      <c r="E503" s="280" t="s">
        <v>595</v>
      </c>
      <c r="F503" s="281" t="s">
        <v>596</v>
      </c>
      <c r="G503" s="282" t="s">
        <v>170</v>
      </c>
      <c r="H503" s="283">
        <v>250.793</v>
      </c>
      <c r="I503" s="284"/>
      <c r="J503" s="285">
        <f>ROUND(I503*H503,2)</f>
        <v>0</v>
      </c>
      <c r="K503" s="286"/>
      <c r="L503" s="287"/>
      <c r="M503" s="288" t="s">
        <v>1</v>
      </c>
      <c r="N503" s="289" t="s">
        <v>38</v>
      </c>
      <c r="O503" s="90"/>
      <c r="P503" s="253">
        <f>O503*H503</f>
        <v>0</v>
      </c>
      <c r="Q503" s="253">
        <v>0.0035</v>
      </c>
      <c r="R503" s="253">
        <f>Q503*H503</f>
        <v>0.8777755</v>
      </c>
      <c r="S503" s="253">
        <v>0</v>
      </c>
      <c r="T503" s="254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55" t="s">
        <v>208</v>
      </c>
      <c r="AT503" s="255" t="s">
        <v>238</v>
      </c>
      <c r="AU503" s="255" t="s">
        <v>82</v>
      </c>
      <c r="AY503" s="16" t="s">
        <v>165</v>
      </c>
      <c r="BE503" s="256">
        <f>IF(N503="základní",J503,0)</f>
        <v>0</v>
      </c>
      <c r="BF503" s="256">
        <f>IF(N503="snížená",J503,0)</f>
        <v>0</v>
      </c>
      <c r="BG503" s="256">
        <f>IF(N503="zákl. přenesená",J503,0)</f>
        <v>0</v>
      </c>
      <c r="BH503" s="256">
        <f>IF(N503="sníž. přenesená",J503,0)</f>
        <v>0</v>
      </c>
      <c r="BI503" s="256">
        <f>IF(N503="nulová",J503,0)</f>
        <v>0</v>
      </c>
      <c r="BJ503" s="16" t="s">
        <v>80</v>
      </c>
      <c r="BK503" s="256">
        <f>ROUND(I503*H503,2)</f>
        <v>0</v>
      </c>
      <c r="BL503" s="16" t="s">
        <v>171</v>
      </c>
      <c r="BM503" s="255" t="s">
        <v>597</v>
      </c>
    </row>
    <row r="504" spans="1:47" s="2" customFormat="1" ht="12">
      <c r="A504" s="37"/>
      <c r="B504" s="38"/>
      <c r="C504" s="39"/>
      <c r="D504" s="259" t="s">
        <v>437</v>
      </c>
      <c r="E504" s="39"/>
      <c r="F504" s="290" t="s">
        <v>598</v>
      </c>
      <c r="G504" s="39"/>
      <c r="H504" s="39"/>
      <c r="I504" s="153"/>
      <c r="J504" s="39"/>
      <c r="K504" s="39"/>
      <c r="L504" s="43"/>
      <c r="M504" s="291"/>
      <c r="N504" s="292"/>
      <c r="O504" s="90"/>
      <c r="P504" s="90"/>
      <c r="Q504" s="90"/>
      <c r="R504" s="90"/>
      <c r="S504" s="90"/>
      <c r="T504" s="91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6" t="s">
        <v>437</v>
      </c>
      <c r="AU504" s="16" t="s">
        <v>82</v>
      </c>
    </row>
    <row r="505" spans="1:51" s="14" customFormat="1" ht="12">
      <c r="A505" s="14"/>
      <c r="B505" s="268"/>
      <c r="C505" s="269"/>
      <c r="D505" s="259" t="s">
        <v>173</v>
      </c>
      <c r="E505" s="269"/>
      <c r="F505" s="271" t="s">
        <v>599</v>
      </c>
      <c r="G505" s="269"/>
      <c r="H505" s="272">
        <v>250.793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173</v>
      </c>
      <c r="AU505" s="278" t="s">
        <v>82</v>
      </c>
      <c r="AV505" s="14" t="s">
        <v>82</v>
      </c>
      <c r="AW505" s="14" t="s">
        <v>4</v>
      </c>
      <c r="AX505" s="14" t="s">
        <v>80</v>
      </c>
      <c r="AY505" s="278" t="s">
        <v>165</v>
      </c>
    </row>
    <row r="506" spans="1:65" s="2" customFormat="1" ht="21.75" customHeight="1">
      <c r="A506" s="37"/>
      <c r="B506" s="38"/>
      <c r="C506" s="243" t="s">
        <v>342</v>
      </c>
      <c r="D506" s="243" t="s">
        <v>167</v>
      </c>
      <c r="E506" s="244" t="s">
        <v>600</v>
      </c>
      <c r="F506" s="245" t="s">
        <v>601</v>
      </c>
      <c r="G506" s="246" t="s">
        <v>170</v>
      </c>
      <c r="H506" s="247">
        <v>130.022</v>
      </c>
      <c r="I506" s="248"/>
      <c r="J506" s="249">
        <f>ROUND(I506*H506,2)</f>
        <v>0</v>
      </c>
      <c r="K506" s="250"/>
      <c r="L506" s="43"/>
      <c r="M506" s="251" t="s">
        <v>1</v>
      </c>
      <c r="N506" s="252" t="s">
        <v>38</v>
      </c>
      <c r="O506" s="90"/>
      <c r="P506" s="253">
        <f>O506*H506</f>
        <v>0</v>
      </c>
      <c r="Q506" s="253">
        <v>0.0085</v>
      </c>
      <c r="R506" s="253">
        <f>Q506*H506</f>
        <v>1.105187</v>
      </c>
      <c r="S506" s="253">
        <v>0</v>
      </c>
      <c r="T506" s="254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55" t="s">
        <v>171</v>
      </c>
      <c r="AT506" s="255" t="s">
        <v>167</v>
      </c>
      <c r="AU506" s="255" t="s">
        <v>82</v>
      </c>
      <c r="AY506" s="16" t="s">
        <v>165</v>
      </c>
      <c r="BE506" s="256">
        <f>IF(N506="základní",J506,0)</f>
        <v>0</v>
      </c>
      <c r="BF506" s="256">
        <f>IF(N506="snížená",J506,0)</f>
        <v>0</v>
      </c>
      <c r="BG506" s="256">
        <f>IF(N506="zákl. přenesená",J506,0)</f>
        <v>0</v>
      </c>
      <c r="BH506" s="256">
        <f>IF(N506="sníž. přenesená",J506,0)</f>
        <v>0</v>
      </c>
      <c r="BI506" s="256">
        <f>IF(N506="nulová",J506,0)</f>
        <v>0</v>
      </c>
      <c r="BJ506" s="16" t="s">
        <v>80</v>
      </c>
      <c r="BK506" s="256">
        <f>ROUND(I506*H506,2)</f>
        <v>0</v>
      </c>
      <c r="BL506" s="16" t="s">
        <v>171</v>
      </c>
      <c r="BM506" s="255" t="s">
        <v>602</v>
      </c>
    </row>
    <row r="507" spans="1:51" s="13" customFormat="1" ht="12">
      <c r="A507" s="13"/>
      <c r="B507" s="257"/>
      <c r="C507" s="258"/>
      <c r="D507" s="259" t="s">
        <v>173</v>
      </c>
      <c r="E507" s="260" t="s">
        <v>1</v>
      </c>
      <c r="F507" s="261" t="s">
        <v>603</v>
      </c>
      <c r="G507" s="258"/>
      <c r="H507" s="260" t="s">
        <v>1</v>
      </c>
      <c r="I507" s="262"/>
      <c r="J507" s="258"/>
      <c r="K507" s="258"/>
      <c r="L507" s="263"/>
      <c r="M507" s="264"/>
      <c r="N507" s="265"/>
      <c r="O507" s="265"/>
      <c r="P507" s="265"/>
      <c r="Q507" s="265"/>
      <c r="R507" s="265"/>
      <c r="S507" s="265"/>
      <c r="T507" s="26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7" t="s">
        <v>173</v>
      </c>
      <c r="AU507" s="267" t="s">
        <v>82</v>
      </c>
      <c r="AV507" s="13" t="s">
        <v>80</v>
      </c>
      <c r="AW507" s="13" t="s">
        <v>30</v>
      </c>
      <c r="AX507" s="13" t="s">
        <v>73</v>
      </c>
      <c r="AY507" s="267" t="s">
        <v>165</v>
      </c>
    </row>
    <row r="508" spans="1:51" s="14" customFormat="1" ht="12">
      <c r="A508" s="14"/>
      <c r="B508" s="268"/>
      <c r="C508" s="269"/>
      <c r="D508" s="259" t="s">
        <v>173</v>
      </c>
      <c r="E508" s="270" t="s">
        <v>1</v>
      </c>
      <c r="F508" s="271" t="s">
        <v>604</v>
      </c>
      <c r="G508" s="269"/>
      <c r="H508" s="272">
        <v>130.022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173</v>
      </c>
      <c r="AU508" s="278" t="s">
        <v>82</v>
      </c>
      <c r="AV508" s="14" t="s">
        <v>82</v>
      </c>
      <c r="AW508" s="14" t="s">
        <v>30</v>
      </c>
      <c r="AX508" s="14" t="s">
        <v>73</v>
      </c>
      <c r="AY508" s="278" t="s">
        <v>165</v>
      </c>
    </row>
    <row r="509" spans="1:65" s="2" customFormat="1" ht="21.75" customHeight="1">
      <c r="A509" s="37"/>
      <c r="B509" s="38"/>
      <c r="C509" s="279" t="s">
        <v>414</v>
      </c>
      <c r="D509" s="279" t="s">
        <v>238</v>
      </c>
      <c r="E509" s="280" t="s">
        <v>605</v>
      </c>
      <c r="F509" s="281" t="s">
        <v>606</v>
      </c>
      <c r="G509" s="282" t="s">
        <v>170</v>
      </c>
      <c r="H509" s="283">
        <v>139.124</v>
      </c>
      <c r="I509" s="284"/>
      <c r="J509" s="285">
        <f>ROUND(I509*H509,2)</f>
        <v>0</v>
      </c>
      <c r="K509" s="286"/>
      <c r="L509" s="287"/>
      <c r="M509" s="288" t="s">
        <v>1</v>
      </c>
      <c r="N509" s="289" t="s">
        <v>38</v>
      </c>
      <c r="O509" s="90"/>
      <c r="P509" s="253">
        <f>O509*H509</f>
        <v>0</v>
      </c>
      <c r="Q509" s="253">
        <v>0.0021</v>
      </c>
      <c r="R509" s="253">
        <f>Q509*H509</f>
        <v>0.2921604</v>
      </c>
      <c r="S509" s="253">
        <v>0</v>
      </c>
      <c r="T509" s="254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55" t="s">
        <v>208</v>
      </c>
      <c r="AT509" s="255" t="s">
        <v>238</v>
      </c>
      <c r="AU509" s="255" t="s">
        <v>82</v>
      </c>
      <c r="AY509" s="16" t="s">
        <v>165</v>
      </c>
      <c r="BE509" s="256">
        <f>IF(N509="základní",J509,0)</f>
        <v>0</v>
      </c>
      <c r="BF509" s="256">
        <f>IF(N509="snížená",J509,0)</f>
        <v>0</v>
      </c>
      <c r="BG509" s="256">
        <f>IF(N509="zákl. přenesená",J509,0)</f>
        <v>0</v>
      </c>
      <c r="BH509" s="256">
        <f>IF(N509="sníž. přenesená",J509,0)</f>
        <v>0</v>
      </c>
      <c r="BI509" s="256">
        <f>IF(N509="nulová",J509,0)</f>
        <v>0</v>
      </c>
      <c r="BJ509" s="16" t="s">
        <v>80</v>
      </c>
      <c r="BK509" s="256">
        <f>ROUND(I509*H509,2)</f>
        <v>0</v>
      </c>
      <c r="BL509" s="16" t="s">
        <v>171</v>
      </c>
      <c r="BM509" s="255" t="s">
        <v>607</v>
      </c>
    </row>
    <row r="510" spans="1:47" s="2" customFormat="1" ht="12">
      <c r="A510" s="37"/>
      <c r="B510" s="38"/>
      <c r="C510" s="39"/>
      <c r="D510" s="259" t="s">
        <v>437</v>
      </c>
      <c r="E510" s="39"/>
      <c r="F510" s="290" t="s">
        <v>578</v>
      </c>
      <c r="G510" s="39"/>
      <c r="H510" s="39"/>
      <c r="I510" s="153"/>
      <c r="J510" s="39"/>
      <c r="K510" s="39"/>
      <c r="L510" s="43"/>
      <c r="M510" s="291"/>
      <c r="N510" s="292"/>
      <c r="O510" s="90"/>
      <c r="P510" s="90"/>
      <c r="Q510" s="90"/>
      <c r="R510" s="90"/>
      <c r="S510" s="90"/>
      <c r="T510" s="91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6" t="s">
        <v>437</v>
      </c>
      <c r="AU510" s="16" t="s">
        <v>82</v>
      </c>
    </row>
    <row r="511" spans="1:51" s="14" customFormat="1" ht="12">
      <c r="A511" s="14"/>
      <c r="B511" s="268"/>
      <c r="C511" s="269"/>
      <c r="D511" s="259" t="s">
        <v>173</v>
      </c>
      <c r="E511" s="269"/>
      <c r="F511" s="271" t="s">
        <v>608</v>
      </c>
      <c r="G511" s="269"/>
      <c r="H511" s="272">
        <v>139.124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8" t="s">
        <v>173</v>
      </c>
      <c r="AU511" s="278" t="s">
        <v>82</v>
      </c>
      <c r="AV511" s="14" t="s">
        <v>82</v>
      </c>
      <c r="AW511" s="14" t="s">
        <v>4</v>
      </c>
      <c r="AX511" s="14" t="s">
        <v>80</v>
      </c>
      <c r="AY511" s="278" t="s">
        <v>165</v>
      </c>
    </row>
    <row r="512" spans="1:65" s="2" customFormat="1" ht="21.75" customHeight="1">
      <c r="A512" s="37"/>
      <c r="B512" s="38"/>
      <c r="C512" s="243" t="s">
        <v>609</v>
      </c>
      <c r="D512" s="243" t="s">
        <v>167</v>
      </c>
      <c r="E512" s="244" t="s">
        <v>610</v>
      </c>
      <c r="F512" s="245" t="s">
        <v>611</v>
      </c>
      <c r="G512" s="246" t="s">
        <v>170</v>
      </c>
      <c r="H512" s="247">
        <v>782.949</v>
      </c>
      <c r="I512" s="248"/>
      <c r="J512" s="249">
        <f>ROUND(I512*H512,2)</f>
        <v>0</v>
      </c>
      <c r="K512" s="250"/>
      <c r="L512" s="43"/>
      <c r="M512" s="251" t="s">
        <v>1</v>
      </c>
      <c r="N512" s="252" t="s">
        <v>38</v>
      </c>
      <c r="O512" s="90"/>
      <c r="P512" s="253">
        <f>O512*H512</f>
        <v>0</v>
      </c>
      <c r="Q512" s="253">
        <v>0.0085</v>
      </c>
      <c r="R512" s="253">
        <f>Q512*H512</f>
        <v>6.6550665</v>
      </c>
      <c r="S512" s="253">
        <v>0</v>
      </c>
      <c r="T512" s="254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55" t="s">
        <v>171</v>
      </c>
      <c r="AT512" s="255" t="s">
        <v>167</v>
      </c>
      <c r="AU512" s="255" t="s">
        <v>82</v>
      </c>
      <c r="AY512" s="16" t="s">
        <v>165</v>
      </c>
      <c r="BE512" s="256">
        <f>IF(N512="základní",J512,0)</f>
        <v>0</v>
      </c>
      <c r="BF512" s="256">
        <f>IF(N512="snížená",J512,0)</f>
        <v>0</v>
      </c>
      <c r="BG512" s="256">
        <f>IF(N512="zákl. přenesená",J512,0)</f>
        <v>0</v>
      </c>
      <c r="BH512" s="256">
        <f>IF(N512="sníž. přenesená",J512,0)</f>
        <v>0</v>
      </c>
      <c r="BI512" s="256">
        <f>IF(N512="nulová",J512,0)</f>
        <v>0</v>
      </c>
      <c r="BJ512" s="16" t="s">
        <v>80</v>
      </c>
      <c r="BK512" s="256">
        <f>ROUND(I512*H512,2)</f>
        <v>0</v>
      </c>
      <c r="BL512" s="16" t="s">
        <v>171</v>
      </c>
      <c r="BM512" s="255" t="s">
        <v>612</v>
      </c>
    </row>
    <row r="513" spans="1:51" s="13" customFormat="1" ht="12">
      <c r="A513" s="13"/>
      <c r="B513" s="257"/>
      <c r="C513" s="258"/>
      <c r="D513" s="259" t="s">
        <v>173</v>
      </c>
      <c r="E513" s="260" t="s">
        <v>1</v>
      </c>
      <c r="F513" s="261" t="s">
        <v>603</v>
      </c>
      <c r="G513" s="258"/>
      <c r="H513" s="260" t="s">
        <v>1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7" t="s">
        <v>173</v>
      </c>
      <c r="AU513" s="267" t="s">
        <v>82</v>
      </c>
      <c r="AV513" s="13" t="s">
        <v>80</v>
      </c>
      <c r="AW513" s="13" t="s">
        <v>30</v>
      </c>
      <c r="AX513" s="13" t="s">
        <v>73</v>
      </c>
      <c r="AY513" s="267" t="s">
        <v>165</v>
      </c>
    </row>
    <row r="514" spans="1:51" s="14" customFormat="1" ht="12">
      <c r="A514" s="14"/>
      <c r="B514" s="268"/>
      <c r="C514" s="269"/>
      <c r="D514" s="259" t="s">
        <v>173</v>
      </c>
      <c r="E514" s="270" t="s">
        <v>1</v>
      </c>
      <c r="F514" s="271" t="s">
        <v>613</v>
      </c>
      <c r="G514" s="269"/>
      <c r="H514" s="272">
        <v>27.42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173</v>
      </c>
      <c r="AU514" s="278" t="s">
        <v>82</v>
      </c>
      <c r="AV514" s="14" t="s">
        <v>82</v>
      </c>
      <c r="AW514" s="14" t="s">
        <v>30</v>
      </c>
      <c r="AX514" s="14" t="s">
        <v>73</v>
      </c>
      <c r="AY514" s="278" t="s">
        <v>165</v>
      </c>
    </row>
    <row r="515" spans="1:51" s="13" customFormat="1" ht="12">
      <c r="A515" s="13"/>
      <c r="B515" s="257"/>
      <c r="C515" s="258"/>
      <c r="D515" s="259" t="s">
        <v>173</v>
      </c>
      <c r="E515" s="260" t="s">
        <v>1</v>
      </c>
      <c r="F515" s="261" t="s">
        <v>614</v>
      </c>
      <c r="G515" s="258"/>
      <c r="H515" s="260" t="s">
        <v>1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7" t="s">
        <v>173</v>
      </c>
      <c r="AU515" s="267" t="s">
        <v>82</v>
      </c>
      <c r="AV515" s="13" t="s">
        <v>80</v>
      </c>
      <c r="AW515" s="13" t="s">
        <v>30</v>
      </c>
      <c r="AX515" s="13" t="s">
        <v>73</v>
      </c>
      <c r="AY515" s="267" t="s">
        <v>165</v>
      </c>
    </row>
    <row r="516" spans="1:51" s="14" customFormat="1" ht="12">
      <c r="A516" s="14"/>
      <c r="B516" s="268"/>
      <c r="C516" s="269"/>
      <c r="D516" s="259" t="s">
        <v>173</v>
      </c>
      <c r="E516" s="270" t="s">
        <v>1</v>
      </c>
      <c r="F516" s="271" t="s">
        <v>615</v>
      </c>
      <c r="G516" s="269"/>
      <c r="H516" s="272">
        <v>916.74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173</v>
      </c>
      <c r="AU516" s="278" t="s">
        <v>82</v>
      </c>
      <c r="AV516" s="14" t="s">
        <v>82</v>
      </c>
      <c r="AW516" s="14" t="s">
        <v>30</v>
      </c>
      <c r="AX516" s="14" t="s">
        <v>73</v>
      </c>
      <c r="AY516" s="278" t="s">
        <v>165</v>
      </c>
    </row>
    <row r="517" spans="1:51" s="14" customFormat="1" ht="12">
      <c r="A517" s="14"/>
      <c r="B517" s="268"/>
      <c r="C517" s="269"/>
      <c r="D517" s="259" t="s">
        <v>173</v>
      </c>
      <c r="E517" s="270" t="s">
        <v>1</v>
      </c>
      <c r="F517" s="271" t="s">
        <v>616</v>
      </c>
      <c r="G517" s="269"/>
      <c r="H517" s="272">
        <v>-20.355</v>
      </c>
      <c r="I517" s="273"/>
      <c r="J517" s="269"/>
      <c r="K517" s="269"/>
      <c r="L517" s="274"/>
      <c r="M517" s="275"/>
      <c r="N517" s="276"/>
      <c r="O517" s="276"/>
      <c r="P517" s="276"/>
      <c r="Q517" s="276"/>
      <c r="R517" s="276"/>
      <c r="S517" s="276"/>
      <c r="T517" s="27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8" t="s">
        <v>173</v>
      </c>
      <c r="AU517" s="278" t="s">
        <v>82</v>
      </c>
      <c r="AV517" s="14" t="s">
        <v>82</v>
      </c>
      <c r="AW517" s="14" t="s">
        <v>30</v>
      </c>
      <c r="AX517" s="14" t="s">
        <v>73</v>
      </c>
      <c r="AY517" s="278" t="s">
        <v>165</v>
      </c>
    </row>
    <row r="518" spans="1:51" s="13" customFormat="1" ht="12">
      <c r="A518" s="13"/>
      <c r="B518" s="257"/>
      <c r="C518" s="258"/>
      <c r="D518" s="259" t="s">
        <v>173</v>
      </c>
      <c r="E518" s="260" t="s">
        <v>1</v>
      </c>
      <c r="F518" s="261" t="s">
        <v>617</v>
      </c>
      <c r="G518" s="258"/>
      <c r="H518" s="260" t="s">
        <v>1</v>
      </c>
      <c r="I518" s="262"/>
      <c r="J518" s="258"/>
      <c r="K518" s="258"/>
      <c r="L518" s="263"/>
      <c r="M518" s="264"/>
      <c r="N518" s="265"/>
      <c r="O518" s="265"/>
      <c r="P518" s="265"/>
      <c r="Q518" s="265"/>
      <c r="R518" s="265"/>
      <c r="S518" s="265"/>
      <c r="T518" s="26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7" t="s">
        <v>173</v>
      </c>
      <c r="AU518" s="267" t="s">
        <v>82</v>
      </c>
      <c r="AV518" s="13" t="s">
        <v>80</v>
      </c>
      <c r="AW518" s="13" t="s">
        <v>30</v>
      </c>
      <c r="AX518" s="13" t="s">
        <v>73</v>
      </c>
      <c r="AY518" s="267" t="s">
        <v>165</v>
      </c>
    </row>
    <row r="519" spans="1:51" s="13" customFormat="1" ht="12">
      <c r="A519" s="13"/>
      <c r="B519" s="257"/>
      <c r="C519" s="258"/>
      <c r="D519" s="259" t="s">
        <v>173</v>
      </c>
      <c r="E519" s="260" t="s">
        <v>1</v>
      </c>
      <c r="F519" s="261" t="s">
        <v>403</v>
      </c>
      <c r="G519" s="258"/>
      <c r="H519" s="260" t="s">
        <v>1</v>
      </c>
      <c r="I519" s="262"/>
      <c r="J519" s="258"/>
      <c r="K519" s="258"/>
      <c r="L519" s="263"/>
      <c r="M519" s="264"/>
      <c r="N519" s="265"/>
      <c r="O519" s="265"/>
      <c r="P519" s="265"/>
      <c r="Q519" s="265"/>
      <c r="R519" s="265"/>
      <c r="S519" s="265"/>
      <c r="T519" s="26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7" t="s">
        <v>173</v>
      </c>
      <c r="AU519" s="267" t="s">
        <v>82</v>
      </c>
      <c r="AV519" s="13" t="s">
        <v>80</v>
      </c>
      <c r="AW519" s="13" t="s">
        <v>30</v>
      </c>
      <c r="AX519" s="13" t="s">
        <v>73</v>
      </c>
      <c r="AY519" s="267" t="s">
        <v>165</v>
      </c>
    </row>
    <row r="520" spans="1:51" s="14" customFormat="1" ht="12">
      <c r="A520" s="14"/>
      <c r="B520" s="268"/>
      <c r="C520" s="269"/>
      <c r="D520" s="259" t="s">
        <v>173</v>
      </c>
      <c r="E520" s="270" t="s">
        <v>1</v>
      </c>
      <c r="F520" s="271" t="s">
        <v>618</v>
      </c>
      <c r="G520" s="269"/>
      <c r="H520" s="272">
        <v>-40.56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173</v>
      </c>
      <c r="AU520" s="278" t="s">
        <v>82</v>
      </c>
      <c r="AV520" s="14" t="s">
        <v>82</v>
      </c>
      <c r="AW520" s="14" t="s">
        <v>30</v>
      </c>
      <c r="AX520" s="14" t="s">
        <v>73</v>
      </c>
      <c r="AY520" s="278" t="s">
        <v>165</v>
      </c>
    </row>
    <row r="521" spans="1:51" s="14" customFormat="1" ht="12">
      <c r="A521" s="14"/>
      <c r="B521" s="268"/>
      <c r="C521" s="269"/>
      <c r="D521" s="259" t="s">
        <v>173</v>
      </c>
      <c r="E521" s="270" t="s">
        <v>1</v>
      </c>
      <c r="F521" s="271" t="s">
        <v>619</v>
      </c>
      <c r="G521" s="269"/>
      <c r="H521" s="272">
        <v>-10.5</v>
      </c>
      <c r="I521" s="273"/>
      <c r="J521" s="269"/>
      <c r="K521" s="269"/>
      <c r="L521" s="274"/>
      <c r="M521" s="275"/>
      <c r="N521" s="276"/>
      <c r="O521" s="276"/>
      <c r="P521" s="276"/>
      <c r="Q521" s="276"/>
      <c r="R521" s="276"/>
      <c r="S521" s="276"/>
      <c r="T521" s="27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8" t="s">
        <v>173</v>
      </c>
      <c r="AU521" s="278" t="s">
        <v>82</v>
      </c>
      <c r="AV521" s="14" t="s">
        <v>82</v>
      </c>
      <c r="AW521" s="14" t="s">
        <v>30</v>
      </c>
      <c r="AX521" s="14" t="s">
        <v>73</v>
      </c>
      <c r="AY521" s="278" t="s">
        <v>165</v>
      </c>
    </row>
    <row r="522" spans="1:51" s="14" customFormat="1" ht="12">
      <c r="A522" s="14"/>
      <c r="B522" s="268"/>
      <c r="C522" s="269"/>
      <c r="D522" s="259" t="s">
        <v>173</v>
      </c>
      <c r="E522" s="270" t="s">
        <v>1</v>
      </c>
      <c r="F522" s="271" t="s">
        <v>620</v>
      </c>
      <c r="G522" s="269"/>
      <c r="H522" s="272">
        <v>-9.558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173</v>
      </c>
      <c r="AU522" s="278" t="s">
        <v>82</v>
      </c>
      <c r="AV522" s="14" t="s">
        <v>82</v>
      </c>
      <c r="AW522" s="14" t="s">
        <v>30</v>
      </c>
      <c r="AX522" s="14" t="s">
        <v>73</v>
      </c>
      <c r="AY522" s="278" t="s">
        <v>165</v>
      </c>
    </row>
    <row r="523" spans="1:51" s="14" customFormat="1" ht="12">
      <c r="A523" s="14"/>
      <c r="B523" s="268"/>
      <c r="C523" s="269"/>
      <c r="D523" s="259" t="s">
        <v>173</v>
      </c>
      <c r="E523" s="270" t="s">
        <v>1</v>
      </c>
      <c r="F523" s="271" t="s">
        <v>621</v>
      </c>
      <c r="G523" s="269"/>
      <c r="H523" s="272">
        <v>-3.996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173</v>
      </c>
      <c r="AU523" s="278" t="s">
        <v>82</v>
      </c>
      <c r="AV523" s="14" t="s">
        <v>82</v>
      </c>
      <c r="AW523" s="14" t="s">
        <v>30</v>
      </c>
      <c r="AX523" s="14" t="s">
        <v>73</v>
      </c>
      <c r="AY523" s="278" t="s">
        <v>165</v>
      </c>
    </row>
    <row r="524" spans="1:51" s="13" customFormat="1" ht="12">
      <c r="A524" s="13"/>
      <c r="B524" s="257"/>
      <c r="C524" s="258"/>
      <c r="D524" s="259" t="s">
        <v>173</v>
      </c>
      <c r="E524" s="260" t="s">
        <v>1</v>
      </c>
      <c r="F524" s="261" t="s">
        <v>408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173</v>
      </c>
      <c r="AU524" s="267" t="s">
        <v>82</v>
      </c>
      <c r="AV524" s="13" t="s">
        <v>80</v>
      </c>
      <c r="AW524" s="13" t="s">
        <v>30</v>
      </c>
      <c r="AX524" s="13" t="s">
        <v>73</v>
      </c>
      <c r="AY524" s="267" t="s">
        <v>165</v>
      </c>
    </row>
    <row r="525" spans="1:51" s="14" customFormat="1" ht="12">
      <c r="A525" s="14"/>
      <c r="B525" s="268"/>
      <c r="C525" s="269"/>
      <c r="D525" s="259" t="s">
        <v>173</v>
      </c>
      <c r="E525" s="270" t="s">
        <v>1</v>
      </c>
      <c r="F525" s="271" t="s">
        <v>618</v>
      </c>
      <c r="G525" s="269"/>
      <c r="H525" s="272">
        <v>-40.56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173</v>
      </c>
      <c r="AU525" s="278" t="s">
        <v>82</v>
      </c>
      <c r="AV525" s="14" t="s">
        <v>82</v>
      </c>
      <c r="AW525" s="14" t="s">
        <v>30</v>
      </c>
      <c r="AX525" s="14" t="s">
        <v>73</v>
      </c>
      <c r="AY525" s="278" t="s">
        <v>165</v>
      </c>
    </row>
    <row r="526" spans="1:51" s="14" customFormat="1" ht="12">
      <c r="A526" s="14"/>
      <c r="B526" s="268"/>
      <c r="C526" s="269"/>
      <c r="D526" s="259" t="s">
        <v>173</v>
      </c>
      <c r="E526" s="270" t="s">
        <v>1</v>
      </c>
      <c r="F526" s="271" t="s">
        <v>622</v>
      </c>
      <c r="G526" s="269"/>
      <c r="H526" s="272">
        <v>-11.151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173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165</v>
      </c>
    </row>
    <row r="527" spans="1:51" s="14" customFormat="1" ht="12">
      <c r="A527" s="14"/>
      <c r="B527" s="268"/>
      <c r="C527" s="269"/>
      <c r="D527" s="259" t="s">
        <v>173</v>
      </c>
      <c r="E527" s="270" t="s">
        <v>1</v>
      </c>
      <c r="F527" s="271" t="s">
        <v>623</v>
      </c>
      <c r="G527" s="269"/>
      <c r="H527" s="272">
        <v>-10.36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173</v>
      </c>
      <c r="AU527" s="278" t="s">
        <v>82</v>
      </c>
      <c r="AV527" s="14" t="s">
        <v>82</v>
      </c>
      <c r="AW527" s="14" t="s">
        <v>30</v>
      </c>
      <c r="AX527" s="14" t="s">
        <v>73</v>
      </c>
      <c r="AY527" s="278" t="s">
        <v>165</v>
      </c>
    </row>
    <row r="528" spans="1:51" s="14" customFormat="1" ht="12">
      <c r="A528" s="14"/>
      <c r="B528" s="268"/>
      <c r="C528" s="269"/>
      <c r="D528" s="259" t="s">
        <v>173</v>
      </c>
      <c r="E528" s="270" t="s">
        <v>1</v>
      </c>
      <c r="F528" s="271" t="s">
        <v>624</v>
      </c>
      <c r="G528" s="269"/>
      <c r="H528" s="272">
        <v>-7.25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173</v>
      </c>
      <c r="AU528" s="278" t="s">
        <v>82</v>
      </c>
      <c r="AV528" s="14" t="s">
        <v>82</v>
      </c>
      <c r="AW528" s="14" t="s">
        <v>30</v>
      </c>
      <c r="AX528" s="14" t="s">
        <v>73</v>
      </c>
      <c r="AY528" s="278" t="s">
        <v>165</v>
      </c>
    </row>
    <row r="529" spans="1:51" s="14" customFormat="1" ht="12">
      <c r="A529" s="14"/>
      <c r="B529" s="268"/>
      <c r="C529" s="269"/>
      <c r="D529" s="259" t="s">
        <v>173</v>
      </c>
      <c r="E529" s="270" t="s">
        <v>1</v>
      </c>
      <c r="F529" s="271" t="s">
        <v>621</v>
      </c>
      <c r="G529" s="269"/>
      <c r="H529" s="272">
        <v>-3.996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173</v>
      </c>
      <c r="AU529" s="278" t="s">
        <v>82</v>
      </c>
      <c r="AV529" s="14" t="s">
        <v>82</v>
      </c>
      <c r="AW529" s="14" t="s">
        <v>30</v>
      </c>
      <c r="AX529" s="14" t="s">
        <v>73</v>
      </c>
      <c r="AY529" s="278" t="s">
        <v>165</v>
      </c>
    </row>
    <row r="530" spans="1:51" s="14" customFormat="1" ht="12">
      <c r="A530" s="14"/>
      <c r="B530" s="268"/>
      <c r="C530" s="269"/>
      <c r="D530" s="259" t="s">
        <v>173</v>
      </c>
      <c r="E530" s="270" t="s">
        <v>1</v>
      </c>
      <c r="F530" s="271" t="s">
        <v>625</v>
      </c>
      <c r="G530" s="269"/>
      <c r="H530" s="272">
        <v>-2.925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173</v>
      </c>
      <c r="AU530" s="278" t="s">
        <v>82</v>
      </c>
      <c r="AV530" s="14" t="s">
        <v>82</v>
      </c>
      <c r="AW530" s="14" t="s">
        <v>30</v>
      </c>
      <c r="AX530" s="14" t="s">
        <v>73</v>
      </c>
      <c r="AY530" s="278" t="s">
        <v>165</v>
      </c>
    </row>
    <row r="531" spans="1:65" s="2" customFormat="1" ht="21.75" customHeight="1">
      <c r="A531" s="37"/>
      <c r="B531" s="38"/>
      <c r="C531" s="279" t="s">
        <v>626</v>
      </c>
      <c r="D531" s="279" t="s">
        <v>238</v>
      </c>
      <c r="E531" s="280" t="s">
        <v>627</v>
      </c>
      <c r="F531" s="281" t="s">
        <v>628</v>
      </c>
      <c r="G531" s="282" t="s">
        <v>170</v>
      </c>
      <c r="H531" s="283">
        <v>837.755</v>
      </c>
      <c r="I531" s="284"/>
      <c r="J531" s="285">
        <f>ROUND(I531*H531,2)</f>
        <v>0</v>
      </c>
      <c r="K531" s="286"/>
      <c r="L531" s="287"/>
      <c r="M531" s="288" t="s">
        <v>1</v>
      </c>
      <c r="N531" s="289" t="s">
        <v>38</v>
      </c>
      <c r="O531" s="90"/>
      <c r="P531" s="253">
        <f>O531*H531</f>
        <v>0</v>
      </c>
      <c r="Q531" s="253">
        <v>0.003</v>
      </c>
      <c r="R531" s="253">
        <f>Q531*H531</f>
        <v>2.513265</v>
      </c>
      <c r="S531" s="253">
        <v>0</v>
      </c>
      <c r="T531" s="25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55" t="s">
        <v>208</v>
      </c>
      <c r="AT531" s="255" t="s">
        <v>238</v>
      </c>
      <c r="AU531" s="255" t="s">
        <v>82</v>
      </c>
      <c r="AY531" s="16" t="s">
        <v>165</v>
      </c>
      <c r="BE531" s="256">
        <f>IF(N531="základní",J531,0)</f>
        <v>0</v>
      </c>
      <c r="BF531" s="256">
        <f>IF(N531="snížená",J531,0)</f>
        <v>0</v>
      </c>
      <c r="BG531" s="256">
        <f>IF(N531="zákl. přenesená",J531,0)</f>
        <v>0</v>
      </c>
      <c r="BH531" s="256">
        <f>IF(N531="sníž. přenesená",J531,0)</f>
        <v>0</v>
      </c>
      <c r="BI531" s="256">
        <f>IF(N531="nulová",J531,0)</f>
        <v>0</v>
      </c>
      <c r="BJ531" s="16" t="s">
        <v>80</v>
      </c>
      <c r="BK531" s="256">
        <f>ROUND(I531*H531,2)</f>
        <v>0</v>
      </c>
      <c r="BL531" s="16" t="s">
        <v>171</v>
      </c>
      <c r="BM531" s="255" t="s">
        <v>629</v>
      </c>
    </row>
    <row r="532" spans="1:47" s="2" customFormat="1" ht="12">
      <c r="A532" s="37"/>
      <c r="B532" s="38"/>
      <c r="C532" s="39"/>
      <c r="D532" s="259" t="s">
        <v>437</v>
      </c>
      <c r="E532" s="39"/>
      <c r="F532" s="290" t="s">
        <v>578</v>
      </c>
      <c r="G532" s="39"/>
      <c r="H532" s="39"/>
      <c r="I532" s="153"/>
      <c r="J532" s="39"/>
      <c r="K532" s="39"/>
      <c r="L532" s="43"/>
      <c r="M532" s="291"/>
      <c r="N532" s="292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437</v>
      </c>
      <c r="AU532" s="16" t="s">
        <v>82</v>
      </c>
    </row>
    <row r="533" spans="1:51" s="14" customFormat="1" ht="12">
      <c r="A533" s="14"/>
      <c r="B533" s="268"/>
      <c r="C533" s="269"/>
      <c r="D533" s="259" t="s">
        <v>173</v>
      </c>
      <c r="E533" s="269"/>
      <c r="F533" s="271" t="s">
        <v>630</v>
      </c>
      <c r="G533" s="269"/>
      <c r="H533" s="272">
        <v>837.755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173</v>
      </c>
      <c r="AU533" s="278" t="s">
        <v>82</v>
      </c>
      <c r="AV533" s="14" t="s">
        <v>82</v>
      </c>
      <c r="AW533" s="14" t="s">
        <v>4</v>
      </c>
      <c r="AX533" s="14" t="s">
        <v>80</v>
      </c>
      <c r="AY533" s="278" t="s">
        <v>165</v>
      </c>
    </row>
    <row r="534" spans="1:65" s="2" customFormat="1" ht="21.75" customHeight="1">
      <c r="A534" s="37"/>
      <c r="B534" s="38"/>
      <c r="C534" s="243" t="s">
        <v>631</v>
      </c>
      <c r="D534" s="243" t="s">
        <v>167</v>
      </c>
      <c r="E534" s="244" t="s">
        <v>632</v>
      </c>
      <c r="F534" s="245" t="s">
        <v>633</v>
      </c>
      <c r="G534" s="246" t="s">
        <v>457</v>
      </c>
      <c r="H534" s="247">
        <v>56.86</v>
      </c>
      <c r="I534" s="248"/>
      <c r="J534" s="249">
        <f>ROUND(I534*H534,2)</f>
        <v>0</v>
      </c>
      <c r="K534" s="250"/>
      <c r="L534" s="43"/>
      <c r="M534" s="251" t="s">
        <v>1</v>
      </c>
      <c r="N534" s="252" t="s">
        <v>38</v>
      </c>
      <c r="O534" s="90"/>
      <c r="P534" s="253">
        <f>O534*H534</f>
        <v>0</v>
      </c>
      <c r="Q534" s="253">
        <v>0.00339</v>
      </c>
      <c r="R534" s="253">
        <f>Q534*H534</f>
        <v>0.1927554</v>
      </c>
      <c r="S534" s="253">
        <v>0</v>
      </c>
      <c r="T534" s="254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55" t="s">
        <v>171</v>
      </c>
      <c r="AT534" s="255" t="s">
        <v>167</v>
      </c>
      <c r="AU534" s="255" t="s">
        <v>82</v>
      </c>
      <c r="AY534" s="16" t="s">
        <v>165</v>
      </c>
      <c r="BE534" s="256">
        <f>IF(N534="základní",J534,0)</f>
        <v>0</v>
      </c>
      <c r="BF534" s="256">
        <f>IF(N534="snížená",J534,0)</f>
        <v>0</v>
      </c>
      <c r="BG534" s="256">
        <f>IF(N534="zákl. přenesená",J534,0)</f>
        <v>0</v>
      </c>
      <c r="BH534" s="256">
        <f>IF(N534="sníž. přenesená",J534,0)</f>
        <v>0</v>
      </c>
      <c r="BI534" s="256">
        <f>IF(N534="nulová",J534,0)</f>
        <v>0</v>
      </c>
      <c r="BJ534" s="16" t="s">
        <v>80</v>
      </c>
      <c r="BK534" s="256">
        <f>ROUND(I534*H534,2)</f>
        <v>0</v>
      </c>
      <c r="BL534" s="16" t="s">
        <v>171</v>
      </c>
      <c r="BM534" s="255" t="s">
        <v>634</v>
      </c>
    </row>
    <row r="535" spans="1:51" s="13" customFormat="1" ht="12">
      <c r="A535" s="13"/>
      <c r="B535" s="257"/>
      <c r="C535" s="258"/>
      <c r="D535" s="259" t="s">
        <v>173</v>
      </c>
      <c r="E535" s="260" t="s">
        <v>1</v>
      </c>
      <c r="F535" s="261" t="s">
        <v>635</v>
      </c>
      <c r="G535" s="258"/>
      <c r="H535" s="260" t="s">
        <v>1</v>
      </c>
      <c r="I535" s="262"/>
      <c r="J535" s="258"/>
      <c r="K535" s="258"/>
      <c r="L535" s="263"/>
      <c r="M535" s="264"/>
      <c r="N535" s="265"/>
      <c r="O535" s="265"/>
      <c r="P535" s="265"/>
      <c r="Q535" s="265"/>
      <c r="R535" s="265"/>
      <c r="S535" s="265"/>
      <c r="T535" s="26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7" t="s">
        <v>173</v>
      </c>
      <c r="AU535" s="267" t="s">
        <v>82</v>
      </c>
      <c r="AV535" s="13" t="s">
        <v>80</v>
      </c>
      <c r="AW535" s="13" t="s">
        <v>30</v>
      </c>
      <c r="AX535" s="13" t="s">
        <v>73</v>
      </c>
      <c r="AY535" s="267" t="s">
        <v>165</v>
      </c>
    </row>
    <row r="536" spans="1:51" s="13" customFormat="1" ht="12">
      <c r="A536" s="13"/>
      <c r="B536" s="257"/>
      <c r="C536" s="258"/>
      <c r="D536" s="259" t="s">
        <v>173</v>
      </c>
      <c r="E536" s="260" t="s">
        <v>1</v>
      </c>
      <c r="F536" s="261" t="s">
        <v>174</v>
      </c>
      <c r="G536" s="258"/>
      <c r="H536" s="260" t="s">
        <v>1</v>
      </c>
      <c r="I536" s="262"/>
      <c r="J536" s="258"/>
      <c r="K536" s="258"/>
      <c r="L536" s="263"/>
      <c r="M536" s="264"/>
      <c r="N536" s="265"/>
      <c r="O536" s="265"/>
      <c r="P536" s="265"/>
      <c r="Q536" s="265"/>
      <c r="R536" s="265"/>
      <c r="S536" s="265"/>
      <c r="T536" s="26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7" t="s">
        <v>173</v>
      </c>
      <c r="AU536" s="267" t="s">
        <v>82</v>
      </c>
      <c r="AV536" s="13" t="s">
        <v>80</v>
      </c>
      <c r="AW536" s="13" t="s">
        <v>30</v>
      </c>
      <c r="AX536" s="13" t="s">
        <v>73</v>
      </c>
      <c r="AY536" s="267" t="s">
        <v>165</v>
      </c>
    </row>
    <row r="537" spans="1:51" s="14" customFormat="1" ht="12">
      <c r="A537" s="14"/>
      <c r="B537" s="268"/>
      <c r="C537" s="269"/>
      <c r="D537" s="259" t="s">
        <v>173</v>
      </c>
      <c r="E537" s="270" t="s">
        <v>1</v>
      </c>
      <c r="F537" s="271" t="s">
        <v>525</v>
      </c>
      <c r="G537" s="269"/>
      <c r="H537" s="272">
        <v>46.92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173</v>
      </c>
      <c r="AU537" s="278" t="s">
        <v>82</v>
      </c>
      <c r="AV537" s="14" t="s">
        <v>82</v>
      </c>
      <c r="AW537" s="14" t="s">
        <v>30</v>
      </c>
      <c r="AX537" s="14" t="s">
        <v>73</v>
      </c>
      <c r="AY537" s="278" t="s">
        <v>165</v>
      </c>
    </row>
    <row r="538" spans="1:51" s="14" customFormat="1" ht="12">
      <c r="A538" s="14"/>
      <c r="B538" s="268"/>
      <c r="C538" s="269"/>
      <c r="D538" s="259" t="s">
        <v>173</v>
      </c>
      <c r="E538" s="270" t="s">
        <v>1</v>
      </c>
      <c r="F538" s="271" t="s">
        <v>526</v>
      </c>
      <c r="G538" s="269"/>
      <c r="H538" s="272">
        <v>3.34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173</v>
      </c>
      <c r="AU538" s="278" t="s">
        <v>82</v>
      </c>
      <c r="AV538" s="14" t="s">
        <v>82</v>
      </c>
      <c r="AW538" s="14" t="s">
        <v>30</v>
      </c>
      <c r="AX538" s="14" t="s">
        <v>73</v>
      </c>
      <c r="AY538" s="278" t="s">
        <v>165</v>
      </c>
    </row>
    <row r="539" spans="1:51" s="14" customFormat="1" ht="12">
      <c r="A539" s="14"/>
      <c r="B539" s="268"/>
      <c r="C539" s="269"/>
      <c r="D539" s="259" t="s">
        <v>173</v>
      </c>
      <c r="E539" s="270" t="s">
        <v>1</v>
      </c>
      <c r="F539" s="271" t="s">
        <v>527</v>
      </c>
      <c r="G539" s="269"/>
      <c r="H539" s="272">
        <v>1.48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173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165</v>
      </c>
    </row>
    <row r="540" spans="1:51" s="14" customFormat="1" ht="12">
      <c r="A540" s="14"/>
      <c r="B540" s="268"/>
      <c r="C540" s="269"/>
      <c r="D540" s="259" t="s">
        <v>173</v>
      </c>
      <c r="E540" s="270" t="s">
        <v>1</v>
      </c>
      <c r="F540" s="271" t="s">
        <v>528</v>
      </c>
      <c r="G540" s="269"/>
      <c r="H540" s="272">
        <v>5.12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173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165</v>
      </c>
    </row>
    <row r="541" spans="1:65" s="2" customFormat="1" ht="16.5" customHeight="1">
      <c r="A541" s="37"/>
      <c r="B541" s="38"/>
      <c r="C541" s="279" t="s">
        <v>636</v>
      </c>
      <c r="D541" s="279" t="s">
        <v>238</v>
      </c>
      <c r="E541" s="280" t="s">
        <v>637</v>
      </c>
      <c r="F541" s="281" t="s">
        <v>638</v>
      </c>
      <c r="G541" s="282" t="s">
        <v>170</v>
      </c>
      <c r="H541" s="283">
        <v>25.018</v>
      </c>
      <c r="I541" s="284"/>
      <c r="J541" s="285">
        <f>ROUND(I541*H541,2)</f>
        <v>0</v>
      </c>
      <c r="K541" s="286"/>
      <c r="L541" s="287"/>
      <c r="M541" s="288" t="s">
        <v>1</v>
      </c>
      <c r="N541" s="289" t="s">
        <v>38</v>
      </c>
      <c r="O541" s="90"/>
      <c r="P541" s="253">
        <f>O541*H541</f>
        <v>0</v>
      </c>
      <c r="Q541" s="253">
        <v>0.00045</v>
      </c>
      <c r="R541" s="253">
        <f>Q541*H541</f>
        <v>0.0112581</v>
      </c>
      <c r="S541" s="253">
        <v>0</v>
      </c>
      <c r="T541" s="254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55" t="s">
        <v>208</v>
      </c>
      <c r="AT541" s="255" t="s">
        <v>238</v>
      </c>
      <c r="AU541" s="255" t="s">
        <v>82</v>
      </c>
      <c r="AY541" s="16" t="s">
        <v>165</v>
      </c>
      <c r="BE541" s="256">
        <f>IF(N541="základní",J541,0)</f>
        <v>0</v>
      </c>
      <c r="BF541" s="256">
        <f>IF(N541="snížená",J541,0)</f>
        <v>0</v>
      </c>
      <c r="BG541" s="256">
        <f>IF(N541="zákl. přenesená",J541,0)</f>
        <v>0</v>
      </c>
      <c r="BH541" s="256">
        <f>IF(N541="sníž. přenesená",J541,0)</f>
        <v>0</v>
      </c>
      <c r="BI541" s="256">
        <f>IF(N541="nulová",J541,0)</f>
        <v>0</v>
      </c>
      <c r="BJ541" s="16" t="s">
        <v>80</v>
      </c>
      <c r="BK541" s="256">
        <f>ROUND(I541*H541,2)</f>
        <v>0</v>
      </c>
      <c r="BL541" s="16" t="s">
        <v>171</v>
      </c>
      <c r="BM541" s="255" t="s">
        <v>639</v>
      </c>
    </row>
    <row r="542" spans="1:51" s="13" customFormat="1" ht="12">
      <c r="A542" s="13"/>
      <c r="B542" s="257"/>
      <c r="C542" s="258"/>
      <c r="D542" s="259" t="s">
        <v>173</v>
      </c>
      <c r="E542" s="260" t="s">
        <v>1</v>
      </c>
      <c r="F542" s="261" t="s">
        <v>635</v>
      </c>
      <c r="G542" s="258"/>
      <c r="H542" s="260" t="s">
        <v>1</v>
      </c>
      <c r="I542" s="262"/>
      <c r="J542" s="258"/>
      <c r="K542" s="258"/>
      <c r="L542" s="263"/>
      <c r="M542" s="264"/>
      <c r="N542" s="265"/>
      <c r="O542" s="265"/>
      <c r="P542" s="265"/>
      <c r="Q542" s="265"/>
      <c r="R542" s="265"/>
      <c r="S542" s="265"/>
      <c r="T542" s="26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7" t="s">
        <v>173</v>
      </c>
      <c r="AU542" s="267" t="s">
        <v>82</v>
      </c>
      <c r="AV542" s="13" t="s">
        <v>80</v>
      </c>
      <c r="AW542" s="13" t="s">
        <v>30</v>
      </c>
      <c r="AX542" s="13" t="s">
        <v>73</v>
      </c>
      <c r="AY542" s="267" t="s">
        <v>165</v>
      </c>
    </row>
    <row r="543" spans="1:51" s="13" customFormat="1" ht="12">
      <c r="A543" s="13"/>
      <c r="B543" s="257"/>
      <c r="C543" s="258"/>
      <c r="D543" s="259" t="s">
        <v>173</v>
      </c>
      <c r="E543" s="260" t="s">
        <v>1</v>
      </c>
      <c r="F543" s="261" t="s">
        <v>174</v>
      </c>
      <c r="G543" s="258"/>
      <c r="H543" s="260" t="s">
        <v>1</v>
      </c>
      <c r="I543" s="262"/>
      <c r="J543" s="258"/>
      <c r="K543" s="258"/>
      <c r="L543" s="263"/>
      <c r="M543" s="264"/>
      <c r="N543" s="265"/>
      <c r="O543" s="265"/>
      <c r="P543" s="265"/>
      <c r="Q543" s="265"/>
      <c r="R543" s="265"/>
      <c r="S543" s="265"/>
      <c r="T543" s="26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7" t="s">
        <v>173</v>
      </c>
      <c r="AU543" s="267" t="s">
        <v>82</v>
      </c>
      <c r="AV543" s="13" t="s">
        <v>80</v>
      </c>
      <c r="AW543" s="13" t="s">
        <v>30</v>
      </c>
      <c r="AX543" s="13" t="s">
        <v>73</v>
      </c>
      <c r="AY543" s="267" t="s">
        <v>165</v>
      </c>
    </row>
    <row r="544" spans="1:51" s="14" customFormat="1" ht="12">
      <c r="A544" s="14"/>
      <c r="B544" s="268"/>
      <c r="C544" s="269"/>
      <c r="D544" s="259" t="s">
        <v>173</v>
      </c>
      <c r="E544" s="270" t="s">
        <v>1</v>
      </c>
      <c r="F544" s="271" t="s">
        <v>640</v>
      </c>
      <c r="G544" s="269"/>
      <c r="H544" s="272">
        <v>18.768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173</v>
      </c>
      <c r="AU544" s="278" t="s">
        <v>82</v>
      </c>
      <c r="AV544" s="14" t="s">
        <v>82</v>
      </c>
      <c r="AW544" s="14" t="s">
        <v>30</v>
      </c>
      <c r="AX544" s="14" t="s">
        <v>73</v>
      </c>
      <c r="AY544" s="278" t="s">
        <v>165</v>
      </c>
    </row>
    <row r="545" spans="1:51" s="14" customFormat="1" ht="12">
      <c r="A545" s="14"/>
      <c r="B545" s="268"/>
      <c r="C545" s="269"/>
      <c r="D545" s="259" t="s">
        <v>173</v>
      </c>
      <c r="E545" s="270" t="s">
        <v>1</v>
      </c>
      <c r="F545" s="271" t="s">
        <v>641</v>
      </c>
      <c r="G545" s="269"/>
      <c r="H545" s="272">
        <v>1.336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173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165</v>
      </c>
    </row>
    <row r="546" spans="1:51" s="14" customFormat="1" ht="12">
      <c r="A546" s="14"/>
      <c r="B546" s="268"/>
      <c r="C546" s="269"/>
      <c r="D546" s="259" t="s">
        <v>173</v>
      </c>
      <c r="E546" s="270" t="s">
        <v>1</v>
      </c>
      <c r="F546" s="271" t="s">
        <v>401</v>
      </c>
      <c r="G546" s="269"/>
      <c r="H546" s="272">
        <v>0.592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173</v>
      </c>
      <c r="AU546" s="278" t="s">
        <v>82</v>
      </c>
      <c r="AV546" s="14" t="s">
        <v>82</v>
      </c>
      <c r="AW546" s="14" t="s">
        <v>30</v>
      </c>
      <c r="AX546" s="14" t="s">
        <v>73</v>
      </c>
      <c r="AY546" s="278" t="s">
        <v>165</v>
      </c>
    </row>
    <row r="547" spans="1:51" s="14" customFormat="1" ht="12">
      <c r="A547" s="14"/>
      <c r="B547" s="268"/>
      <c r="C547" s="269"/>
      <c r="D547" s="259" t="s">
        <v>173</v>
      </c>
      <c r="E547" s="270" t="s">
        <v>1</v>
      </c>
      <c r="F547" s="271" t="s">
        <v>642</v>
      </c>
      <c r="G547" s="269"/>
      <c r="H547" s="272">
        <v>2.048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173</v>
      </c>
      <c r="AU547" s="278" t="s">
        <v>82</v>
      </c>
      <c r="AV547" s="14" t="s">
        <v>82</v>
      </c>
      <c r="AW547" s="14" t="s">
        <v>30</v>
      </c>
      <c r="AX547" s="14" t="s">
        <v>73</v>
      </c>
      <c r="AY547" s="278" t="s">
        <v>165</v>
      </c>
    </row>
    <row r="548" spans="1:51" s="14" customFormat="1" ht="12">
      <c r="A548" s="14"/>
      <c r="B548" s="268"/>
      <c r="C548" s="269"/>
      <c r="D548" s="259" t="s">
        <v>173</v>
      </c>
      <c r="E548" s="269"/>
      <c r="F548" s="271" t="s">
        <v>643</v>
      </c>
      <c r="G548" s="269"/>
      <c r="H548" s="272">
        <v>25.018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173</v>
      </c>
      <c r="AU548" s="278" t="s">
        <v>82</v>
      </c>
      <c r="AV548" s="14" t="s">
        <v>82</v>
      </c>
      <c r="AW548" s="14" t="s">
        <v>4</v>
      </c>
      <c r="AX548" s="14" t="s">
        <v>80</v>
      </c>
      <c r="AY548" s="278" t="s">
        <v>165</v>
      </c>
    </row>
    <row r="549" spans="1:65" s="2" customFormat="1" ht="21.75" customHeight="1">
      <c r="A549" s="37"/>
      <c r="B549" s="38"/>
      <c r="C549" s="243" t="s">
        <v>644</v>
      </c>
      <c r="D549" s="243" t="s">
        <v>167</v>
      </c>
      <c r="E549" s="244" t="s">
        <v>645</v>
      </c>
      <c r="F549" s="245" t="s">
        <v>646</v>
      </c>
      <c r="G549" s="246" t="s">
        <v>170</v>
      </c>
      <c r="H549" s="247">
        <v>52.71</v>
      </c>
      <c r="I549" s="248"/>
      <c r="J549" s="249">
        <f>ROUND(I549*H549,2)</f>
        <v>0</v>
      </c>
      <c r="K549" s="250"/>
      <c r="L549" s="43"/>
      <c r="M549" s="251" t="s">
        <v>1</v>
      </c>
      <c r="N549" s="252" t="s">
        <v>38</v>
      </c>
      <c r="O549" s="90"/>
      <c r="P549" s="253">
        <f>O549*H549</f>
        <v>0</v>
      </c>
      <c r="Q549" s="253">
        <v>0.00944</v>
      </c>
      <c r="R549" s="253">
        <f>Q549*H549</f>
        <v>0.49758240000000004</v>
      </c>
      <c r="S549" s="253">
        <v>0</v>
      </c>
      <c r="T549" s="254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55" t="s">
        <v>171</v>
      </c>
      <c r="AT549" s="255" t="s">
        <v>167</v>
      </c>
      <c r="AU549" s="255" t="s">
        <v>82</v>
      </c>
      <c r="AY549" s="16" t="s">
        <v>165</v>
      </c>
      <c r="BE549" s="256">
        <f>IF(N549="základní",J549,0)</f>
        <v>0</v>
      </c>
      <c r="BF549" s="256">
        <f>IF(N549="snížená",J549,0)</f>
        <v>0</v>
      </c>
      <c r="BG549" s="256">
        <f>IF(N549="zákl. přenesená",J549,0)</f>
        <v>0</v>
      </c>
      <c r="BH549" s="256">
        <f>IF(N549="sníž. přenesená",J549,0)</f>
        <v>0</v>
      </c>
      <c r="BI549" s="256">
        <f>IF(N549="nulová",J549,0)</f>
        <v>0</v>
      </c>
      <c r="BJ549" s="16" t="s">
        <v>80</v>
      </c>
      <c r="BK549" s="256">
        <f>ROUND(I549*H549,2)</f>
        <v>0</v>
      </c>
      <c r="BL549" s="16" t="s">
        <v>171</v>
      </c>
      <c r="BM549" s="255" t="s">
        <v>647</v>
      </c>
    </row>
    <row r="550" spans="1:51" s="13" customFormat="1" ht="12">
      <c r="A550" s="13"/>
      <c r="B550" s="257"/>
      <c r="C550" s="258"/>
      <c r="D550" s="259" t="s">
        <v>173</v>
      </c>
      <c r="E550" s="260" t="s">
        <v>1</v>
      </c>
      <c r="F550" s="261" t="s">
        <v>265</v>
      </c>
      <c r="G550" s="258"/>
      <c r="H550" s="260" t="s">
        <v>1</v>
      </c>
      <c r="I550" s="262"/>
      <c r="J550" s="258"/>
      <c r="K550" s="258"/>
      <c r="L550" s="263"/>
      <c r="M550" s="264"/>
      <c r="N550" s="265"/>
      <c r="O550" s="265"/>
      <c r="P550" s="265"/>
      <c r="Q550" s="265"/>
      <c r="R550" s="265"/>
      <c r="S550" s="265"/>
      <c r="T550" s="26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7" t="s">
        <v>173</v>
      </c>
      <c r="AU550" s="267" t="s">
        <v>82</v>
      </c>
      <c r="AV550" s="13" t="s">
        <v>80</v>
      </c>
      <c r="AW550" s="13" t="s">
        <v>30</v>
      </c>
      <c r="AX550" s="13" t="s">
        <v>73</v>
      </c>
      <c r="AY550" s="267" t="s">
        <v>165</v>
      </c>
    </row>
    <row r="551" spans="1:51" s="14" customFormat="1" ht="12">
      <c r="A551" s="14"/>
      <c r="B551" s="268"/>
      <c r="C551" s="269"/>
      <c r="D551" s="259" t="s">
        <v>173</v>
      </c>
      <c r="E551" s="270" t="s">
        <v>1</v>
      </c>
      <c r="F551" s="271" t="s">
        <v>648</v>
      </c>
      <c r="G551" s="269"/>
      <c r="H551" s="272">
        <v>35.2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173</v>
      </c>
      <c r="AU551" s="278" t="s">
        <v>82</v>
      </c>
      <c r="AV551" s="14" t="s">
        <v>82</v>
      </c>
      <c r="AW551" s="14" t="s">
        <v>30</v>
      </c>
      <c r="AX551" s="14" t="s">
        <v>73</v>
      </c>
      <c r="AY551" s="278" t="s">
        <v>165</v>
      </c>
    </row>
    <row r="552" spans="1:51" s="14" customFormat="1" ht="12">
      <c r="A552" s="14"/>
      <c r="B552" s="268"/>
      <c r="C552" s="269"/>
      <c r="D552" s="259" t="s">
        <v>173</v>
      </c>
      <c r="E552" s="270" t="s">
        <v>1</v>
      </c>
      <c r="F552" s="271" t="s">
        <v>649</v>
      </c>
      <c r="G552" s="269"/>
      <c r="H552" s="272">
        <v>10.26</v>
      </c>
      <c r="I552" s="273"/>
      <c r="J552" s="269"/>
      <c r="K552" s="269"/>
      <c r="L552" s="274"/>
      <c r="M552" s="275"/>
      <c r="N552" s="276"/>
      <c r="O552" s="276"/>
      <c r="P552" s="276"/>
      <c r="Q552" s="276"/>
      <c r="R552" s="276"/>
      <c r="S552" s="276"/>
      <c r="T552" s="27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8" t="s">
        <v>173</v>
      </c>
      <c r="AU552" s="278" t="s">
        <v>82</v>
      </c>
      <c r="AV552" s="14" t="s">
        <v>82</v>
      </c>
      <c r="AW552" s="14" t="s">
        <v>30</v>
      </c>
      <c r="AX552" s="14" t="s">
        <v>73</v>
      </c>
      <c r="AY552" s="278" t="s">
        <v>165</v>
      </c>
    </row>
    <row r="553" spans="1:51" s="14" customFormat="1" ht="12">
      <c r="A553" s="14"/>
      <c r="B553" s="268"/>
      <c r="C553" s="269"/>
      <c r="D553" s="259" t="s">
        <v>173</v>
      </c>
      <c r="E553" s="270" t="s">
        <v>1</v>
      </c>
      <c r="F553" s="271" t="s">
        <v>650</v>
      </c>
      <c r="G553" s="269"/>
      <c r="H553" s="272">
        <v>7.25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173</v>
      </c>
      <c r="AU553" s="278" t="s">
        <v>82</v>
      </c>
      <c r="AV553" s="14" t="s">
        <v>82</v>
      </c>
      <c r="AW553" s="14" t="s">
        <v>30</v>
      </c>
      <c r="AX553" s="14" t="s">
        <v>73</v>
      </c>
      <c r="AY553" s="278" t="s">
        <v>165</v>
      </c>
    </row>
    <row r="554" spans="1:65" s="2" customFormat="1" ht="21.75" customHeight="1">
      <c r="A554" s="37"/>
      <c r="B554" s="38"/>
      <c r="C554" s="279" t="s">
        <v>651</v>
      </c>
      <c r="D554" s="279" t="s">
        <v>238</v>
      </c>
      <c r="E554" s="280" t="s">
        <v>652</v>
      </c>
      <c r="F554" s="281" t="s">
        <v>653</v>
      </c>
      <c r="G554" s="282" t="s">
        <v>170</v>
      </c>
      <c r="H554" s="283">
        <v>56.4</v>
      </c>
      <c r="I554" s="284"/>
      <c r="J554" s="285">
        <f>ROUND(I554*H554,2)</f>
        <v>0</v>
      </c>
      <c r="K554" s="286"/>
      <c r="L554" s="287"/>
      <c r="M554" s="288" t="s">
        <v>1</v>
      </c>
      <c r="N554" s="289" t="s">
        <v>38</v>
      </c>
      <c r="O554" s="90"/>
      <c r="P554" s="253">
        <f>O554*H554</f>
        <v>0</v>
      </c>
      <c r="Q554" s="253">
        <v>0.0165</v>
      </c>
      <c r="R554" s="253">
        <f>Q554*H554</f>
        <v>0.9306</v>
      </c>
      <c r="S554" s="253">
        <v>0</v>
      </c>
      <c r="T554" s="254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55" t="s">
        <v>208</v>
      </c>
      <c r="AT554" s="255" t="s">
        <v>238</v>
      </c>
      <c r="AU554" s="255" t="s">
        <v>82</v>
      </c>
      <c r="AY554" s="16" t="s">
        <v>165</v>
      </c>
      <c r="BE554" s="256">
        <f>IF(N554="základní",J554,0)</f>
        <v>0</v>
      </c>
      <c r="BF554" s="256">
        <f>IF(N554="snížená",J554,0)</f>
        <v>0</v>
      </c>
      <c r="BG554" s="256">
        <f>IF(N554="zákl. přenesená",J554,0)</f>
        <v>0</v>
      </c>
      <c r="BH554" s="256">
        <f>IF(N554="sníž. přenesená",J554,0)</f>
        <v>0</v>
      </c>
      <c r="BI554" s="256">
        <f>IF(N554="nulová",J554,0)</f>
        <v>0</v>
      </c>
      <c r="BJ554" s="16" t="s">
        <v>80</v>
      </c>
      <c r="BK554" s="256">
        <f>ROUND(I554*H554,2)</f>
        <v>0</v>
      </c>
      <c r="BL554" s="16" t="s">
        <v>171</v>
      </c>
      <c r="BM554" s="255" t="s">
        <v>654</v>
      </c>
    </row>
    <row r="555" spans="1:51" s="14" customFormat="1" ht="12">
      <c r="A555" s="14"/>
      <c r="B555" s="268"/>
      <c r="C555" s="269"/>
      <c r="D555" s="259" t="s">
        <v>173</v>
      </c>
      <c r="E555" s="269"/>
      <c r="F555" s="271" t="s">
        <v>655</v>
      </c>
      <c r="G555" s="269"/>
      <c r="H555" s="272">
        <v>56.4</v>
      </c>
      <c r="I555" s="273"/>
      <c r="J555" s="269"/>
      <c r="K555" s="269"/>
      <c r="L555" s="274"/>
      <c r="M555" s="275"/>
      <c r="N555" s="276"/>
      <c r="O555" s="276"/>
      <c r="P555" s="276"/>
      <c r="Q555" s="276"/>
      <c r="R555" s="276"/>
      <c r="S555" s="276"/>
      <c r="T555" s="27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8" t="s">
        <v>173</v>
      </c>
      <c r="AU555" s="278" t="s">
        <v>82</v>
      </c>
      <c r="AV555" s="14" t="s">
        <v>82</v>
      </c>
      <c r="AW555" s="14" t="s">
        <v>4</v>
      </c>
      <c r="AX555" s="14" t="s">
        <v>80</v>
      </c>
      <c r="AY555" s="278" t="s">
        <v>165</v>
      </c>
    </row>
    <row r="556" spans="1:65" s="2" customFormat="1" ht="21.75" customHeight="1">
      <c r="A556" s="37"/>
      <c r="B556" s="38"/>
      <c r="C556" s="243" t="s">
        <v>656</v>
      </c>
      <c r="D556" s="243" t="s">
        <v>167</v>
      </c>
      <c r="E556" s="244" t="s">
        <v>657</v>
      </c>
      <c r="F556" s="245" t="s">
        <v>658</v>
      </c>
      <c r="G556" s="246" t="s">
        <v>457</v>
      </c>
      <c r="H556" s="247">
        <v>665.4</v>
      </c>
      <c r="I556" s="248"/>
      <c r="J556" s="249">
        <f>ROUND(I556*H556,2)</f>
        <v>0</v>
      </c>
      <c r="K556" s="250"/>
      <c r="L556" s="43"/>
      <c r="M556" s="251" t="s">
        <v>1</v>
      </c>
      <c r="N556" s="252" t="s">
        <v>38</v>
      </c>
      <c r="O556" s="90"/>
      <c r="P556" s="253">
        <f>O556*H556</f>
        <v>0</v>
      </c>
      <c r="Q556" s="253">
        <v>0.00176</v>
      </c>
      <c r="R556" s="253">
        <f>Q556*H556</f>
        <v>1.171104</v>
      </c>
      <c r="S556" s="253">
        <v>0</v>
      </c>
      <c r="T556" s="25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55" t="s">
        <v>171</v>
      </c>
      <c r="AT556" s="255" t="s">
        <v>167</v>
      </c>
      <c r="AU556" s="255" t="s">
        <v>82</v>
      </c>
      <c r="AY556" s="16" t="s">
        <v>165</v>
      </c>
      <c r="BE556" s="256">
        <f>IF(N556="základní",J556,0)</f>
        <v>0</v>
      </c>
      <c r="BF556" s="256">
        <f>IF(N556="snížená",J556,0)</f>
        <v>0</v>
      </c>
      <c r="BG556" s="256">
        <f>IF(N556="zákl. přenesená",J556,0)</f>
        <v>0</v>
      </c>
      <c r="BH556" s="256">
        <f>IF(N556="sníž. přenesená",J556,0)</f>
        <v>0</v>
      </c>
      <c r="BI556" s="256">
        <f>IF(N556="nulová",J556,0)</f>
        <v>0</v>
      </c>
      <c r="BJ556" s="16" t="s">
        <v>80</v>
      </c>
      <c r="BK556" s="256">
        <f>ROUND(I556*H556,2)</f>
        <v>0</v>
      </c>
      <c r="BL556" s="16" t="s">
        <v>171</v>
      </c>
      <c r="BM556" s="255" t="s">
        <v>659</v>
      </c>
    </row>
    <row r="557" spans="1:51" s="14" customFormat="1" ht="12">
      <c r="A557" s="14"/>
      <c r="B557" s="268"/>
      <c r="C557" s="269"/>
      <c r="D557" s="259" t="s">
        <v>173</v>
      </c>
      <c r="E557" s="270" t="s">
        <v>1</v>
      </c>
      <c r="F557" s="271" t="s">
        <v>660</v>
      </c>
      <c r="G557" s="269"/>
      <c r="H557" s="272">
        <v>665.4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173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165</v>
      </c>
    </row>
    <row r="558" spans="1:65" s="2" customFormat="1" ht="16.5" customHeight="1">
      <c r="A558" s="37"/>
      <c r="B558" s="38"/>
      <c r="C558" s="279" t="s">
        <v>661</v>
      </c>
      <c r="D558" s="279" t="s">
        <v>238</v>
      </c>
      <c r="E558" s="280" t="s">
        <v>662</v>
      </c>
      <c r="F558" s="281" t="s">
        <v>663</v>
      </c>
      <c r="G558" s="282" t="s">
        <v>170</v>
      </c>
      <c r="H558" s="283">
        <v>102.472</v>
      </c>
      <c r="I558" s="284"/>
      <c r="J558" s="285">
        <f>ROUND(I558*H558,2)</f>
        <v>0</v>
      </c>
      <c r="K558" s="286"/>
      <c r="L558" s="287"/>
      <c r="M558" s="288" t="s">
        <v>1</v>
      </c>
      <c r="N558" s="289" t="s">
        <v>38</v>
      </c>
      <c r="O558" s="90"/>
      <c r="P558" s="253">
        <f>O558*H558</f>
        <v>0</v>
      </c>
      <c r="Q558" s="253">
        <v>0.00051</v>
      </c>
      <c r="R558" s="253">
        <f>Q558*H558</f>
        <v>0.052260720000000004</v>
      </c>
      <c r="S558" s="253">
        <v>0</v>
      </c>
      <c r="T558" s="25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55" t="s">
        <v>208</v>
      </c>
      <c r="AT558" s="255" t="s">
        <v>238</v>
      </c>
      <c r="AU558" s="255" t="s">
        <v>82</v>
      </c>
      <c r="AY558" s="16" t="s">
        <v>165</v>
      </c>
      <c r="BE558" s="256">
        <f>IF(N558="základní",J558,0)</f>
        <v>0</v>
      </c>
      <c r="BF558" s="256">
        <f>IF(N558="snížená",J558,0)</f>
        <v>0</v>
      </c>
      <c r="BG558" s="256">
        <f>IF(N558="zákl. přenesená",J558,0)</f>
        <v>0</v>
      </c>
      <c r="BH558" s="256">
        <f>IF(N558="sníž. přenesená",J558,0)</f>
        <v>0</v>
      </c>
      <c r="BI558" s="256">
        <f>IF(N558="nulová",J558,0)</f>
        <v>0</v>
      </c>
      <c r="BJ558" s="16" t="s">
        <v>80</v>
      </c>
      <c r="BK558" s="256">
        <f>ROUND(I558*H558,2)</f>
        <v>0</v>
      </c>
      <c r="BL558" s="16" t="s">
        <v>171</v>
      </c>
      <c r="BM558" s="255" t="s">
        <v>664</v>
      </c>
    </row>
    <row r="559" spans="1:51" s="14" customFormat="1" ht="12">
      <c r="A559" s="14"/>
      <c r="B559" s="268"/>
      <c r="C559" s="269"/>
      <c r="D559" s="259" t="s">
        <v>173</v>
      </c>
      <c r="E559" s="270" t="s">
        <v>1</v>
      </c>
      <c r="F559" s="271" t="s">
        <v>665</v>
      </c>
      <c r="G559" s="269"/>
      <c r="H559" s="272">
        <v>93.156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173</v>
      </c>
      <c r="AU559" s="278" t="s">
        <v>82</v>
      </c>
      <c r="AV559" s="14" t="s">
        <v>82</v>
      </c>
      <c r="AW559" s="14" t="s">
        <v>30</v>
      </c>
      <c r="AX559" s="14" t="s">
        <v>73</v>
      </c>
      <c r="AY559" s="278" t="s">
        <v>165</v>
      </c>
    </row>
    <row r="560" spans="1:51" s="14" customFormat="1" ht="12">
      <c r="A560" s="14"/>
      <c r="B560" s="268"/>
      <c r="C560" s="269"/>
      <c r="D560" s="259" t="s">
        <v>173</v>
      </c>
      <c r="E560" s="269"/>
      <c r="F560" s="271" t="s">
        <v>666</v>
      </c>
      <c r="G560" s="269"/>
      <c r="H560" s="272">
        <v>102.472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173</v>
      </c>
      <c r="AU560" s="278" t="s">
        <v>82</v>
      </c>
      <c r="AV560" s="14" t="s">
        <v>82</v>
      </c>
      <c r="AW560" s="14" t="s">
        <v>4</v>
      </c>
      <c r="AX560" s="14" t="s">
        <v>80</v>
      </c>
      <c r="AY560" s="278" t="s">
        <v>165</v>
      </c>
    </row>
    <row r="561" spans="1:65" s="2" customFormat="1" ht="21.75" customHeight="1">
      <c r="A561" s="37"/>
      <c r="B561" s="38"/>
      <c r="C561" s="243" t="s">
        <v>667</v>
      </c>
      <c r="D561" s="243" t="s">
        <v>167</v>
      </c>
      <c r="E561" s="244" t="s">
        <v>668</v>
      </c>
      <c r="F561" s="245" t="s">
        <v>669</v>
      </c>
      <c r="G561" s="246" t="s">
        <v>457</v>
      </c>
      <c r="H561" s="247">
        <v>998.1</v>
      </c>
      <c r="I561" s="248"/>
      <c r="J561" s="249">
        <f>ROUND(I561*H561,2)</f>
        <v>0</v>
      </c>
      <c r="K561" s="250"/>
      <c r="L561" s="43"/>
      <c r="M561" s="251" t="s">
        <v>1</v>
      </c>
      <c r="N561" s="252" t="s">
        <v>38</v>
      </c>
      <c r="O561" s="90"/>
      <c r="P561" s="253">
        <f>O561*H561</f>
        <v>0</v>
      </c>
      <c r="Q561" s="253">
        <v>0.00339</v>
      </c>
      <c r="R561" s="253">
        <f>Q561*H561</f>
        <v>3.383559</v>
      </c>
      <c r="S561" s="253">
        <v>0</v>
      </c>
      <c r="T561" s="254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55" t="s">
        <v>171</v>
      </c>
      <c r="AT561" s="255" t="s">
        <v>167</v>
      </c>
      <c r="AU561" s="255" t="s">
        <v>82</v>
      </c>
      <c r="AY561" s="16" t="s">
        <v>165</v>
      </c>
      <c r="BE561" s="256">
        <f>IF(N561="základní",J561,0)</f>
        <v>0</v>
      </c>
      <c r="BF561" s="256">
        <f>IF(N561="snížená",J561,0)</f>
        <v>0</v>
      </c>
      <c r="BG561" s="256">
        <f>IF(N561="zákl. přenesená",J561,0)</f>
        <v>0</v>
      </c>
      <c r="BH561" s="256">
        <f>IF(N561="sníž. přenesená",J561,0)</f>
        <v>0</v>
      </c>
      <c r="BI561" s="256">
        <f>IF(N561="nulová",J561,0)</f>
        <v>0</v>
      </c>
      <c r="BJ561" s="16" t="s">
        <v>80</v>
      </c>
      <c r="BK561" s="256">
        <f>ROUND(I561*H561,2)</f>
        <v>0</v>
      </c>
      <c r="BL561" s="16" t="s">
        <v>171</v>
      </c>
      <c r="BM561" s="255" t="s">
        <v>670</v>
      </c>
    </row>
    <row r="562" spans="1:51" s="14" customFormat="1" ht="12">
      <c r="A562" s="14"/>
      <c r="B562" s="268"/>
      <c r="C562" s="269"/>
      <c r="D562" s="259" t="s">
        <v>173</v>
      </c>
      <c r="E562" s="270" t="s">
        <v>1</v>
      </c>
      <c r="F562" s="271" t="s">
        <v>671</v>
      </c>
      <c r="G562" s="269"/>
      <c r="H562" s="272">
        <v>332.7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173</v>
      </c>
      <c r="AU562" s="278" t="s">
        <v>82</v>
      </c>
      <c r="AV562" s="14" t="s">
        <v>82</v>
      </c>
      <c r="AW562" s="14" t="s">
        <v>30</v>
      </c>
      <c r="AX562" s="14" t="s">
        <v>73</v>
      </c>
      <c r="AY562" s="278" t="s">
        <v>165</v>
      </c>
    </row>
    <row r="563" spans="1:51" s="14" customFormat="1" ht="12">
      <c r="A563" s="14"/>
      <c r="B563" s="268"/>
      <c r="C563" s="269"/>
      <c r="D563" s="259" t="s">
        <v>173</v>
      </c>
      <c r="E563" s="270" t="s">
        <v>1</v>
      </c>
      <c r="F563" s="271" t="s">
        <v>672</v>
      </c>
      <c r="G563" s="269"/>
      <c r="H563" s="272">
        <v>665.4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173</v>
      </c>
      <c r="AU563" s="278" t="s">
        <v>82</v>
      </c>
      <c r="AV563" s="14" t="s">
        <v>82</v>
      </c>
      <c r="AW563" s="14" t="s">
        <v>30</v>
      </c>
      <c r="AX563" s="14" t="s">
        <v>73</v>
      </c>
      <c r="AY563" s="278" t="s">
        <v>165</v>
      </c>
    </row>
    <row r="564" spans="1:65" s="2" customFormat="1" ht="16.5" customHeight="1">
      <c r="A564" s="37"/>
      <c r="B564" s="38"/>
      <c r="C564" s="279" t="s">
        <v>673</v>
      </c>
      <c r="D564" s="279" t="s">
        <v>238</v>
      </c>
      <c r="E564" s="280" t="s">
        <v>674</v>
      </c>
      <c r="F564" s="281" t="s">
        <v>675</v>
      </c>
      <c r="G564" s="282" t="s">
        <v>170</v>
      </c>
      <c r="H564" s="283">
        <v>281.797</v>
      </c>
      <c r="I564" s="284"/>
      <c r="J564" s="285">
        <f>ROUND(I564*H564,2)</f>
        <v>0</v>
      </c>
      <c r="K564" s="286"/>
      <c r="L564" s="287"/>
      <c r="M564" s="288" t="s">
        <v>1</v>
      </c>
      <c r="N564" s="289" t="s">
        <v>38</v>
      </c>
      <c r="O564" s="90"/>
      <c r="P564" s="253">
        <f>O564*H564</f>
        <v>0</v>
      </c>
      <c r="Q564" s="253">
        <v>0.0009</v>
      </c>
      <c r="R564" s="253">
        <f>Q564*H564</f>
        <v>0.2536173</v>
      </c>
      <c r="S564" s="253">
        <v>0</v>
      </c>
      <c r="T564" s="254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255" t="s">
        <v>208</v>
      </c>
      <c r="AT564" s="255" t="s">
        <v>238</v>
      </c>
      <c r="AU564" s="255" t="s">
        <v>82</v>
      </c>
      <c r="AY564" s="16" t="s">
        <v>165</v>
      </c>
      <c r="BE564" s="256">
        <f>IF(N564="základní",J564,0)</f>
        <v>0</v>
      </c>
      <c r="BF564" s="256">
        <f>IF(N564="snížená",J564,0)</f>
        <v>0</v>
      </c>
      <c r="BG564" s="256">
        <f>IF(N564="zákl. přenesená",J564,0)</f>
        <v>0</v>
      </c>
      <c r="BH564" s="256">
        <f>IF(N564="sníž. přenesená",J564,0)</f>
        <v>0</v>
      </c>
      <c r="BI564" s="256">
        <f>IF(N564="nulová",J564,0)</f>
        <v>0</v>
      </c>
      <c r="BJ564" s="16" t="s">
        <v>80</v>
      </c>
      <c r="BK564" s="256">
        <f>ROUND(I564*H564,2)</f>
        <v>0</v>
      </c>
      <c r="BL564" s="16" t="s">
        <v>171</v>
      </c>
      <c r="BM564" s="255" t="s">
        <v>676</v>
      </c>
    </row>
    <row r="565" spans="1:51" s="14" customFormat="1" ht="12">
      <c r="A565" s="14"/>
      <c r="B565" s="268"/>
      <c r="C565" s="269"/>
      <c r="D565" s="259" t="s">
        <v>173</v>
      </c>
      <c r="E565" s="270" t="s">
        <v>1</v>
      </c>
      <c r="F565" s="271" t="s">
        <v>677</v>
      </c>
      <c r="G565" s="269"/>
      <c r="H565" s="272">
        <v>76.521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173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165</v>
      </c>
    </row>
    <row r="566" spans="1:51" s="14" customFormat="1" ht="12">
      <c r="A566" s="14"/>
      <c r="B566" s="268"/>
      <c r="C566" s="269"/>
      <c r="D566" s="259" t="s">
        <v>173</v>
      </c>
      <c r="E566" s="270" t="s">
        <v>1</v>
      </c>
      <c r="F566" s="271" t="s">
        <v>678</v>
      </c>
      <c r="G566" s="269"/>
      <c r="H566" s="272">
        <v>179.658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173</v>
      </c>
      <c r="AU566" s="278" t="s">
        <v>82</v>
      </c>
      <c r="AV566" s="14" t="s">
        <v>82</v>
      </c>
      <c r="AW566" s="14" t="s">
        <v>30</v>
      </c>
      <c r="AX566" s="14" t="s">
        <v>73</v>
      </c>
      <c r="AY566" s="278" t="s">
        <v>165</v>
      </c>
    </row>
    <row r="567" spans="1:51" s="14" customFormat="1" ht="12">
      <c r="A567" s="14"/>
      <c r="B567" s="268"/>
      <c r="C567" s="269"/>
      <c r="D567" s="259" t="s">
        <v>173</v>
      </c>
      <c r="E567" s="269"/>
      <c r="F567" s="271" t="s">
        <v>679</v>
      </c>
      <c r="G567" s="269"/>
      <c r="H567" s="272">
        <v>281.797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8" t="s">
        <v>173</v>
      </c>
      <c r="AU567" s="278" t="s">
        <v>82</v>
      </c>
      <c r="AV567" s="14" t="s">
        <v>82</v>
      </c>
      <c r="AW567" s="14" t="s">
        <v>4</v>
      </c>
      <c r="AX567" s="14" t="s">
        <v>80</v>
      </c>
      <c r="AY567" s="278" t="s">
        <v>165</v>
      </c>
    </row>
    <row r="568" spans="1:65" s="2" customFormat="1" ht="21.75" customHeight="1">
      <c r="A568" s="37"/>
      <c r="B568" s="38"/>
      <c r="C568" s="243" t="s">
        <v>680</v>
      </c>
      <c r="D568" s="243" t="s">
        <v>167</v>
      </c>
      <c r="E568" s="244" t="s">
        <v>681</v>
      </c>
      <c r="F568" s="245" t="s">
        <v>682</v>
      </c>
      <c r="G568" s="246" t="s">
        <v>170</v>
      </c>
      <c r="H568" s="247">
        <v>1329.787</v>
      </c>
      <c r="I568" s="248"/>
      <c r="J568" s="249">
        <f>ROUND(I568*H568,2)</f>
        <v>0</v>
      </c>
      <c r="K568" s="250"/>
      <c r="L568" s="43"/>
      <c r="M568" s="251" t="s">
        <v>1</v>
      </c>
      <c r="N568" s="252" t="s">
        <v>38</v>
      </c>
      <c r="O568" s="90"/>
      <c r="P568" s="253">
        <f>O568*H568</f>
        <v>0</v>
      </c>
      <c r="Q568" s="253">
        <v>6E-05</v>
      </c>
      <c r="R568" s="253">
        <f>Q568*H568</f>
        <v>0.07978722</v>
      </c>
      <c r="S568" s="253">
        <v>0</v>
      </c>
      <c r="T568" s="254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55" t="s">
        <v>171</v>
      </c>
      <c r="AT568" s="255" t="s">
        <v>167</v>
      </c>
      <c r="AU568" s="255" t="s">
        <v>82</v>
      </c>
      <c r="AY568" s="16" t="s">
        <v>165</v>
      </c>
      <c r="BE568" s="256">
        <f>IF(N568="základní",J568,0)</f>
        <v>0</v>
      </c>
      <c r="BF568" s="256">
        <f>IF(N568="snížená",J568,0)</f>
        <v>0</v>
      </c>
      <c r="BG568" s="256">
        <f>IF(N568="zákl. přenesená",J568,0)</f>
        <v>0</v>
      </c>
      <c r="BH568" s="256">
        <f>IF(N568="sníž. přenesená",J568,0)</f>
        <v>0</v>
      </c>
      <c r="BI568" s="256">
        <f>IF(N568="nulová",J568,0)</f>
        <v>0</v>
      </c>
      <c r="BJ568" s="16" t="s">
        <v>80</v>
      </c>
      <c r="BK568" s="256">
        <f>ROUND(I568*H568,2)</f>
        <v>0</v>
      </c>
      <c r="BL568" s="16" t="s">
        <v>171</v>
      </c>
      <c r="BM568" s="255" t="s">
        <v>683</v>
      </c>
    </row>
    <row r="569" spans="1:51" s="13" customFormat="1" ht="12">
      <c r="A569" s="13"/>
      <c r="B569" s="257"/>
      <c r="C569" s="258"/>
      <c r="D569" s="259" t="s">
        <v>173</v>
      </c>
      <c r="E569" s="260" t="s">
        <v>1</v>
      </c>
      <c r="F569" s="261" t="s">
        <v>364</v>
      </c>
      <c r="G569" s="258"/>
      <c r="H569" s="260" t="s">
        <v>1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7" t="s">
        <v>173</v>
      </c>
      <c r="AU569" s="267" t="s">
        <v>82</v>
      </c>
      <c r="AV569" s="13" t="s">
        <v>80</v>
      </c>
      <c r="AW569" s="13" t="s">
        <v>30</v>
      </c>
      <c r="AX569" s="13" t="s">
        <v>73</v>
      </c>
      <c r="AY569" s="267" t="s">
        <v>165</v>
      </c>
    </row>
    <row r="570" spans="1:51" s="14" customFormat="1" ht="12">
      <c r="A570" s="14"/>
      <c r="B570" s="268"/>
      <c r="C570" s="269"/>
      <c r="D570" s="259" t="s">
        <v>173</v>
      </c>
      <c r="E570" s="270" t="s">
        <v>1</v>
      </c>
      <c r="F570" s="271" t="s">
        <v>444</v>
      </c>
      <c r="G570" s="269"/>
      <c r="H570" s="272">
        <v>182.43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173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165</v>
      </c>
    </row>
    <row r="571" spans="1:51" s="14" customFormat="1" ht="12">
      <c r="A571" s="14"/>
      <c r="B571" s="268"/>
      <c r="C571" s="269"/>
      <c r="D571" s="259" t="s">
        <v>173</v>
      </c>
      <c r="E571" s="270" t="s">
        <v>1</v>
      </c>
      <c r="F571" s="271" t="s">
        <v>445</v>
      </c>
      <c r="G571" s="269"/>
      <c r="H571" s="272">
        <v>234.386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173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165</v>
      </c>
    </row>
    <row r="572" spans="1:51" s="14" customFormat="1" ht="12">
      <c r="A572" s="14"/>
      <c r="B572" s="268"/>
      <c r="C572" s="269"/>
      <c r="D572" s="259" t="s">
        <v>173</v>
      </c>
      <c r="E572" s="270" t="s">
        <v>1</v>
      </c>
      <c r="F572" s="271" t="s">
        <v>446</v>
      </c>
      <c r="G572" s="269"/>
      <c r="H572" s="272">
        <v>130.022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173</v>
      </c>
      <c r="AU572" s="278" t="s">
        <v>82</v>
      </c>
      <c r="AV572" s="14" t="s">
        <v>82</v>
      </c>
      <c r="AW572" s="14" t="s">
        <v>30</v>
      </c>
      <c r="AX572" s="14" t="s">
        <v>73</v>
      </c>
      <c r="AY572" s="278" t="s">
        <v>165</v>
      </c>
    </row>
    <row r="573" spans="1:51" s="14" customFormat="1" ht="12">
      <c r="A573" s="14"/>
      <c r="B573" s="268"/>
      <c r="C573" s="269"/>
      <c r="D573" s="259" t="s">
        <v>173</v>
      </c>
      <c r="E573" s="270" t="s">
        <v>1</v>
      </c>
      <c r="F573" s="271" t="s">
        <v>447</v>
      </c>
      <c r="G573" s="269"/>
      <c r="H573" s="272">
        <v>782.949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173</v>
      </c>
      <c r="AU573" s="278" t="s">
        <v>82</v>
      </c>
      <c r="AV573" s="14" t="s">
        <v>82</v>
      </c>
      <c r="AW573" s="14" t="s">
        <v>30</v>
      </c>
      <c r="AX573" s="14" t="s">
        <v>73</v>
      </c>
      <c r="AY573" s="278" t="s">
        <v>165</v>
      </c>
    </row>
    <row r="574" spans="1:65" s="2" customFormat="1" ht="16.5" customHeight="1">
      <c r="A574" s="37"/>
      <c r="B574" s="38"/>
      <c r="C574" s="243" t="s">
        <v>684</v>
      </c>
      <c r="D574" s="243" t="s">
        <v>167</v>
      </c>
      <c r="E574" s="244" t="s">
        <v>685</v>
      </c>
      <c r="F574" s="245" t="s">
        <v>686</v>
      </c>
      <c r="G574" s="246" t="s">
        <v>457</v>
      </c>
      <c r="H574" s="247">
        <v>275.6</v>
      </c>
      <c r="I574" s="248"/>
      <c r="J574" s="249">
        <f>ROUND(I574*H574,2)</f>
        <v>0</v>
      </c>
      <c r="K574" s="250"/>
      <c r="L574" s="43"/>
      <c r="M574" s="251" t="s">
        <v>1</v>
      </c>
      <c r="N574" s="252" t="s">
        <v>38</v>
      </c>
      <c r="O574" s="90"/>
      <c r="P574" s="253">
        <f>O574*H574</f>
        <v>0</v>
      </c>
      <c r="Q574" s="253">
        <v>6E-05</v>
      </c>
      <c r="R574" s="253">
        <f>Q574*H574</f>
        <v>0.016536000000000002</v>
      </c>
      <c r="S574" s="253">
        <v>0</v>
      </c>
      <c r="T574" s="254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55" t="s">
        <v>171</v>
      </c>
      <c r="AT574" s="255" t="s">
        <v>167</v>
      </c>
      <c r="AU574" s="255" t="s">
        <v>82</v>
      </c>
      <c r="AY574" s="16" t="s">
        <v>165</v>
      </c>
      <c r="BE574" s="256">
        <f>IF(N574="základní",J574,0)</f>
        <v>0</v>
      </c>
      <c r="BF574" s="256">
        <f>IF(N574="snížená",J574,0)</f>
        <v>0</v>
      </c>
      <c r="BG574" s="256">
        <f>IF(N574="zákl. přenesená",J574,0)</f>
        <v>0</v>
      </c>
      <c r="BH574" s="256">
        <f>IF(N574="sníž. přenesená",J574,0)</f>
        <v>0</v>
      </c>
      <c r="BI574" s="256">
        <f>IF(N574="nulová",J574,0)</f>
        <v>0</v>
      </c>
      <c r="BJ574" s="16" t="s">
        <v>80</v>
      </c>
      <c r="BK574" s="256">
        <f>ROUND(I574*H574,2)</f>
        <v>0</v>
      </c>
      <c r="BL574" s="16" t="s">
        <v>171</v>
      </c>
      <c r="BM574" s="255" t="s">
        <v>687</v>
      </c>
    </row>
    <row r="575" spans="1:51" s="13" customFormat="1" ht="12">
      <c r="A575" s="13"/>
      <c r="B575" s="257"/>
      <c r="C575" s="258"/>
      <c r="D575" s="259" t="s">
        <v>173</v>
      </c>
      <c r="E575" s="260" t="s">
        <v>1</v>
      </c>
      <c r="F575" s="261" t="s">
        <v>688</v>
      </c>
      <c r="G575" s="258"/>
      <c r="H575" s="260" t="s">
        <v>1</v>
      </c>
      <c r="I575" s="262"/>
      <c r="J575" s="258"/>
      <c r="K575" s="258"/>
      <c r="L575" s="263"/>
      <c r="M575" s="264"/>
      <c r="N575" s="265"/>
      <c r="O575" s="265"/>
      <c r="P575" s="265"/>
      <c r="Q575" s="265"/>
      <c r="R575" s="265"/>
      <c r="S575" s="265"/>
      <c r="T575" s="26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7" t="s">
        <v>173</v>
      </c>
      <c r="AU575" s="267" t="s">
        <v>82</v>
      </c>
      <c r="AV575" s="13" t="s">
        <v>80</v>
      </c>
      <c r="AW575" s="13" t="s">
        <v>30</v>
      </c>
      <c r="AX575" s="13" t="s">
        <v>73</v>
      </c>
      <c r="AY575" s="267" t="s">
        <v>165</v>
      </c>
    </row>
    <row r="576" spans="1:51" s="14" customFormat="1" ht="12">
      <c r="A576" s="14"/>
      <c r="B576" s="268"/>
      <c r="C576" s="269"/>
      <c r="D576" s="259" t="s">
        <v>173</v>
      </c>
      <c r="E576" s="270" t="s">
        <v>1</v>
      </c>
      <c r="F576" s="271" t="s">
        <v>689</v>
      </c>
      <c r="G576" s="269"/>
      <c r="H576" s="272">
        <v>134.5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173</v>
      </c>
      <c r="AU576" s="278" t="s">
        <v>82</v>
      </c>
      <c r="AV576" s="14" t="s">
        <v>82</v>
      </c>
      <c r="AW576" s="14" t="s">
        <v>30</v>
      </c>
      <c r="AX576" s="14" t="s">
        <v>73</v>
      </c>
      <c r="AY576" s="278" t="s">
        <v>165</v>
      </c>
    </row>
    <row r="577" spans="1:51" s="14" customFormat="1" ht="12">
      <c r="A577" s="14"/>
      <c r="B577" s="268"/>
      <c r="C577" s="269"/>
      <c r="D577" s="259" t="s">
        <v>173</v>
      </c>
      <c r="E577" s="270" t="s">
        <v>1</v>
      </c>
      <c r="F577" s="271" t="s">
        <v>690</v>
      </c>
      <c r="G577" s="269"/>
      <c r="H577" s="272">
        <v>141.1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173</v>
      </c>
      <c r="AU577" s="278" t="s">
        <v>82</v>
      </c>
      <c r="AV577" s="14" t="s">
        <v>82</v>
      </c>
      <c r="AW577" s="14" t="s">
        <v>30</v>
      </c>
      <c r="AX577" s="14" t="s">
        <v>73</v>
      </c>
      <c r="AY577" s="278" t="s">
        <v>165</v>
      </c>
    </row>
    <row r="578" spans="1:65" s="2" customFormat="1" ht="21.75" customHeight="1">
      <c r="A578" s="37"/>
      <c r="B578" s="38"/>
      <c r="C578" s="279" t="s">
        <v>691</v>
      </c>
      <c r="D578" s="279" t="s">
        <v>238</v>
      </c>
      <c r="E578" s="280" t="s">
        <v>692</v>
      </c>
      <c r="F578" s="281" t="s">
        <v>693</v>
      </c>
      <c r="G578" s="282" t="s">
        <v>457</v>
      </c>
      <c r="H578" s="283">
        <v>148.155</v>
      </c>
      <c r="I578" s="284"/>
      <c r="J578" s="285">
        <f>ROUND(I578*H578,2)</f>
        <v>0</v>
      </c>
      <c r="K578" s="286"/>
      <c r="L578" s="287"/>
      <c r="M578" s="288" t="s">
        <v>1</v>
      </c>
      <c r="N578" s="289" t="s">
        <v>38</v>
      </c>
      <c r="O578" s="90"/>
      <c r="P578" s="253">
        <f>O578*H578</f>
        <v>0</v>
      </c>
      <c r="Q578" s="253">
        <v>0.00032</v>
      </c>
      <c r="R578" s="253">
        <f>Q578*H578</f>
        <v>0.0474096</v>
      </c>
      <c r="S578" s="253">
        <v>0</v>
      </c>
      <c r="T578" s="254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55" t="s">
        <v>208</v>
      </c>
      <c r="AT578" s="255" t="s">
        <v>238</v>
      </c>
      <c r="AU578" s="255" t="s">
        <v>82</v>
      </c>
      <c r="AY578" s="16" t="s">
        <v>165</v>
      </c>
      <c r="BE578" s="256">
        <f>IF(N578="základní",J578,0)</f>
        <v>0</v>
      </c>
      <c r="BF578" s="256">
        <f>IF(N578="snížená",J578,0)</f>
        <v>0</v>
      </c>
      <c r="BG578" s="256">
        <f>IF(N578="zákl. přenesená",J578,0)</f>
        <v>0</v>
      </c>
      <c r="BH578" s="256">
        <f>IF(N578="sníž. přenesená",J578,0)</f>
        <v>0</v>
      </c>
      <c r="BI578" s="256">
        <f>IF(N578="nulová",J578,0)</f>
        <v>0</v>
      </c>
      <c r="BJ578" s="16" t="s">
        <v>80</v>
      </c>
      <c r="BK578" s="256">
        <f>ROUND(I578*H578,2)</f>
        <v>0</v>
      </c>
      <c r="BL578" s="16" t="s">
        <v>171</v>
      </c>
      <c r="BM578" s="255" t="s">
        <v>694</v>
      </c>
    </row>
    <row r="579" spans="1:51" s="13" customFormat="1" ht="12">
      <c r="A579" s="13"/>
      <c r="B579" s="257"/>
      <c r="C579" s="258"/>
      <c r="D579" s="259" t="s">
        <v>173</v>
      </c>
      <c r="E579" s="260" t="s">
        <v>1</v>
      </c>
      <c r="F579" s="261" t="s">
        <v>688</v>
      </c>
      <c r="G579" s="258"/>
      <c r="H579" s="260" t="s">
        <v>1</v>
      </c>
      <c r="I579" s="262"/>
      <c r="J579" s="258"/>
      <c r="K579" s="258"/>
      <c r="L579" s="263"/>
      <c r="M579" s="264"/>
      <c r="N579" s="265"/>
      <c r="O579" s="265"/>
      <c r="P579" s="265"/>
      <c r="Q579" s="265"/>
      <c r="R579" s="265"/>
      <c r="S579" s="265"/>
      <c r="T579" s="26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7" t="s">
        <v>173</v>
      </c>
      <c r="AU579" s="267" t="s">
        <v>82</v>
      </c>
      <c r="AV579" s="13" t="s">
        <v>80</v>
      </c>
      <c r="AW579" s="13" t="s">
        <v>30</v>
      </c>
      <c r="AX579" s="13" t="s">
        <v>73</v>
      </c>
      <c r="AY579" s="267" t="s">
        <v>165</v>
      </c>
    </row>
    <row r="580" spans="1:51" s="14" customFormat="1" ht="12">
      <c r="A580" s="14"/>
      <c r="B580" s="268"/>
      <c r="C580" s="269"/>
      <c r="D580" s="259" t="s">
        <v>173</v>
      </c>
      <c r="E580" s="270" t="s">
        <v>1</v>
      </c>
      <c r="F580" s="271" t="s">
        <v>690</v>
      </c>
      <c r="G580" s="269"/>
      <c r="H580" s="272">
        <v>141.1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8" t="s">
        <v>173</v>
      </c>
      <c r="AU580" s="278" t="s">
        <v>82</v>
      </c>
      <c r="AV580" s="14" t="s">
        <v>82</v>
      </c>
      <c r="AW580" s="14" t="s">
        <v>30</v>
      </c>
      <c r="AX580" s="14" t="s">
        <v>73</v>
      </c>
      <c r="AY580" s="278" t="s">
        <v>165</v>
      </c>
    </row>
    <row r="581" spans="1:51" s="14" customFormat="1" ht="12">
      <c r="A581" s="14"/>
      <c r="B581" s="268"/>
      <c r="C581" s="269"/>
      <c r="D581" s="259" t="s">
        <v>173</v>
      </c>
      <c r="E581" s="269"/>
      <c r="F581" s="271" t="s">
        <v>695</v>
      </c>
      <c r="G581" s="269"/>
      <c r="H581" s="272">
        <v>148.155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173</v>
      </c>
      <c r="AU581" s="278" t="s">
        <v>82</v>
      </c>
      <c r="AV581" s="14" t="s">
        <v>82</v>
      </c>
      <c r="AW581" s="14" t="s">
        <v>4</v>
      </c>
      <c r="AX581" s="14" t="s">
        <v>80</v>
      </c>
      <c r="AY581" s="278" t="s">
        <v>165</v>
      </c>
    </row>
    <row r="582" spans="1:65" s="2" customFormat="1" ht="21.75" customHeight="1">
      <c r="A582" s="37"/>
      <c r="B582" s="38"/>
      <c r="C582" s="279" t="s">
        <v>696</v>
      </c>
      <c r="D582" s="279" t="s">
        <v>238</v>
      </c>
      <c r="E582" s="280" t="s">
        <v>697</v>
      </c>
      <c r="F582" s="281" t="s">
        <v>698</v>
      </c>
      <c r="G582" s="282" t="s">
        <v>457</v>
      </c>
      <c r="H582" s="283">
        <v>141.225</v>
      </c>
      <c r="I582" s="284"/>
      <c r="J582" s="285">
        <f>ROUND(I582*H582,2)</f>
        <v>0</v>
      </c>
      <c r="K582" s="286"/>
      <c r="L582" s="287"/>
      <c r="M582" s="288" t="s">
        <v>1</v>
      </c>
      <c r="N582" s="289" t="s">
        <v>38</v>
      </c>
      <c r="O582" s="90"/>
      <c r="P582" s="253">
        <f>O582*H582</f>
        <v>0</v>
      </c>
      <c r="Q582" s="253">
        <v>0.00072</v>
      </c>
      <c r="R582" s="253">
        <f>Q582*H582</f>
        <v>0.10168200000000001</v>
      </c>
      <c r="S582" s="253">
        <v>0</v>
      </c>
      <c r="T582" s="254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55" t="s">
        <v>208</v>
      </c>
      <c r="AT582" s="255" t="s">
        <v>238</v>
      </c>
      <c r="AU582" s="255" t="s">
        <v>82</v>
      </c>
      <c r="AY582" s="16" t="s">
        <v>165</v>
      </c>
      <c r="BE582" s="256">
        <f>IF(N582="základní",J582,0)</f>
        <v>0</v>
      </c>
      <c r="BF582" s="256">
        <f>IF(N582="snížená",J582,0)</f>
        <v>0</v>
      </c>
      <c r="BG582" s="256">
        <f>IF(N582="zákl. přenesená",J582,0)</f>
        <v>0</v>
      </c>
      <c r="BH582" s="256">
        <f>IF(N582="sníž. přenesená",J582,0)</f>
        <v>0</v>
      </c>
      <c r="BI582" s="256">
        <f>IF(N582="nulová",J582,0)</f>
        <v>0</v>
      </c>
      <c r="BJ582" s="16" t="s">
        <v>80</v>
      </c>
      <c r="BK582" s="256">
        <f>ROUND(I582*H582,2)</f>
        <v>0</v>
      </c>
      <c r="BL582" s="16" t="s">
        <v>171</v>
      </c>
      <c r="BM582" s="255" t="s">
        <v>699</v>
      </c>
    </row>
    <row r="583" spans="1:51" s="13" customFormat="1" ht="12">
      <c r="A583" s="13"/>
      <c r="B583" s="257"/>
      <c r="C583" s="258"/>
      <c r="D583" s="259" t="s">
        <v>173</v>
      </c>
      <c r="E583" s="260" t="s">
        <v>1</v>
      </c>
      <c r="F583" s="261" t="s">
        <v>688</v>
      </c>
      <c r="G583" s="258"/>
      <c r="H583" s="260" t="s">
        <v>1</v>
      </c>
      <c r="I583" s="262"/>
      <c r="J583" s="258"/>
      <c r="K583" s="258"/>
      <c r="L583" s="263"/>
      <c r="M583" s="264"/>
      <c r="N583" s="265"/>
      <c r="O583" s="265"/>
      <c r="P583" s="265"/>
      <c r="Q583" s="265"/>
      <c r="R583" s="265"/>
      <c r="S583" s="265"/>
      <c r="T583" s="26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7" t="s">
        <v>173</v>
      </c>
      <c r="AU583" s="267" t="s">
        <v>82</v>
      </c>
      <c r="AV583" s="13" t="s">
        <v>80</v>
      </c>
      <c r="AW583" s="13" t="s">
        <v>30</v>
      </c>
      <c r="AX583" s="13" t="s">
        <v>73</v>
      </c>
      <c r="AY583" s="267" t="s">
        <v>165</v>
      </c>
    </row>
    <row r="584" spans="1:51" s="14" customFormat="1" ht="12">
      <c r="A584" s="14"/>
      <c r="B584" s="268"/>
      <c r="C584" s="269"/>
      <c r="D584" s="259" t="s">
        <v>173</v>
      </c>
      <c r="E584" s="270" t="s">
        <v>1</v>
      </c>
      <c r="F584" s="271" t="s">
        <v>689</v>
      </c>
      <c r="G584" s="269"/>
      <c r="H584" s="272">
        <v>134.5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173</v>
      </c>
      <c r="AU584" s="278" t="s">
        <v>82</v>
      </c>
      <c r="AV584" s="14" t="s">
        <v>82</v>
      </c>
      <c r="AW584" s="14" t="s">
        <v>30</v>
      </c>
      <c r="AX584" s="14" t="s">
        <v>73</v>
      </c>
      <c r="AY584" s="278" t="s">
        <v>165</v>
      </c>
    </row>
    <row r="585" spans="1:51" s="14" customFormat="1" ht="12">
      <c r="A585" s="14"/>
      <c r="B585" s="268"/>
      <c r="C585" s="269"/>
      <c r="D585" s="259" t="s">
        <v>173</v>
      </c>
      <c r="E585" s="269"/>
      <c r="F585" s="271" t="s">
        <v>700</v>
      </c>
      <c r="G585" s="269"/>
      <c r="H585" s="272">
        <v>141.225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173</v>
      </c>
      <c r="AU585" s="278" t="s">
        <v>82</v>
      </c>
      <c r="AV585" s="14" t="s">
        <v>82</v>
      </c>
      <c r="AW585" s="14" t="s">
        <v>4</v>
      </c>
      <c r="AX585" s="14" t="s">
        <v>80</v>
      </c>
      <c r="AY585" s="278" t="s">
        <v>165</v>
      </c>
    </row>
    <row r="586" spans="1:65" s="2" customFormat="1" ht="21.75" customHeight="1">
      <c r="A586" s="37"/>
      <c r="B586" s="38"/>
      <c r="C586" s="243" t="s">
        <v>701</v>
      </c>
      <c r="D586" s="243" t="s">
        <v>167</v>
      </c>
      <c r="E586" s="244" t="s">
        <v>702</v>
      </c>
      <c r="F586" s="245" t="s">
        <v>703</v>
      </c>
      <c r="G586" s="246" t="s">
        <v>170</v>
      </c>
      <c r="H586" s="247">
        <v>280</v>
      </c>
      <c r="I586" s="248"/>
      <c r="J586" s="249">
        <f>ROUND(I586*H586,2)</f>
        <v>0</v>
      </c>
      <c r="K586" s="250"/>
      <c r="L586" s="43"/>
      <c r="M586" s="251" t="s">
        <v>1</v>
      </c>
      <c r="N586" s="252" t="s">
        <v>38</v>
      </c>
      <c r="O586" s="90"/>
      <c r="P586" s="253">
        <f>O586*H586</f>
        <v>0</v>
      </c>
      <c r="Q586" s="253">
        <v>0.0231</v>
      </c>
      <c r="R586" s="253">
        <f>Q586*H586</f>
        <v>6.468</v>
      </c>
      <c r="S586" s="253">
        <v>0</v>
      </c>
      <c r="T586" s="254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55" t="s">
        <v>171</v>
      </c>
      <c r="AT586" s="255" t="s">
        <v>167</v>
      </c>
      <c r="AU586" s="255" t="s">
        <v>82</v>
      </c>
      <c r="AY586" s="16" t="s">
        <v>165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6" t="s">
        <v>80</v>
      </c>
      <c r="BK586" s="256">
        <f>ROUND(I586*H586,2)</f>
        <v>0</v>
      </c>
      <c r="BL586" s="16" t="s">
        <v>171</v>
      </c>
      <c r="BM586" s="255" t="s">
        <v>704</v>
      </c>
    </row>
    <row r="587" spans="1:51" s="14" customFormat="1" ht="12">
      <c r="A587" s="14"/>
      <c r="B587" s="268"/>
      <c r="C587" s="269"/>
      <c r="D587" s="259" t="s">
        <v>173</v>
      </c>
      <c r="E587" s="270" t="s">
        <v>1</v>
      </c>
      <c r="F587" s="271" t="s">
        <v>705</v>
      </c>
      <c r="G587" s="269"/>
      <c r="H587" s="272">
        <v>140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173</v>
      </c>
      <c r="AU587" s="278" t="s">
        <v>82</v>
      </c>
      <c r="AV587" s="14" t="s">
        <v>82</v>
      </c>
      <c r="AW587" s="14" t="s">
        <v>30</v>
      </c>
      <c r="AX587" s="14" t="s">
        <v>73</v>
      </c>
      <c r="AY587" s="278" t="s">
        <v>165</v>
      </c>
    </row>
    <row r="588" spans="1:51" s="14" customFormat="1" ht="12">
      <c r="A588" s="14"/>
      <c r="B588" s="268"/>
      <c r="C588" s="269"/>
      <c r="D588" s="259" t="s">
        <v>173</v>
      </c>
      <c r="E588" s="270" t="s">
        <v>1</v>
      </c>
      <c r="F588" s="271" t="s">
        <v>706</v>
      </c>
      <c r="G588" s="269"/>
      <c r="H588" s="272">
        <v>140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173</v>
      </c>
      <c r="AU588" s="278" t="s">
        <v>82</v>
      </c>
      <c r="AV588" s="14" t="s">
        <v>82</v>
      </c>
      <c r="AW588" s="14" t="s">
        <v>30</v>
      </c>
      <c r="AX588" s="14" t="s">
        <v>73</v>
      </c>
      <c r="AY588" s="278" t="s">
        <v>165</v>
      </c>
    </row>
    <row r="589" spans="1:65" s="2" customFormat="1" ht="21.75" customHeight="1">
      <c r="A589" s="37"/>
      <c r="B589" s="38"/>
      <c r="C589" s="243" t="s">
        <v>707</v>
      </c>
      <c r="D589" s="243" t="s">
        <v>167</v>
      </c>
      <c r="E589" s="244" t="s">
        <v>708</v>
      </c>
      <c r="F589" s="245" t="s">
        <v>709</v>
      </c>
      <c r="G589" s="246" t="s">
        <v>170</v>
      </c>
      <c r="H589" s="247">
        <v>782.949</v>
      </c>
      <c r="I589" s="248"/>
      <c r="J589" s="249">
        <f>ROUND(I589*H589,2)</f>
        <v>0</v>
      </c>
      <c r="K589" s="250"/>
      <c r="L589" s="43"/>
      <c r="M589" s="251" t="s">
        <v>1</v>
      </c>
      <c r="N589" s="252" t="s">
        <v>38</v>
      </c>
      <c r="O589" s="90"/>
      <c r="P589" s="253">
        <f>O589*H589</f>
        <v>0</v>
      </c>
      <c r="Q589" s="253">
        <v>0.00382</v>
      </c>
      <c r="R589" s="253">
        <f>Q589*H589</f>
        <v>2.9908651799999997</v>
      </c>
      <c r="S589" s="253">
        <v>0</v>
      </c>
      <c r="T589" s="254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55" t="s">
        <v>171</v>
      </c>
      <c r="AT589" s="255" t="s">
        <v>167</v>
      </c>
      <c r="AU589" s="255" t="s">
        <v>82</v>
      </c>
      <c r="AY589" s="16" t="s">
        <v>165</v>
      </c>
      <c r="BE589" s="256">
        <f>IF(N589="základní",J589,0)</f>
        <v>0</v>
      </c>
      <c r="BF589" s="256">
        <f>IF(N589="snížená",J589,0)</f>
        <v>0</v>
      </c>
      <c r="BG589" s="256">
        <f>IF(N589="zákl. přenesená",J589,0)</f>
        <v>0</v>
      </c>
      <c r="BH589" s="256">
        <f>IF(N589="sníž. přenesená",J589,0)</f>
        <v>0</v>
      </c>
      <c r="BI589" s="256">
        <f>IF(N589="nulová",J589,0)</f>
        <v>0</v>
      </c>
      <c r="BJ589" s="16" t="s">
        <v>80</v>
      </c>
      <c r="BK589" s="256">
        <f>ROUND(I589*H589,2)</f>
        <v>0</v>
      </c>
      <c r="BL589" s="16" t="s">
        <v>171</v>
      </c>
      <c r="BM589" s="255" t="s">
        <v>710</v>
      </c>
    </row>
    <row r="590" spans="1:51" s="14" customFormat="1" ht="12">
      <c r="A590" s="14"/>
      <c r="B590" s="268"/>
      <c r="C590" s="269"/>
      <c r="D590" s="259" t="s">
        <v>173</v>
      </c>
      <c r="E590" s="270" t="s">
        <v>1</v>
      </c>
      <c r="F590" s="271" t="s">
        <v>447</v>
      </c>
      <c r="G590" s="269"/>
      <c r="H590" s="272">
        <v>782.949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173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165</v>
      </c>
    </row>
    <row r="591" spans="1:65" s="2" customFormat="1" ht="21.75" customHeight="1">
      <c r="A591" s="37"/>
      <c r="B591" s="38"/>
      <c r="C591" s="243" t="s">
        <v>711</v>
      </c>
      <c r="D591" s="243" t="s">
        <v>167</v>
      </c>
      <c r="E591" s="244" t="s">
        <v>712</v>
      </c>
      <c r="F591" s="245" t="s">
        <v>713</v>
      </c>
      <c r="G591" s="246" t="s">
        <v>170</v>
      </c>
      <c r="H591" s="247">
        <v>234.386</v>
      </c>
      <c r="I591" s="248"/>
      <c r="J591" s="249">
        <f>ROUND(I591*H591,2)</f>
        <v>0</v>
      </c>
      <c r="K591" s="250"/>
      <c r="L591" s="43"/>
      <c r="M591" s="251" t="s">
        <v>1</v>
      </c>
      <c r="N591" s="252" t="s">
        <v>38</v>
      </c>
      <c r="O591" s="90"/>
      <c r="P591" s="253">
        <f>O591*H591</f>
        <v>0</v>
      </c>
      <c r="Q591" s="253">
        <v>0.02467</v>
      </c>
      <c r="R591" s="253">
        <f>Q591*H591</f>
        <v>5.78230262</v>
      </c>
      <c r="S591" s="253">
        <v>0</v>
      </c>
      <c r="T591" s="254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55" t="s">
        <v>171</v>
      </c>
      <c r="AT591" s="255" t="s">
        <v>167</v>
      </c>
      <c r="AU591" s="255" t="s">
        <v>82</v>
      </c>
      <c r="AY591" s="16" t="s">
        <v>165</v>
      </c>
      <c r="BE591" s="256">
        <f>IF(N591="základní",J591,0)</f>
        <v>0</v>
      </c>
      <c r="BF591" s="256">
        <f>IF(N591="snížená",J591,0)</f>
        <v>0</v>
      </c>
      <c r="BG591" s="256">
        <f>IF(N591="zákl. přenesená",J591,0)</f>
        <v>0</v>
      </c>
      <c r="BH591" s="256">
        <f>IF(N591="sníž. přenesená",J591,0)</f>
        <v>0</v>
      </c>
      <c r="BI591" s="256">
        <f>IF(N591="nulová",J591,0)</f>
        <v>0</v>
      </c>
      <c r="BJ591" s="16" t="s">
        <v>80</v>
      </c>
      <c r="BK591" s="256">
        <f>ROUND(I591*H591,2)</f>
        <v>0</v>
      </c>
      <c r="BL591" s="16" t="s">
        <v>171</v>
      </c>
      <c r="BM591" s="255" t="s">
        <v>714</v>
      </c>
    </row>
    <row r="592" spans="1:51" s="14" customFormat="1" ht="12">
      <c r="A592" s="14"/>
      <c r="B592" s="268"/>
      <c r="C592" s="269"/>
      <c r="D592" s="259" t="s">
        <v>173</v>
      </c>
      <c r="E592" s="270" t="s">
        <v>1</v>
      </c>
      <c r="F592" s="271" t="s">
        <v>445</v>
      </c>
      <c r="G592" s="269"/>
      <c r="H592" s="272">
        <v>234.386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173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165</v>
      </c>
    </row>
    <row r="593" spans="1:65" s="2" customFormat="1" ht="21.75" customHeight="1">
      <c r="A593" s="37"/>
      <c r="B593" s="38"/>
      <c r="C593" s="243" t="s">
        <v>715</v>
      </c>
      <c r="D593" s="243" t="s">
        <v>167</v>
      </c>
      <c r="E593" s="244" t="s">
        <v>716</v>
      </c>
      <c r="F593" s="245" t="s">
        <v>717</v>
      </c>
      <c r="G593" s="246" t="s">
        <v>170</v>
      </c>
      <c r="H593" s="247">
        <v>241.209</v>
      </c>
      <c r="I593" s="248"/>
      <c r="J593" s="249">
        <f>ROUND(I593*H593,2)</f>
        <v>0</v>
      </c>
      <c r="K593" s="250"/>
      <c r="L593" s="43"/>
      <c r="M593" s="251" t="s">
        <v>1</v>
      </c>
      <c r="N593" s="252" t="s">
        <v>38</v>
      </c>
      <c r="O593" s="90"/>
      <c r="P593" s="253">
        <f>O593*H593</f>
        <v>0</v>
      </c>
      <c r="Q593" s="253">
        <v>0.00628</v>
      </c>
      <c r="R593" s="253">
        <f>Q593*H593</f>
        <v>1.51479252</v>
      </c>
      <c r="S593" s="253">
        <v>0</v>
      </c>
      <c r="T593" s="254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55" t="s">
        <v>171</v>
      </c>
      <c r="AT593" s="255" t="s">
        <v>167</v>
      </c>
      <c r="AU593" s="255" t="s">
        <v>82</v>
      </c>
      <c r="AY593" s="16" t="s">
        <v>165</v>
      </c>
      <c r="BE593" s="256">
        <f>IF(N593="základní",J593,0)</f>
        <v>0</v>
      </c>
      <c r="BF593" s="256">
        <f>IF(N593="snížená",J593,0)</f>
        <v>0</v>
      </c>
      <c r="BG593" s="256">
        <f>IF(N593="zákl. přenesená",J593,0)</f>
        <v>0</v>
      </c>
      <c r="BH593" s="256">
        <f>IF(N593="sníž. přenesená",J593,0)</f>
        <v>0</v>
      </c>
      <c r="BI593" s="256">
        <f>IF(N593="nulová",J593,0)</f>
        <v>0</v>
      </c>
      <c r="BJ593" s="16" t="s">
        <v>80</v>
      </c>
      <c r="BK593" s="256">
        <f>ROUND(I593*H593,2)</f>
        <v>0</v>
      </c>
      <c r="BL593" s="16" t="s">
        <v>171</v>
      </c>
      <c r="BM593" s="255" t="s">
        <v>718</v>
      </c>
    </row>
    <row r="594" spans="1:51" s="13" customFormat="1" ht="12">
      <c r="A594" s="13"/>
      <c r="B594" s="257"/>
      <c r="C594" s="258"/>
      <c r="D594" s="259" t="s">
        <v>173</v>
      </c>
      <c r="E594" s="260" t="s">
        <v>1</v>
      </c>
      <c r="F594" s="261" t="s">
        <v>584</v>
      </c>
      <c r="G594" s="258"/>
      <c r="H594" s="260" t="s">
        <v>1</v>
      </c>
      <c r="I594" s="262"/>
      <c r="J594" s="258"/>
      <c r="K594" s="258"/>
      <c r="L594" s="263"/>
      <c r="M594" s="264"/>
      <c r="N594" s="265"/>
      <c r="O594" s="265"/>
      <c r="P594" s="265"/>
      <c r="Q594" s="265"/>
      <c r="R594" s="265"/>
      <c r="S594" s="265"/>
      <c r="T594" s="26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7" t="s">
        <v>173</v>
      </c>
      <c r="AU594" s="267" t="s">
        <v>82</v>
      </c>
      <c r="AV594" s="13" t="s">
        <v>80</v>
      </c>
      <c r="AW594" s="13" t="s">
        <v>30</v>
      </c>
      <c r="AX594" s="13" t="s">
        <v>73</v>
      </c>
      <c r="AY594" s="267" t="s">
        <v>165</v>
      </c>
    </row>
    <row r="595" spans="1:51" s="14" customFormat="1" ht="12">
      <c r="A595" s="14"/>
      <c r="B595" s="268"/>
      <c r="C595" s="269"/>
      <c r="D595" s="259" t="s">
        <v>173</v>
      </c>
      <c r="E595" s="270" t="s">
        <v>1</v>
      </c>
      <c r="F595" s="271" t="s">
        <v>585</v>
      </c>
      <c r="G595" s="269"/>
      <c r="H595" s="272">
        <v>37.92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173</v>
      </c>
      <c r="AU595" s="278" t="s">
        <v>82</v>
      </c>
      <c r="AV595" s="14" t="s">
        <v>82</v>
      </c>
      <c r="AW595" s="14" t="s">
        <v>30</v>
      </c>
      <c r="AX595" s="14" t="s">
        <v>73</v>
      </c>
      <c r="AY595" s="278" t="s">
        <v>165</v>
      </c>
    </row>
    <row r="596" spans="1:51" s="14" customFormat="1" ht="12">
      <c r="A596" s="14"/>
      <c r="B596" s="268"/>
      <c r="C596" s="269"/>
      <c r="D596" s="259" t="s">
        <v>173</v>
      </c>
      <c r="E596" s="270" t="s">
        <v>1</v>
      </c>
      <c r="F596" s="271" t="s">
        <v>586</v>
      </c>
      <c r="G596" s="269"/>
      <c r="H596" s="272">
        <v>82.35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173</v>
      </c>
      <c r="AU596" s="278" t="s">
        <v>82</v>
      </c>
      <c r="AV596" s="14" t="s">
        <v>82</v>
      </c>
      <c r="AW596" s="14" t="s">
        <v>30</v>
      </c>
      <c r="AX596" s="14" t="s">
        <v>73</v>
      </c>
      <c r="AY596" s="278" t="s">
        <v>165</v>
      </c>
    </row>
    <row r="597" spans="1:51" s="14" customFormat="1" ht="12">
      <c r="A597" s="14"/>
      <c r="B597" s="268"/>
      <c r="C597" s="269"/>
      <c r="D597" s="259" t="s">
        <v>173</v>
      </c>
      <c r="E597" s="270" t="s">
        <v>1</v>
      </c>
      <c r="F597" s="271" t="s">
        <v>587</v>
      </c>
      <c r="G597" s="269"/>
      <c r="H597" s="272">
        <v>53.945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173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165</v>
      </c>
    </row>
    <row r="598" spans="1:51" s="14" customFormat="1" ht="12">
      <c r="A598" s="14"/>
      <c r="B598" s="268"/>
      <c r="C598" s="269"/>
      <c r="D598" s="259" t="s">
        <v>173</v>
      </c>
      <c r="E598" s="270" t="s">
        <v>1</v>
      </c>
      <c r="F598" s="271" t="s">
        <v>588</v>
      </c>
      <c r="G598" s="269"/>
      <c r="H598" s="272">
        <v>81.85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173</v>
      </c>
      <c r="AU598" s="278" t="s">
        <v>82</v>
      </c>
      <c r="AV598" s="14" t="s">
        <v>82</v>
      </c>
      <c r="AW598" s="14" t="s">
        <v>30</v>
      </c>
      <c r="AX598" s="14" t="s">
        <v>73</v>
      </c>
      <c r="AY598" s="278" t="s">
        <v>165</v>
      </c>
    </row>
    <row r="599" spans="1:51" s="13" customFormat="1" ht="12">
      <c r="A599" s="13"/>
      <c r="B599" s="257"/>
      <c r="C599" s="258"/>
      <c r="D599" s="259" t="s">
        <v>173</v>
      </c>
      <c r="E599" s="260" t="s">
        <v>1</v>
      </c>
      <c r="F599" s="261" t="s">
        <v>589</v>
      </c>
      <c r="G599" s="258"/>
      <c r="H599" s="260" t="s">
        <v>1</v>
      </c>
      <c r="I599" s="262"/>
      <c r="J599" s="258"/>
      <c r="K599" s="258"/>
      <c r="L599" s="263"/>
      <c r="M599" s="264"/>
      <c r="N599" s="265"/>
      <c r="O599" s="265"/>
      <c r="P599" s="265"/>
      <c r="Q599" s="265"/>
      <c r="R599" s="265"/>
      <c r="S599" s="265"/>
      <c r="T599" s="26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7" t="s">
        <v>173</v>
      </c>
      <c r="AU599" s="267" t="s">
        <v>82</v>
      </c>
      <c r="AV599" s="13" t="s">
        <v>80</v>
      </c>
      <c r="AW599" s="13" t="s">
        <v>30</v>
      </c>
      <c r="AX599" s="13" t="s">
        <v>73</v>
      </c>
      <c r="AY599" s="267" t="s">
        <v>165</v>
      </c>
    </row>
    <row r="600" spans="1:51" s="14" customFormat="1" ht="12">
      <c r="A600" s="14"/>
      <c r="B600" s="268"/>
      <c r="C600" s="269"/>
      <c r="D600" s="259" t="s">
        <v>173</v>
      </c>
      <c r="E600" s="270" t="s">
        <v>1</v>
      </c>
      <c r="F600" s="271" t="s">
        <v>719</v>
      </c>
      <c r="G600" s="269"/>
      <c r="H600" s="272">
        <v>-6.109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173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165</v>
      </c>
    </row>
    <row r="601" spans="1:51" s="14" customFormat="1" ht="12">
      <c r="A601" s="14"/>
      <c r="B601" s="268"/>
      <c r="C601" s="269"/>
      <c r="D601" s="259" t="s">
        <v>173</v>
      </c>
      <c r="E601" s="270" t="s">
        <v>1</v>
      </c>
      <c r="F601" s="271" t="s">
        <v>720</v>
      </c>
      <c r="G601" s="269"/>
      <c r="H601" s="272">
        <v>-2.939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173</v>
      </c>
      <c r="AU601" s="278" t="s">
        <v>82</v>
      </c>
      <c r="AV601" s="14" t="s">
        <v>82</v>
      </c>
      <c r="AW601" s="14" t="s">
        <v>30</v>
      </c>
      <c r="AX601" s="14" t="s">
        <v>73</v>
      </c>
      <c r="AY601" s="278" t="s">
        <v>165</v>
      </c>
    </row>
    <row r="602" spans="1:51" s="14" customFormat="1" ht="12">
      <c r="A602" s="14"/>
      <c r="B602" s="268"/>
      <c r="C602" s="269"/>
      <c r="D602" s="259" t="s">
        <v>173</v>
      </c>
      <c r="E602" s="270" t="s">
        <v>1</v>
      </c>
      <c r="F602" s="271" t="s">
        <v>721</v>
      </c>
      <c r="G602" s="269"/>
      <c r="H602" s="272">
        <v>-1.302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173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165</v>
      </c>
    </row>
    <row r="603" spans="1:51" s="14" customFormat="1" ht="12">
      <c r="A603" s="14"/>
      <c r="B603" s="268"/>
      <c r="C603" s="269"/>
      <c r="D603" s="259" t="s">
        <v>173</v>
      </c>
      <c r="E603" s="270" t="s">
        <v>1</v>
      </c>
      <c r="F603" s="271" t="s">
        <v>722</v>
      </c>
      <c r="G603" s="269"/>
      <c r="H603" s="272">
        <v>-4.506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173</v>
      </c>
      <c r="AU603" s="278" t="s">
        <v>82</v>
      </c>
      <c r="AV603" s="14" t="s">
        <v>82</v>
      </c>
      <c r="AW603" s="14" t="s">
        <v>30</v>
      </c>
      <c r="AX603" s="14" t="s">
        <v>73</v>
      </c>
      <c r="AY603" s="278" t="s">
        <v>165</v>
      </c>
    </row>
    <row r="604" spans="1:65" s="2" customFormat="1" ht="21.75" customHeight="1">
      <c r="A604" s="37"/>
      <c r="B604" s="38"/>
      <c r="C604" s="243" t="s">
        <v>723</v>
      </c>
      <c r="D604" s="243" t="s">
        <v>167</v>
      </c>
      <c r="E604" s="244" t="s">
        <v>724</v>
      </c>
      <c r="F604" s="245" t="s">
        <v>725</v>
      </c>
      <c r="G604" s="246" t="s">
        <v>170</v>
      </c>
      <c r="H604" s="247">
        <v>924.131</v>
      </c>
      <c r="I604" s="248"/>
      <c r="J604" s="249">
        <f>ROUND(I604*H604,2)</f>
        <v>0</v>
      </c>
      <c r="K604" s="250"/>
      <c r="L604" s="43"/>
      <c r="M604" s="251" t="s">
        <v>1</v>
      </c>
      <c r="N604" s="252" t="s">
        <v>38</v>
      </c>
      <c r="O604" s="90"/>
      <c r="P604" s="253">
        <f>O604*H604</f>
        <v>0</v>
      </c>
      <c r="Q604" s="253">
        <v>0.00348</v>
      </c>
      <c r="R604" s="253">
        <f>Q604*H604</f>
        <v>3.21597588</v>
      </c>
      <c r="S604" s="253">
        <v>0</v>
      </c>
      <c r="T604" s="254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55" t="s">
        <v>171</v>
      </c>
      <c r="AT604" s="255" t="s">
        <v>167</v>
      </c>
      <c r="AU604" s="255" t="s">
        <v>82</v>
      </c>
      <c r="AY604" s="16" t="s">
        <v>165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6" t="s">
        <v>80</v>
      </c>
      <c r="BK604" s="256">
        <f>ROUND(I604*H604,2)</f>
        <v>0</v>
      </c>
      <c r="BL604" s="16" t="s">
        <v>171</v>
      </c>
      <c r="BM604" s="255" t="s">
        <v>726</v>
      </c>
    </row>
    <row r="605" spans="1:51" s="13" customFormat="1" ht="12">
      <c r="A605" s="13"/>
      <c r="B605" s="257"/>
      <c r="C605" s="258"/>
      <c r="D605" s="259" t="s">
        <v>173</v>
      </c>
      <c r="E605" s="260" t="s">
        <v>1</v>
      </c>
      <c r="F605" s="261" t="s">
        <v>603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173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165</v>
      </c>
    </row>
    <row r="606" spans="1:51" s="14" customFormat="1" ht="12">
      <c r="A606" s="14"/>
      <c r="B606" s="268"/>
      <c r="C606" s="269"/>
      <c r="D606" s="259" t="s">
        <v>173</v>
      </c>
      <c r="E606" s="270" t="s">
        <v>1</v>
      </c>
      <c r="F606" s="271" t="s">
        <v>613</v>
      </c>
      <c r="G606" s="269"/>
      <c r="H606" s="272">
        <v>27.42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173</v>
      </c>
      <c r="AU606" s="278" t="s">
        <v>82</v>
      </c>
      <c r="AV606" s="14" t="s">
        <v>82</v>
      </c>
      <c r="AW606" s="14" t="s">
        <v>30</v>
      </c>
      <c r="AX606" s="14" t="s">
        <v>73</v>
      </c>
      <c r="AY606" s="278" t="s">
        <v>165</v>
      </c>
    </row>
    <row r="607" spans="1:51" s="13" customFormat="1" ht="12">
      <c r="A607" s="13"/>
      <c r="B607" s="257"/>
      <c r="C607" s="258"/>
      <c r="D607" s="259" t="s">
        <v>173</v>
      </c>
      <c r="E607" s="260" t="s">
        <v>1</v>
      </c>
      <c r="F607" s="261" t="s">
        <v>614</v>
      </c>
      <c r="G607" s="258"/>
      <c r="H607" s="260" t="s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7" t="s">
        <v>173</v>
      </c>
      <c r="AU607" s="267" t="s">
        <v>82</v>
      </c>
      <c r="AV607" s="13" t="s">
        <v>80</v>
      </c>
      <c r="AW607" s="13" t="s">
        <v>30</v>
      </c>
      <c r="AX607" s="13" t="s">
        <v>73</v>
      </c>
      <c r="AY607" s="267" t="s">
        <v>165</v>
      </c>
    </row>
    <row r="608" spans="1:51" s="14" customFormat="1" ht="12">
      <c r="A608" s="14"/>
      <c r="B608" s="268"/>
      <c r="C608" s="269"/>
      <c r="D608" s="259" t="s">
        <v>173</v>
      </c>
      <c r="E608" s="270" t="s">
        <v>1</v>
      </c>
      <c r="F608" s="271" t="s">
        <v>615</v>
      </c>
      <c r="G608" s="269"/>
      <c r="H608" s="272">
        <v>916.74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173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165</v>
      </c>
    </row>
    <row r="609" spans="1:51" s="14" customFormat="1" ht="12">
      <c r="A609" s="14"/>
      <c r="B609" s="268"/>
      <c r="C609" s="269"/>
      <c r="D609" s="259" t="s">
        <v>173</v>
      </c>
      <c r="E609" s="270" t="s">
        <v>1</v>
      </c>
      <c r="F609" s="271" t="s">
        <v>616</v>
      </c>
      <c r="G609" s="269"/>
      <c r="H609" s="272">
        <v>-20.355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173</v>
      </c>
      <c r="AU609" s="278" t="s">
        <v>82</v>
      </c>
      <c r="AV609" s="14" t="s">
        <v>82</v>
      </c>
      <c r="AW609" s="14" t="s">
        <v>30</v>
      </c>
      <c r="AX609" s="14" t="s">
        <v>73</v>
      </c>
      <c r="AY609" s="278" t="s">
        <v>165</v>
      </c>
    </row>
    <row r="610" spans="1:51" s="13" customFormat="1" ht="12">
      <c r="A610" s="13"/>
      <c r="B610" s="257"/>
      <c r="C610" s="258"/>
      <c r="D610" s="259" t="s">
        <v>173</v>
      </c>
      <c r="E610" s="260" t="s">
        <v>1</v>
      </c>
      <c r="F610" s="261" t="s">
        <v>617</v>
      </c>
      <c r="G610" s="258"/>
      <c r="H610" s="260" t="s">
        <v>1</v>
      </c>
      <c r="I610" s="262"/>
      <c r="J610" s="258"/>
      <c r="K610" s="258"/>
      <c r="L610" s="263"/>
      <c r="M610" s="264"/>
      <c r="N610" s="265"/>
      <c r="O610" s="265"/>
      <c r="P610" s="265"/>
      <c r="Q610" s="265"/>
      <c r="R610" s="265"/>
      <c r="S610" s="265"/>
      <c r="T610" s="26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7" t="s">
        <v>173</v>
      </c>
      <c r="AU610" s="267" t="s">
        <v>82</v>
      </c>
      <c r="AV610" s="13" t="s">
        <v>80</v>
      </c>
      <c r="AW610" s="13" t="s">
        <v>30</v>
      </c>
      <c r="AX610" s="13" t="s">
        <v>73</v>
      </c>
      <c r="AY610" s="267" t="s">
        <v>165</v>
      </c>
    </row>
    <row r="611" spans="1:51" s="13" customFormat="1" ht="12">
      <c r="A611" s="13"/>
      <c r="B611" s="257"/>
      <c r="C611" s="258"/>
      <c r="D611" s="259" t="s">
        <v>173</v>
      </c>
      <c r="E611" s="260" t="s">
        <v>1</v>
      </c>
      <c r="F611" s="261" t="s">
        <v>403</v>
      </c>
      <c r="G611" s="258"/>
      <c r="H611" s="260" t="s">
        <v>1</v>
      </c>
      <c r="I611" s="262"/>
      <c r="J611" s="258"/>
      <c r="K611" s="258"/>
      <c r="L611" s="263"/>
      <c r="M611" s="264"/>
      <c r="N611" s="265"/>
      <c r="O611" s="265"/>
      <c r="P611" s="265"/>
      <c r="Q611" s="265"/>
      <c r="R611" s="265"/>
      <c r="S611" s="265"/>
      <c r="T611" s="26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7" t="s">
        <v>173</v>
      </c>
      <c r="AU611" s="267" t="s">
        <v>82</v>
      </c>
      <c r="AV611" s="13" t="s">
        <v>80</v>
      </c>
      <c r="AW611" s="13" t="s">
        <v>30</v>
      </c>
      <c r="AX611" s="13" t="s">
        <v>73</v>
      </c>
      <c r="AY611" s="267" t="s">
        <v>165</v>
      </c>
    </row>
    <row r="612" spans="1:51" s="14" customFormat="1" ht="12">
      <c r="A612" s="14"/>
      <c r="B612" s="268"/>
      <c r="C612" s="269"/>
      <c r="D612" s="259" t="s">
        <v>173</v>
      </c>
      <c r="E612" s="270" t="s">
        <v>1</v>
      </c>
      <c r="F612" s="271" t="s">
        <v>727</v>
      </c>
      <c r="G612" s="269"/>
      <c r="H612" s="272">
        <v>-26.031</v>
      </c>
      <c r="I612" s="273"/>
      <c r="J612" s="269"/>
      <c r="K612" s="269"/>
      <c r="L612" s="274"/>
      <c r="M612" s="275"/>
      <c r="N612" s="276"/>
      <c r="O612" s="276"/>
      <c r="P612" s="276"/>
      <c r="Q612" s="276"/>
      <c r="R612" s="276"/>
      <c r="S612" s="276"/>
      <c r="T612" s="27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8" t="s">
        <v>173</v>
      </c>
      <c r="AU612" s="278" t="s">
        <v>82</v>
      </c>
      <c r="AV612" s="14" t="s">
        <v>82</v>
      </c>
      <c r="AW612" s="14" t="s">
        <v>30</v>
      </c>
      <c r="AX612" s="14" t="s">
        <v>73</v>
      </c>
      <c r="AY612" s="278" t="s">
        <v>165</v>
      </c>
    </row>
    <row r="613" spans="1:51" s="14" customFormat="1" ht="12">
      <c r="A613" s="14"/>
      <c r="B613" s="268"/>
      <c r="C613" s="269"/>
      <c r="D613" s="259" t="s">
        <v>173</v>
      </c>
      <c r="E613" s="270" t="s">
        <v>1</v>
      </c>
      <c r="F613" s="271" t="s">
        <v>728</v>
      </c>
      <c r="G613" s="269"/>
      <c r="H613" s="272">
        <v>-2.36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173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165</v>
      </c>
    </row>
    <row r="614" spans="1:51" s="14" customFormat="1" ht="12">
      <c r="A614" s="14"/>
      <c r="B614" s="268"/>
      <c r="C614" s="269"/>
      <c r="D614" s="259" t="s">
        <v>173</v>
      </c>
      <c r="E614" s="270" t="s">
        <v>1</v>
      </c>
      <c r="F614" s="271" t="s">
        <v>729</v>
      </c>
      <c r="G614" s="269"/>
      <c r="H614" s="272">
        <v>-4.661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173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165</v>
      </c>
    </row>
    <row r="615" spans="1:51" s="14" customFormat="1" ht="12">
      <c r="A615" s="14"/>
      <c r="B615" s="268"/>
      <c r="C615" s="269"/>
      <c r="D615" s="259" t="s">
        <v>173</v>
      </c>
      <c r="E615" s="270" t="s">
        <v>1</v>
      </c>
      <c r="F615" s="271" t="s">
        <v>730</v>
      </c>
      <c r="G615" s="269"/>
      <c r="H615" s="272">
        <v>-2.1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173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165</v>
      </c>
    </row>
    <row r="616" spans="1:51" s="13" customFormat="1" ht="12">
      <c r="A616" s="13"/>
      <c r="B616" s="257"/>
      <c r="C616" s="258"/>
      <c r="D616" s="259" t="s">
        <v>173</v>
      </c>
      <c r="E616" s="260" t="s">
        <v>1</v>
      </c>
      <c r="F616" s="261" t="s">
        <v>408</v>
      </c>
      <c r="G616" s="258"/>
      <c r="H616" s="260" t="s">
        <v>1</v>
      </c>
      <c r="I616" s="262"/>
      <c r="J616" s="258"/>
      <c r="K616" s="258"/>
      <c r="L616" s="263"/>
      <c r="M616" s="264"/>
      <c r="N616" s="265"/>
      <c r="O616" s="265"/>
      <c r="P616" s="265"/>
      <c r="Q616" s="265"/>
      <c r="R616" s="265"/>
      <c r="S616" s="265"/>
      <c r="T616" s="26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7" t="s">
        <v>173</v>
      </c>
      <c r="AU616" s="267" t="s">
        <v>82</v>
      </c>
      <c r="AV616" s="13" t="s">
        <v>80</v>
      </c>
      <c r="AW616" s="13" t="s">
        <v>30</v>
      </c>
      <c r="AX616" s="13" t="s">
        <v>73</v>
      </c>
      <c r="AY616" s="267" t="s">
        <v>165</v>
      </c>
    </row>
    <row r="617" spans="1:51" s="14" customFormat="1" ht="12">
      <c r="A617" s="14"/>
      <c r="B617" s="268"/>
      <c r="C617" s="269"/>
      <c r="D617" s="259" t="s">
        <v>173</v>
      </c>
      <c r="E617" s="270" t="s">
        <v>1</v>
      </c>
      <c r="F617" s="271" t="s">
        <v>727</v>
      </c>
      <c r="G617" s="269"/>
      <c r="H617" s="272">
        <v>-26.031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173</v>
      </c>
      <c r="AU617" s="278" t="s">
        <v>82</v>
      </c>
      <c r="AV617" s="14" t="s">
        <v>82</v>
      </c>
      <c r="AW617" s="14" t="s">
        <v>30</v>
      </c>
      <c r="AX617" s="14" t="s">
        <v>73</v>
      </c>
      <c r="AY617" s="278" t="s">
        <v>165</v>
      </c>
    </row>
    <row r="618" spans="1:51" s="14" customFormat="1" ht="12">
      <c r="A618" s="14"/>
      <c r="B618" s="268"/>
      <c r="C618" s="269"/>
      <c r="D618" s="259" t="s">
        <v>173</v>
      </c>
      <c r="E618" s="270" t="s">
        <v>1</v>
      </c>
      <c r="F618" s="271" t="s">
        <v>731</v>
      </c>
      <c r="G618" s="269"/>
      <c r="H618" s="272">
        <v>-5.438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173</v>
      </c>
      <c r="AU618" s="278" t="s">
        <v>82</v>
      </c>
      <c r="AV618" s="14" t="s">
        <v>82</v>
      </c>
      <c r="AW618" s="14" t="s">
        <v>30</v>
      </c>
      <c r="AX618" s="14" t="s">
        <v>73</v>
      </c>
      <c r="AY618" s="278" t="s">
        <v>165</v>
      </c>
    </row>
    <row r="619" spans="1:51" s="14" customFormat="1" ht="12">
      <c r="A619" s="14"/>
      <c r="B619" s="268"/>
      <c r="C619" s="269"/>
      <c r="D619" s="259" t="s">
        <v>173</v>
      </c>
      <c r="E619" s="270" t="s">
        <v>1</v>
      </c>
      <c r="F619" s="271" t="s">
        <v>732</v>
      </c>
      <c r="G619" s="269"/>
      <c r="H619" s="272">
        <v>-2.308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173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165</v>
      </c>
    </row>
    <row r="620" spans="1:51" s="14" customFormat="1" ht="12">
      <c r="A620" s="14"/>
      <c r="B620" s="268"/>
      <c r="C620" s="269"/>
      <c r="D620" s="259" t="s">
        <v>173</v>
      </c>
      <c r="E620" s="270" t="s">
        <v>1</v>
      </c>
      <c r="F620" s="271" t="s">
        <v>733</v>
      </c>
      <c r="G620" s="269"/>
      <c r="H620" s="272">
        <v>-3.996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173</v>
      </c>
      <c r="AU620" s="278" t="s">
        <v>82</v>
      </c>
      <c r="AV620" s="14" t="s">
        <v>82</v>
      </c>
      <c r="AW620" s="14" t="s">
        <v>30</v>
      </c>
      <c r="AX620" s="14" t="s">
        <v>73</v>
      </c>
      <c r="AY620" s="278" t="s">
        <v>165</v>
      </c>
    </row>
    <row r="621" spans="1:51" s="14" customFormat="1" ht="12">
      <c r="A621" s="14"/>
      <c r="B621" s="268"/>
      <c r="C621" s="269"/>
      <c r="D621" s="259" t="s">
        <v>173</v>
      </c>
      <c r="E621" s="270" t="s">
        <v>1</v>
      </c>
      <c r="F621" s="271" t="s">
        <v>730</v>
      </c>
      <c r="G621" s="269"/>
      <c r="H621" s="272">
        <v>-2.1</v>
      </c>
      <c r="I621" s="273"/>
      <c r="J621" s="269"/>
      <c r="K621" s="269"/>
      <c r="L621" s="274"/>
      <c r="M621" s="275"/>
      <c r="N621" s="276"/>
      <c r="O621" s="276"/>
      <c r="P621" s="276"/>
      <c r="Q621" s="276"/>
      <c r="R621" s="276"/>
      <c r="S621" s="276"/>
      <c r="T621" s="27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8" t="s">
        <v>173</v>
      </c>
      <c r="AU621" s="278" t="s">
        <v>82</v>
      </c>
      <c r="AV621" s="14" t="s">
        <v>82</v>
      </c>
      <c r="AW621" s="14" t="s">
        <v>30</v>
      </c>
      <c r="AX621" s="14" t="s">
        <v>73</v>
      </c>
      <c r="AY621" s="278" t="s">
        <v>165</v>
      </c>
    </row>
    <row r="622" spans="1:51" s="14" customFormat="1" ht="12">
      <c r="A622" s="14"/>
      <c r="B622" s="268"/>
      <c r="C622" s="269"/>
      <c r="D622" s="259" t="s">
        <v>173</v>
      </c>
      <c r="E622" s="270" t="s">
        <v>1</v>
      </c>
      <c r="F622" s="271" t="s">
        <v>734</v>
      </c>
      <c r="G622" s="269"/>
      <c r="H622" s="272">
        <v>-1.649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173</v>
      </c>
      <c r="AU622" s="278" t="s">
        <v>82</v>
      </c>
      <c r="AV622" s="14" t="s">
        <v>82</v>
      </c>
      <c r="AW622" s="14" t="s">
        <v>30</v>
      </c>
      <c r="AX622" s="14" t="s">
        <v>73</v>
      </c>
      <c r="AY622" s="278" t="s">
        <v>165</v>
      </c>
    </row>
    <row r="623" spans="1:51" s="14" customFormat="1" ht="12">
      <c r="A623" s="14"/>
      <c r="B623" s="268"/>
      <c r="C623" s="269"/>
      <c r="D623" s="259" t="s">
        <v>173</v>
      </c>
      <c r="E623" s="270" t="s">
        <v>1</v>
      </c>
      <c r="F623" s="271" t="s">
        <v>449</v>
      </c>
      <c r="G623" s="269"/>
      <c r="H623" s="272">
        <v>77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173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165</v>
      </c>
    </row>
    <row r="624" spans="1:65" s="2" customFormat="1" ht="21.75" customHeight="1">
      <c r="A624" s="37"/>
      <c r="B624" s="38"/>
      <c r="C624" s="243" t="s">
        <v>735</v>
      </c>
      <c r="D624" s="243" t="s">
        <v>167</v>
      </c>
      <c r="E624" s="244" t="s">
        <v>736</v>
      </c>
      <c r="F624" s="245" t="s">
        <v>737</v>
      </c>
      <c r="G624" s="246" t="s">
        <v>170</v>
      </c>
      <c r="H624" s="247">
        <v>82.92</v>
      </c>
      <c r="I624" s="248"/>
      <c r="J624" s="249">
        <f>ROUND(I624*H624,2)</f>
        <v>0</v>
      </c>
      <c r="K624" s="250"/>
      <c r="L624" s="43"/>
      <c r="M624" s="251" t="s">
        <v>1</v>
      </c>
      <c r="N624" s="252" t="s">
        <v>38</v>
      </c>
      <c r="O624" s="90"/>
      <c r="P624" s="253">
        <f>O624*H624</f>
        <v>0</v>
      </c>
      <c r="Q624" s="253">
        <v>0</v>
      </c>
      <c r="R624" s="253">
        <f>Q624*H624</f>
        <v>0</v>
      </c>
      <c r="S624" s="253">
        <v>0</v>
      </c>
      <c r="T624" s="254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55" t="s">
        <v>171</v>
      </c>
      <c r="AT624" s="255" t="s">
        <v>167</v>
      </c>
      <c r="AU624" s="255" t="s">
        <v>82</v>
      </c>
      <c r="AY624" s="16" t="s">
        <v>165</v>
      </c>
      <c r="BE624" s="256">
        <f>IF(N624="základní",J624,0)</f>
        <v>0</v>
      </c>
      <c r="BF624" s="256">
        <f>IF(N624="snížená",J624,0)</f>
        <v>0</v>
      </c>
      <c r="BG624" s="256">
        <f>IF(N624="zákl. přenesená",J624,0)</f>
        <v>0</v>
      </c>
      <c r="BH624" s="256">
        <f>IF(N624="sníž. přenesená",J624,0)</f>
        <v>0</v>
      </c>
      <c r="BI624" s="256">
        <f>IF(N624="nulová",J624,0)</f>
        <v>0</v>
      </c>
      <c r="BJ624" s="16" t="s">
        <v>80</v>
      </c>
      <c r="BK624" s="256">
        <f>ROUND(I624*H624,2)</f>
        <v>0</v>
      </c>
      <c r="BL624" s="16" t="s">
        <v>171</v>
      </c>
      <c r="BM624" s="255" t="s">
        <v>738</v>
      </c>
    </row>
    <row r="625" spans="1:51" s="13" customFormat="1" ht="12">
      <c r="A625" s="13"/>
      <c r="B625" s="257"/>
      <c r="C625" s="258"/>
      <c r="D625" s="259" t="s">
        <v>173</v>
      </c>
      <c r="E625" s="260" t="s">
        <v>1</v>
      </c>
      <c r="F625" s="261" t="s">
        <v>584</v>
      </c>
      <c r="G625" s="258"/>
      <c r="H625" s="260" t="s">
        <v>1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7" t="s">
        <v>173</v>
      </c>
      <c r="AU625" s="267" t="s">
        <v>82</v>
      </c>
      <c r="AV625" s="13" t="s">
        <v>80</v>
      </c>
      <c r="AW625" s="13" t="s">
        <v>30</v>
      </c>
      <c r="AX625" s="13" t="s">
        <v>73</v>
      </c>
      <c r="AY625" s="267" t="s">
        <v>165</v>
      </c>
    </row>
    <row r="626" spans="1:51" s="14" customFormat="1" ht="12">
      <c r="A626" s="14"/>
      <c r="B626" s="268"/>
      <c r="C626" s="269"/>
      <c r="D626" s="259" t="s">
        <v>173</v>
      </c>
      <c r="E626" s="270" t="s">
        <v>1</v>
      </c>
      <c r="F626" s="271" t="s">
        <v>739</v>
      </c>
      <c r="G626" s="269"/>
      <c r="H626" s="272">
        <v>15.96</v>
      </c>
      <c r="I626" s="273"/>
      <c r="J626" s="269"/>
      <c r="K626" s="269"/>
      <c r="L626" s="274"/>
      <c r="M626" s="275"/>
      <c r="N626" s="276"/>
      <c r="O626" s="276"/>
      <c r="P626" s="276"/>
      <c r="Q626" s="276"/>
      <c r="R626" s="276"/>
      <c r="S626" s="276"/>
      <c r="T626" s="27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8" t="s">
        <v>173</v>
      </c>
      <c r="AU626" s="278" t="s">
        <v>82</v>
      </c>
      <c r="AV626" s="14" t="s">
        <v>82</v>
      </c>
      <c r="AW626" s="14" t="s">
        <v>30</v>
      </c>
      <c r="AX626" s="14" t="s">
        <v>73</v>
      </c>
      <c r="AY626" s="278" t="s">
        <v>165</v>
      </c>
    </row>
    <row r="627" spans="1:51" s="14" customFormat="1" ht="12">
      <c r="A627" s="14"/>
      <c r="B627" s="268"/>
      <c r="C627" s="269"/>
      <c r="D627" s="259" t="s">
        <v>173</v>
      </c>
      <c r="E627" s="270" t="s">
        <v>1</v>
      </c>
      <c r="F627" s="271" t="s">
        <v>740</v>
      </c>
      <c r="G627" s="269"/>
      <c r="H627" s="272">
        <v>25.56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173</v>
      </c>
      <c r="AU627" s="278" t="s">
        <v>82</v>
      </c>
      <c r="AV627" s="14" t="s">
        <v>82</v>
      </c>
      <c r="AW627" s="14" t="s">
        <v>30</v>
      </c>
      <c r="AX627" s="14" t="s">
        <v>73</v>
      </c>
      <c r="AY627" s="278" t="s">
        <v>165</v>
      </c>
    </row>
    <row r="628" spans="1:51" s="14" customFormat="1" ht="12">
      <c r="A628" s="14"/>
      <c r="B628" s="268"/>
      <c r="C628" s="269"/>
      <c r="D628" s="259" t="s">
        <v>173</v>
      </c>
      <c r="E628" s="270" t="s">
        <v>1</v>
      </c>
      <c r="F628" s="271" t="s">
        <v>741</v>
      </c>
      <c r="G628" s="269"/>
      <c r="H628" s="272">
        <v>15.9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173</v>
      </c>
      <c r="AU628" s="278" t="s">
        <v>82</v>
      </c>
      <c r="AV628" s="14" t="s">
        <v>82</v>
      </c>
      <c r="AW628" s="14" t="s">
        <v>30</v>
      </c>
      <c r="AX628" s="14" t="s">
        <v>73</v>
      </c>
      <c r="AY628" s="278" t="s">
        <v>165</v>
      </c>
    </row>
    <row r="629" spans="1:51" s="14" customFormat="1" ht="12">
      <c r="A629" s="14"/>
      <c r="B629" s="268"/>
      <c r="C629" s="269"/>
      <c r="D629" s="259" t="s">
        <v>173</v>
      </c>
      <c r="E629" s="270" t="s">
        <v>1</v>
      </c>
      <c r="F629" s="271" t="s">
        <v>742</v>
      </c>
      <c r="G629" s="269"/>
      <c r="H629" s="272">
        <v>25.5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173</v>
      </c>
      <c r="AU629" s="278" t="s">
        <v>82</v>
      </c>
      <c r="AV629" s="14" t="s">
        <v>82</v>
      </c>
      <c r="AW629" s="14" t="s">
        <v>30</v>
      </c>
      <c r="AX629" s="14" t="s">
        <v>73</v>
      </c>
      <c r="AY629" s="278" t="s">
        <v>165</v>
      </c>
    </row>
    <row r="630" spans="1:65" s="2" customFormat="1" ht="21.75" customHeight="1">
      <c r="A630" s="37"/>
      <c r="B630" s="38"/>
      <c r="C630" s="243" t="s">
        <v>743</v>
      </c>
      <c r="D630" s="243" t="s">
        <v>167</v>
      </c>
      <c r="E630" s="244" t="s">
        <v>744</v>
      </c>
      <c r="F630" s="245" t="s">
        <v>745</v>
      </c>
      <c r="G630" s="246" t="s">
        <v>170</v>
      </c>
      <c r="H630" s="247">
        <v>329.972</v>
      </c>
      <c r="I630" s="248"/>
      <c r="J630" s="249">
        <f>ROUND(I630*H630,2)</f>
        <v>0</v>
      </c>
      <c r="K630" s="250"/>
      <c r="L630" s="43"/>
      <c r="M630" s="251" t="s">
        <v>1</v>
      </c>
      <c r="N630" s="252" t="s">
        <v>38</v>
      </c>
      <c r="O630" s="90"/>
      <c r="P630" s="253">
        <f>O630*H630</f>
        <v>0</v>
      </c>
      <c r="Q630" s="253">
        <v>0.00012</v>
      </c>
      <c r="R630" s="253">
        <f>Q630*H630</f>
        <v>0.039596639999999995</v>
      </c>
      <c r="S630" s="253">
        <v>0</v>
      </c>
      <c r="T630" s="254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55" t="s">
        <v>171</v>
      </c>
      <c r="AT630" s="255" t="s">
        <v>167</v>
      </c>
      <c r="AU630" s="255" t="s">
        <v>82</v>
      </c>
      <c r="AY630" s="16" t="s">
        <v>165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6" t="s">
        <v>80</v>
      </c>
      <c r="BK630" s="256">
        <f>ROUND(I630*H630,2)</f>
        <v>0</v>
      </c>
      <c r="BL630" s="16" t="s">
        <v>171</v>
      </c>
      <c r="BM630" s="255" t="s">
        <v>746</v>
      </c>
    </row>
    <row r="631" spans="1:51" s="13" customFormat="1" ht="12">
      <c r="A631" s="13"/>
      <c r="B631" s="257"/>
      <c r="C631" s="258"/>
      <c r="D631" s="259" t="s">
        <v>173</v>
      </c>
      <c r="E631" s="260" t="s">
        <v>1</v>
      </c>
      <c r="F631" s="261" t="s">
        <v>174</v>
      </c>
      <c r="G631" s="258"/>
      <c r="H631" s="260" t="s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7" t="s">
        <v>173</v>
      </c>
      <c r="AU631" s="267" t="s">
        <v>82</v>
      </c>
      <c r="AV631" s="13" t="s">
        <v>80</v>
      </c>
      <c r="AW631" s="13" t="s">
        <v>30</v>
      </c>
      <c r="AX631" s="13" t="s">
        <v>73</v>
      </c>
      <c r="AY631" s="267" t="s">
        <v>165</v>
      </c>
    </row>
    <row r="632" spans="1:51" s="14" customFormat="1" ht="12">
      <c r="A632" s="14"/>
      <c r="B632" s="268"/>
      <c r="C632" s="269"/>
      <c r="D632" s="259" t="s">
        <v>173</v>
      </c>
      <c r="E632" s="270" t="s">
        <v>1</v>
      </c>
      <c r="F632" s="271" t="s">
        <v>747</v>
      </c>
      <c r="G632" s="269"/>
      <c r="H632" s="272">
        <v>11.739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173</v>
      </c>
      <c r="AU632" s="278" t="s">
        <v>82</v>
      </c>
      <c r="AV632" s="14" t="s">
        <v>82</v>
      </c>
      <c r="AW632" s="14" t="s">
        <v>30</v>
      </c>
      <c r="AX632" s="14" t="s">
        <v>73</v>
      </c>
      <c r="AY632" s="278" t="s">
        <v>165</v>
      </c>
    </row>
    <row r="633" spans="1:51" s="14" customFormat="1" ht="12">
      <c r="A633" s="14"/>
      <c r="B633" s="268"/>
      <c r="C633" s="269"/>
      <c r="D633" s="259" t="s">
        <v>173</v>
      </c>
      <c r="E633" s="270" t="s">
        <v>1</v>
      </c>
      <c r="F633" s="271" t="s">
        <v>748</v>
      </c>
      <c r="G633" s="269"/>
      <c r="H633" s="272">
        <v>0.592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173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165</v>
      </c>
    </row>
    <row r="634" spans="1:51" s="14" customFormat="1" ht="12">
      <c r="A634" s="14"/>
      <c r="B634" s="268"/>
      <c r="C634" s="269"/>
      <c r="D634" s="259" t="s">
        <v>173</v>
      </c>
      <c r="E634" s="270" t="s">
        <v>1</v>
      </c>
      <c r="F634" s="271" t="s">
        <v>749</v>
      </c>
      <c r="G634" s="269"/>
      <c r="H634" s="272">
        <v>0.267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173</v>
      </c>
      <c r="AU634" s="278" t="s">
        <v>82</v>
      </c>
      <c r="AV634" s="14" t="s">
        <v>82</v>
      </c>
      <c r="AW634" s="14" t="s">
        <v>30</v>
      </c>
      <c r="AX634" s="14" t="s">
        <v>73</v>
      </c>
      <c r="AY634" s="278" t="s">
        <v>165</v>
      </c>
    </row>
    <row r="635" spans="1:51" s="14" customFormat="1" ht="12">
      <c r="A635" s="14"/>
      <c r="B635" s="268"/>
      <c r="C635" s="269"/>
      <c r="D635" s="259" t="s">
        <v>173</v>
      </c>
      <c r="E635" s="270" t="s">
        <v>1</v>
      </c>
      <c r="F635" s="271" t="s">
        <v>750</v>
      </c>
      <c r="G635" s="269"/>
      <c r="H635" s="272">
        <v>1.632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173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165</v>
      </c>
    </row>
    <row r="636" spans="1:51" s="13" customFormat="1" ht="12">
      <c r="A636" s="13"/>
      <c r="B636" s="257"/>
      <c r="C636" s="258"/>
      <c r="D636" s="259" t="s">
        <v>173</v>
      </c>
      <c r="E636" s="260" t="s">
        <v>1</v>
      </c>
      <c r="F636" s="261" t="s">
        <v>403</v>
      </c>
      <c r="G636" s="258"/>
      <c r="H636" s="260" t="s">
        <v>1</v>
      </c>
      <c r="I636" s="262"/>
      <c r="J636" s="258"/>
      <c r="K636" s="258"/>
      <c r="L636" s="263"/>
      <c r="M636" s="264"/>
      <c r="N636" s="265"/>
      <c r="O636" s="265"/>
      <c r="P636" s="265"/>
      <c r="Q636" s="265"/>
      <c r="R636" s="265"/>
      <c r="S636" s="265"/>
      <c r="T636" s="26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7" t="s">
        <v>173</v>
      </c>
      <c r="AU636" s="267" t="s">
        <v>82</v>
      </c>
      <c r="AV636" s="13" t="s">
        <v>80</v>
      </c>
      <c r="AW636" s="13" t="s">
        <v>30</v>
      </c>
      <c r="AX636" s="13" t="s">
        <v>73</v>
      </c>
      <c r="AY636" s="267" t="s">
        <v>165</v>
      </c>
    </row>
    <row r="637" spans="1:51" s="14" customFormat="1" ht="12">
      <c r="A637" s="14"/>
      <c r="B637" s="268"/>
      <c r="C637" s="269"/>
      <c r="D637" s="259" t="s">
        <v>173</v>
      </c>
      <c r="E637" s="270" t="s">
        <v>1</v>
      </c>
      <c r="F637" s="271" t="s">
        <v>751</v>
      </c>
      <c r="G637" s="269"/>
      <c r="H637" s="272">
        <v>40.56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173</v>
      </c>
      <c r="AU637" s="278" t="s">
        <v>82</v>
      </c>
      <c r="AV637" s="14" t="s">
        <v>82</v>
      </c>
      <c r="AW637" s="14" t="s">
        <v>30</v>
      </c>
      <c r="AX637" s="14" t="s">
        <v>73</v>
      </c>
      <c r="AY637" s="278" t="s">
        <v>165</v>
      </c>
    </row>
    <row r="638" spans="1:51" s="14" customFormat="1" ht="12">
      <c r="A638" s="14"/>
      <c r="B638" s="268"/>
      <c r="C638" s="269"/>
      <c r="D638" s="259" t="s">
        <v>173</v>
      </c>
      <c r="E638" s="270" t="s">
        <v>1</v>
      </c>
      <c r="F638" s="271" t="s">
        <v>752</v>
      </c>
      <c r="G638" s="269"/>
      <c r="H638" s="272">
        <v>10.5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173</v>
      </c>
      <c r="AU638" s="278" t="s">
        <v>82</v>
      </c>
      <c r="AV638" s="14" t="s">
        <v>82</v>
      </c>
      <c r="AW638" s="14" t="s">
        <v>30</v>
      </c>
      <c r="AX638" s="14" t="s">
        <v>73</v>
      </c>
      <c r="AY638" s="278" t="s">
        <v>165</v>
      </c>
    </row>
    <row r="639" spans="1:51" s="14" customFormat="1" ht="12">
      <c r="A639" s="14"/>
      <c r="B639" s="268"/>
      <c r="C639" s="269"/>
      <c r="D639" s="259" t="s">
        <v>173</v>
      </c>
      <c r="E639" s="270" t="s">
        <v>1</v>
      </c>
      <c r="F639" s="271" t="s">
        <v>753</v>
      </c>
      <c r="G639" s="269"/>
      <c r="H639" s="272">
        <v>9.558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173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165</v>
      </c>
    </row>
    <row r="640" spans="1:51" s="14" customFormat="1" ht="12">
      <c r="A640" s="14"/>
      <c r="B640" s="268"/>
      <c r="C640" s="269"/>
      <c r="D640" s="259" t="s">
        <v>173</v>
      </c>
      <c r="E640" s="270" t="s">
        <v>1</v>
      </c>
      <c r="F640" s="271" t="s">
        <v>754</v>
      </c>
      <c r="G640" s="269"/>
      <c r="H640" s="272">
        <v>3.996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173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165</v>
      </c>
    </row>
    <row r="641" spans="1:51" s="13" customFormat="1" ht="12">
      <c r="A641" s="13"/>
      <c r="B641" s="257"/>
      <c r="C641" s="258"/>
      <c r="D641" s="259" t="s">
        <v>173</v>
      </c>
      <c r="E641" s="260" t="s">
        <v>1</v>
      </c>
      <c r="F641" s="261" t="s">
        <v>408</v>
      </c>
      <c r="G641" s="258"/>
      <c r="H641" s="260" t="s">
        <v>1</v>
      </c>
      <c r="I641" s="262"/>
      <c r="J641" s="258"/>
      <c r="K641" s="258"/>
      <c r="L641" s="263"/>
      <c r="M641" s="264"/>
      <c r="N641" s="265"/>
      <c r="O641" s="265"/>
      <c r="P641" s="265"/>
      <c r="Q641" s="265"/>
      <c r="R641" s="265"/>
      <c r="S641" s="265"/>
      <c r="T641" s="26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7" t="s">
        <v>173</v>
      </c>
      <c r="AU641" s="267" t="s">
        <v>82</v>
      </c>
      <c r="AV641" s="13" t="s">
        <v>80</v>
      </c>
      <c r="AW641" s="13" t="s">
        <v>30</v>
      </c>
      <c r="AX641" s="13" t="s">
        <v>73</v>
      </c>
      <c r="AY641" s="267" t="s">
        <v>165</v>
      </c>
    </row>
    <row r="642" spans="1:51" s="14" customFormat="1" ht="12">
      <c r="A642" s="14"/>
      <c r="B642" s="268"/>
      <c r="C642" s="269"/>
      <c r="D642" s="259" t="s">
        <v>173</v>
      </c>
      <c r="E642" s="270" t="s">
        <v>1</v>
      </c>
      <c r="F642" s="271" t="s">
        <v>751</v>
      </c>
      <c r="G642" s="269"/>
      <c r="H642" s="272">
        <v>40.56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173</v>
      </c>
      <c r="AU642" s="278" t="s">
        <v>82</v>
      </c>
      <c r="AV642" s="14" t="s">
        <v>82</v>
      </c>
      <c r="AW642" s="14" t="s">
        <v>30</v>
      </c>
      <c r="AX642" s="14" t="s">
        <v>73</v>
      </c>
      <c r="AY642" s="278" t="s">
        <v>165</v>
      </c>
    </row>
    <row r="643" spans="1:51" s="14" customFormat="1" ht="12">
      <c r="A643" s="14"/>
      <c r="B643" s="268"/>
      <c r="C643" s="269"/>
      <c r="D643" s="259" t="s">
        <v>173</v>
      </c>
      <c r="E643" s="270" t="s">
        <v>1</v>
      </c>
      <c r="F643" s="271" t="s">
        <v>755</v>
      </c>
      <c r="G643" s="269"/>
      <c r="H643" s="272">
        <v>11.151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173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165</v>
      </c>
    </row>
    <row r="644" spans="1:51" s="14" customFormat="1" ht="12">
      <c r="A644" s="14"/>
      <c r="B644" s="268"/>
      <c r="C644" s="269"/>
      <c r="D644" s="259" t="s">
        <v>173</v>
      </c>
      <c r="E644" s="270" t="s">
        <v>1</v>
      </c>
      <c r="F644" s="271" t="s">
        <v>756</v>
      </c>
      <c r="G644" s="269"/>
      <c r="H644" s="272">
        <v>10.36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173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165</v>
      </c>
    </row>
    <row r="645" spans="1:51" s="14" customFormat="1" ht="12">
      <c r="A645" s="14"/>
      <c r="B645" s="268"/>
      <c r="C645" s="269"/>
      <c r="D645" s="259" t="s">
        <v>173</v>
      </c>
      <c r="E645" s="270" t="s">
        <v>1</v>
      </c>
      <c r="F645" s="271" t="s">
        <v>757</v>
      </c>
      <c r="G645" s="269"/>
      <c r="H645" s="272">
        <v>7.25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173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165</v>
      </c>
    </row>
    <row r="646" spans="1:51" s="14" customFormat="1" ht="12">
      <c r="A646" s="14"/>
      <c r="B646" s="268"/>
      <c r="C646" s="269"/>
      <c r="D646" s="259" t="s">
        <v>173</v>
      </c>
      <c r="E646" s="270" t="s">
        <v>1</v>
      </c>
      <c r="F646" s="271" t="s">
        <v>754</v>
      </c>
      <c r="G646" s="269"/>
      <c r="H646" s="272">
        <v>3.996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173</v>
      </c>
      <c r="AU646" s="278" t="s">
        <v>82</v>
      </c>
      <c r="AV646" s="14" t="s">
        <v>82</v>
      </c>
      <c r="AW646" s="14" t="s">
        <v>30</v>
      </c>
      <c r="AX646" s="14" t="s">
        <v>73</v>
      </c>
      <c r="AY646" s="278" t="s">
        <v>165</v>
      </c>
    </row>
    <row r="647" spans="1:51" s="14" customFormat="1" ht="12">
      <c r="A647" s="14"/>
      <c r="B647" s="268"/>
      <c r="C647" s="269"/>
      <c r="D647" s="259" t="s">
        <v>173</v>
      </c>
      <c r="E647" s="270" t="s">
        <v>1</v>
      </c>
      <c r="F647" s="271" t="s">
        <v>758</v>
      </c>
      <c r="G647" s="269"/>
      <c r="H647" s="272">
        <v>2.925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173</v>
      </c>
      <c r="AU647" s="278" t="s">
        <v>82</v>
      </c>
      <c r="AV647" s="14" t="s">
        <v>82</v>
      </c>
      <c r="AW647" s="14" t="s">
        <v>30</v>
      </c>
      <c r="AX647" s="14" t="s">
        <v>73</v>
      </c>
      <c r="AY647" s="278" t="s">
        <v>165</v>
      </c>
    </row>
    <row r="648" spans="1:51" s="14" customFormat="1" ht="12">
      <c r="A648" s="14"/>
      <c r="B648" s="268"/>
      <c r="C648" s="269"/>
      <c r="D648" s="259" t="s">
        <v>173</v>
      </c>
      <c r="E648" s="270" t="s">
        <v>1</v>
      </c>
      <c r="F648" s="271" t="s">
        <v>759</v>
      </c>
      <c r="G648" s="269"/>
      <c r="H648" s="272">
        <v>9.9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173</v>
      </c>
      <c r="AU648" s="278" t="s">
        <v>82</v>
      </c>
      <c r="AV648" s="14" t="s">
        <v>82</v>
      </c>
      <c r="AW648" s="14" t="s">
        <v>30</v>
      </c>
      <c r="AX648" s="14" t="s">
        <v>73</v>
      </c>
      <c r="AY648" s="278" t="s">
        <v>165</v>
      </c>
    </row>
    <row r="649" spans="1:51" s="14" customFormat="1" ht="12">
      <c r="A649" s="14"/>
      <c r="B649" s="268"/>
      <c r="C649" s="269"/>
      <c r="D649" s="259" t="s">
        <v>173</v>
      </c>
      <c r="E649" s="269"/>
      <c r="F649" s="271" t="s">
        <v>760</v>
      </c>
      <c r="G649" s="269"/>
      <c r="H649" s="272">
        <v>329.972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173</v>
      </c>
      <c r="AU649" s="278" t="s">
        <v>82</v>
      </c>
      <c r="AV649" s="14" t="s">
        <v>82</v>
      </c>
      <c r="AW649" s="14" t="s">
        <v>4</v>
      </c>
      <c r="AX649" s="14" t="s">
        <v>80</v>
      </c>
      <c r="AY649" s="278" t="s">
        <v>165</v>
      </c>
    </row>
    <row r="650" spans="1:65" s="2" customFormat="1" ht="16.5" customHeight="1">
      <c r="A650" s="37"/>
      <c r="B650" s="38"/>
      <c r="C650" s="243" t="s">
        <v>761</v>
      </c>
      <c r="D650" s="243" t="s">
        <v>167</v>
      </c>
      <c r="E650" s="244" t="s">
        <v>762</v>
      </c>
      <c r="F650" s="245" t="s">
        <v>763</v>
      </c>
      <c r="G650" s="246" t="s">
        <v>170</v>
      </c>
      <c r="H650" s="247">
        <v>1459.497</v>
      </c>
      <c r="I650" s="248"/>
      <c r="J650" s="249">
        <f>ROUND(I650*H650,2)</f>
        <v>0</v>
      </c>
      <c r="K650" s="250"/>
      <c r="L650" s="43"/>
      <c r="M650" s="251" t="s">
        <v>1</v>
      </c>
      <c r="N650" s="252" t="s">
        <v>38</v>
      </c>
      <c r="O650" s="90"/>
      <c r="P650" s="253">
        <f>O650*H650</f>
        <v>0</v>
      </c>
      <c r="Q650" s="253">
        <v>0</v>
      </c>
      <c r="R650" s="253">
        <f>Q650*H650</f>
        <v>0</v>
      </c>
      <c r="S650" s="253">
        <v>0</v>
      </c>
      <c r="T650" s="254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55" t="s">
        <v>171</v>
      </c>
      <c r="AT650" s="255" t="s">
        <v>167</v>
      </c>
      <c r="AU650" s="255" t="s">
        <v>82</v>
      </c>
      <c r="AY650" s="16" t="s">
        <v>165</v>
      </c>
      <c r="BE650" s="256">
        <f>IF(N650="základní",J650,0)</f>
        <v>0</v>
      </c>
      <c r="BF650" s="256">
        <f>IF(N650="snížená",J650,0)</f>
        <v>0</v>
      </c>
      <c r="BG650" s="256">
        <f>IF(N650="zákl. přenesená",J650,0)</f>
        <v>0</v>
      </c>
      <c r="BH650" s="256">
        <f>IF(N650="sníž. přenesená",J650,0)</f>
        <v>0</v>
      </c>
      <c r="BI650" s="256">
        <f>IF(N650="nulová",J650,0)</f>
        <v>0</v>
      </c>
      <c r="BJ650" s="16" t="s">
        <v>80</v>
      </c>
      <c r="BK650" s="256">
        <f>ROUND(I650*H650,2)</f>
        <v>0</v>
      </c>
      <c r="BL650" s="16" t="s">
        <v>171</v>
      </c>
      <c r="BM650" s="255" t="s">
        <v>764</v>
      </c>
    </row>
    <row r="651" spans="1:51" s="13" customFormat="1" ht="12">
      <c r="A651" s="13"/>
      <c r="B651" s="257"/>
      <c r="C651" s="258"/>
      <c r="D651" s="259" t="s">
        <v>173</v>
      </c>
      <c r="E651" s="260" t="s">
        <v>1</v>
      </c>
      <c r="F651" s="261" t="s">
        <v>364</v>
      </c>
      <c r="G651" s="258"/>
      <c r="H651" s="260" t="s">
        <v>1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7" t="s">
        <v>173</v>
      </c>
      <c r="AU651" s="267" t="s">
        <v>82</v>
      </c>
      <c r="AV651" s="13" t="s">
        <v>80</v>
      </c>
      <c r="AW651" s="13" t="s">
        <v>30</v>
      </c>
      <c r="AX651" s="13" t="s">
        <v>73</v>
      </c>
      <c r="AY651" s="267" t="s">
        <v>165</v>
      </c>
    </row>
    <row r="652" spans="1:51" s="14" customFormat="1" ht="12">
      <c r="A652" s="14"/>
      <c r="B652" s="268"/>
      <c r="C652" s="269"/>
      <c r="D652" s="259" t="s">
        <v>173</v>
      </c>
      <c r="E652" s="270" t="s">
        <v>1</v>
      </c>
      <c r="F652" s="271" t="s">
        <v>444</v>
      </c>
      <c r="G652" s="269"/>
      <c r="H652" s="272">
        <v>182.43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173</v>
      </c>
      <c r="AU652" s="278" t="s">
        <v>82</v>
      </c>
      <c r="AV652" s="14" t="s">
        <v>82</v>
      </c>
      <c r="AW652" s="14" t="s">
        <v>30</v>
      </c>
      <c r="AX652" s="14" t="s">
        <v>73</v>
      </c>
      <c r="AY652" s="278" t="s">
        <v>165</v>
      </c>
    </row>
    <row r="653" spans="1:51" s="14" customFormat="1" ht="12">
      <c r="A653" s="14"/>
      <c r="B653" s="268"/>
      <c r="C653" s="269"/>
      <c r="D653" s="259" t="s">
        <v>173</v>
      </c>
      <c r="E653" s="270" t="s">
        <v>1</v>
      </c>
      <c r="F653" s="271" t="s">
        <v>445</v>
      </c>
      <c r="G653" s="269"/>
      <c r="H653" s="272">
        <v>234.386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173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165</v>
      </c>
    </row>
    <row r="654" spans="1:51" s="14" customFormat="1" ht="12">
      <c r="A654" s="14"/>
      <c r="B654" s="268"/>
      <c r="C654" s="269"/>
      <c r="D654" s="259" t="s">
        <v>173</v>
      </c>
      <c r="E654" s="270" t="s">
        <v>1</v>
      </c>
      <c r="F654" s="271" t="s">
        <v>446</v>
      </c>
      <c r="G654" s="269"/>
      <c r="H654" s="272">
        <v>130.022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173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165</v>
      </c>
    </row>
    <row r="655" spans="1:51" s="14" customFormat="1" ht="12">
      <c r="A655" s="14"/>
      <c r="B655" s="268"/>
      <c r="C655" s="269"/>
      <c r="D655" s="259" t="s">
        <v>173</v>
      </c>
      <c r="E655" s="270" t="s">
        <v>1</v>
      </c>
      <c r="F655" s="271" t="s">
        <v>447</v>
      </c>
      <c r="G655" s="269"/>
      <c r="H655" s="272">
        <v>782.949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173</v>
      </c>
      <c r="AU655" s="278" t="s">
        <v>82</v>
      </c>
      <c r="AV655" s="14" t="s">
        <v>82</v>
      </c>
      <c r="AW655" s="14" t="s">
        <v>30</v>
      </c>
      <c r="AX655" s="14" t="s">
        <v>73</v>
      </c>
      <c r="AY655" s="278" t="s">
        <v>165</v>
      </c>
    </row>
    <row r="656" spans="1:51" s="14" customFormat="1" ht="12">
      <c r="A656" s="14"/>
      <c r="B656" s="268"/>
      <c r="C656" s="269"/>
      <c r="D656" s="259" t="s">
        <v>173</v>
      </c>
      <c r="E656" s="270" t="s">
        <v>1</v>
      </c>
      <c r="F656" s="271" t="s">
        <v>448</v>
      </c>
      <c r="G656" s="269"/>
      <c r="H656" s="272">
        <v>52.71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173</v>
      </c>
      <c r="AU656" s="278" t="s">
        <v>82</v>
      </c>
      <c r="AV656" s="14" t="s">
        <v>82</v>
      </c>
      <c r="AW656" s="14" t="s">
        <v>30</v>
      </c>
      <c r="AX656" s="14" t="s">
        <v>73</v>
      </c>
      <c r="AY656" s="278" t="s">
        <v>165</v>
      </c>
    </row>
    <row r="657" spans="1:51" s="14" customFormat="1" ht="12">
      <c r="A657" s="14"/>
      <c r="B657" s="268"/>
      <c r="C657" s="269"/>
      <c r="D657" s="259" t="s">
        <v>173</v>
      </c>
      <c r="E657" s="270" t="s">
        <v>1</v>
      </c>
      <c r="F657" s="271" t="s">
        <v>449</v>
      </c>
      <c r="G657" s="269"/>
      <c r="H657" s="272">
        <v>77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173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165</v>
      </c>
    </row>
    <row r="658" spans="1:65" s="2" customFormat="1" ht="21.75" customHeight="1">
      <c r="A658" s="37"/>
      <c r="B658" s="38"/>
      <c r="C658" s="243" t="s">
        <v>765</v>
      </c>
      <c r="D658" s="243" t="s">
        <v>167</v>
      </c>
      <c r="E658" s="244" t="s">
        <v>766</v>
      </c>
      <c r="F658" s="245" t="s">
        <v>767</v>
      </c>
      <c r="G658" s="246" t="s">
        <v>457</v>
      </c>
      <c r="H658" s="247">
        <v>550.8</v>
      </c>
      <c r="I658" s="248"/>
      <c r="J658" s="249">
        <f>ROUND(I658*H658,2)</f>
        <v>0</v>
      </c>
      <c r="K658" s="250"/>
      <c r="L658" s="43"/>
      <c r="M658" s="251" t="s">
        <v>1</v>
      </c>
      <c r="N658" s="252" t="s">
        <v>38</v>
      </c>
      <c r="O658" s="90"/>
      <c r="P658" s="253">
        <f>O658*H658</f>
        <v>0</v>
      </c>
      <c r="Q658" s="253">
        <v>0</v>
      </c>
      <c r="R658" s="253">
        <f>Q658*H658</f>
        <v>0</v>
      </c>
      <c r="S658" s="253">
        <v>0</v>
      </c>
      <c r="T658" s="254">
        <f>S658*H658</f>
        <v>0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R658" s="255" t="s">
        <v>171</v>
      </c>
      <c r="AT658" s="255" t="s">
        <v>167</v>
      </c>
      <c r="AU658" s="255" t="s">
        <v>82</v>
      </c>
      <c r="AY658" s="16" t="s">
        <v>165</v>
      </c>
      <c r="BE658" s="256">
        <f>IF(N658="základní",J658,0)</f>
        <v>0</v>
      </c>
      <c r="BF658" s="256">
        <f>IF(N658="snížená",J658,0)</f>
        <v>0</v>
      </c>
      <c r="BG658" s="256">
        <f>IF(N658="zákl. přenesená",J658,0)</f>
        <v>0</v>
      </c>
      <c r="BH658" s="256">
        <f>IF(N658="sníž. přenesená",J658,0)</f>
        <v>0</v>
      </c>
      <c r="BI658" s="256">
        <f>IF(N658="nulová",J658,0)</f>
        <v>0</v>
      </c>
      <c r="BJ658" s="16" t="s">
        <v>80</v>
      </c>
      <c r="BK658" s="256">
        <f>ROUND(I658*H658,2)</f>
        <v>0</v>
      </c>
      <c r="BL658" s="16" t="s">
        <v>171</v>
      </c>
      <c r="BM658" s="255" t="s">
        <v>768</v>
      </c>
    </row>
    <row r="659" spans="1:51" s="14" customFormat="1" ht="12">
      <c r="A659" s="14"/>
      <c r="B659" s="268"/>
      <c r="C659" s="269"/>
      <c r="D659" s="259" t="s">
        <v>173</v>
      </c>
      <c r="E659" s="270" t="s">
        <v>1</v>
      </c>
      <c r="F659" s="271" t="s">
        <v>497</v>
      </c>
      <c r="G659" s="269"/>
      <c r="H659" s="272">
        <v>140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173</v>
      </c>
      <c r="AU659" s="278" t="s">
        <v>82</v>
      </c>
      <c r="AV659" s="14" t="s">
        <v>82</v>
      </c>
      <c r="AW659" s="14" t="s">
        <v>30</v>
      </c>
      <c r="AX659" s="14" t="s">
        <v>73</v>
      </c>
      <c r="AY659" s="278" t="s">
        <v>165</v>
      </c>
    </row>
    <row r="660" spans="1:51" s="14" customFormat="1" ht="12">
      <c r="A660" s="14"/>
      <c r="B660" s="268"/>
      <c r="C660" s="269"/>
      <c r="D660" s="259" t="s">
        <v>173</v>
      </c>
      <c r="E660" s="270" t="s">
        <v>1</v>
      </c>
      <c r="F660" s="271" t="s">
        <v>769</v>
      </c>
      <c r="G660" s="269"/>
      <c r="H660" s="272">
        <v>68.5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173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165</v>
      </c>
    </row>
    <row r="661" spans="1:51" s="14" customFormat="1" ht="12">
      <c r="A661" s="14"/>
      <c r="B661" s="268"/>
      <c r="C661" s="269"/>
      <c r="D661" s="259" t="s">
        <v>173</v>
      </c>
      <c r="E661" s="270" t="s">
        <v>1</v>
      </c>
      <c r="F661" s="271" t="s">
        <v>770</v>
      </c>
      <c r="G661" s="269"/>
      <c r="H661" s="272">
        <v>121.2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173</v>
      </c>
      <c r="AU661" s="278" t="s">
        <v>82</v>
      </c>
      <c r="AV661" s="14" t="s">
        <v>82</v>
      </c>
      <c r="AW661" s="14" t="s">
        <v>30</v>
      </c>
      <c r="AX661" s="14" t="s">
        <v>73</v>
      </c>
      <c r="AY661" s="278" t="s">
        <v>165</v>
      </c>
    </row>
    <row r="662" spans="1:51" s="14" customFormat="1" ht="12">
      <c r="A662" s="14"/>
      <c r="B662" s="268"/>
      <c r="C662" s="269"/>
      <c r="D662" s="259" t="s">
        <v>173</v>
      </c>
      <c r="E662" s="270" t="s">
        <v>1</v>
      </c>
      <c r="F662" s="271" t="s">
        <v>771</v>
      </c>
      <c r="G662" s="269"/>
      <c r="H662" s="272">
        <v>42.7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173</v>
      </c>
      <c r="AU662" s="278" t="s">
        <v>82</v>
      </c>
      <c r="AV662" s="14" t="s">
        <v>82</v>
      </c>
      <c r="AW662" s="14" t="s">
        <v>30</v>
      </c>
      <c r="AX662" s="14" t="s">
        <v>73</v>
      </c>
      <c r="AY662" s="278" t="s">
        <v>165</v>
      </c>
    </row>
    <row r="663" spans="1:51" s="14" customFormat="1" ht="12">
      <c r="A663" s="14"/>
      <c r="B663" s="268"/>
      <c r="C663" s="269"/>
      <c r="D663" s="259" t="s">
        <v>173</v>
      </c>
      <c r="E663" s="270" t="s">
        <v>1</v>
      </c>
      <c r="F663" s="271" t="s">
        <v>772</v>
      </c>
      <c r="G663" s="269"/>
      <c r="H663" s="272">
        <v>178.4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173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165</v>
      </c>
    </row>
    <row r="664" spans="1:63" s="12" customFormat="1" ht="22.8" customHeight="1">
      <c r="A664" s="12"/>
      <c r="B664" s="227"/>
      <c r="C664" s="228"/>
      <c r="D664" s="229" t="s">
        <v>72</v>
      </c>
      <c r="E664" s="241" t="s">
        <v>609</v>
      </c>
      <c r="F664" s="241" t="s">
        <v>773</v>
      </c>
      <c r="G664" s="228"/>
      <c r="H664" s="228"/>
      <c r="I664" s="231"/>
      <c r="J664" s="242">
        <f>BK664</f>
        <v>0</v>
      </c>
      <c r="K664" s="228"/>
      <c r="L664" s="233"/>
      <c r="M664" s="234"/>
      <c r="N664" s="235"/>
      <c r="O664" s="235"/>
      <c r="P664" s="236">
        <f>SUM(P665:P695)</f>
        <v>0</v>
      </c>
      <c r="Q664" s="235"/>
      <c r="R664" s="236">
        <f>SUM(R665:R695)</f>
        <v>65.52390382</v>
      </c>
      <c r="S664" s="235"/>
      <c r="T664" s="237">
        <f>SUM(T665:T695)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38" t="s">
        <v>80</v>
      </c>
      <c r="AT664" s="239" t="s">
        <v>72</v>
      </c>
      <c r="AU664" s="239" t="s">
        <v>80</v>
      </c>
      <c r="AY664" s="238" t="s">
        <v>165</v>
      </c>
      <c r="BK664" s="240">
        <f>SUM(BK665:BK695)</f>
        <v>0</v>
      </c>
    </row>
    <row r="665" spans="1:65" s="2" customFormat="1" ht="16.5" customHeight="1">
      <c r="A665" s="37"/>
      <c r="B665" s="38"/>
      <c r="C665" s="243" t="s">
        <v>774</v>
      </c>
      <c r="D665" s="243" t="s">
        <v>167</v>
      </c>
      <c r="E665" s="244" t="s">
        <v>775</v>
      </c>
      <c r="F665" s="245" t="s">
        <v>776</v>
      </c>
      <c r="G665" s="246" t="s">
        <v>178</v>
      </c>
      <c r="H665" s="247">
        <v>23.574</v>
      </c>
      <c r="I665" s="248"/>
      <c r="J665" s="249">
        <f>ROUND(I665*H665,2)</f>
        <v>0</v>
      </c>
      <c r="K665" s="250"/>
      <c r="L665" s="43"/>
      <c r="M665" s="251" t="s">
        <v>1</v>
      </c>
      <c r="N665" s="252" t="s">
        <v>38</v>
      </c>
      <c r="O665" s="90"/>
      <c r="P665" s="253">
        <f>O665*H665</f>
        <v>0</v>
      </c>
      <c r="Q665" s="253">
        <v>2.25634</v>
      </c>
      <c r="R665" s="253">
        <f>Q665*H665</f>
        <v>53.19095916</v>
      </c>
      <c r="S665" s="253">
        <v>0</v>
      </c>
      <c r="T665" s="254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255" t="s">
        <v>171</v>
      </c>
      <c r="AT665" s="255" t="s">
        <v>167</v>
      </c>
      <c r="AU665" s="255" t="s">
        <v>82</v>
      </c>
      <c r="AY665" s="16" t="s">
        <v>165</v>
      </c>
      <c r="BE665" s="256">
        <f>IF(N665="základní",J665,0)</f>
        <v>0</v>
      </c>
      <c r="BF665" s="256">
        <f>IF(N665="snížená",J665,0)</f>
        <v>0</v>
      </c>
      <c r="BG665" s="256">
        <f>IF(N665="zákl. přenesená",J665,0)</f>
        <v>0</v>
      </c>
      <c r="BH665" s="256">
        <f>IF(N665="sníž. přenesená",J665,0)</f>
        <v>0</v>
      </c>
      <c r="BI665" s="256">
        <f>IF(N665="nulová",J665,0)</f>
        <v>0</v>
      </c>
      <c r="BJ665" s="16" t="s">
        <v>80</v>
      </c>
      <c r="BK665" s="256">
        <f>ROUND(I665*H665,2)</f>
        <v>0</v>
      </c>
      <c r="BL665" s="16" t="s">
        <v>171</v>
      </c>
      <c r="BM665" s="255" t="s">
        <v>777</v>
      </c>
    </row>
    <row r="666" spans="1:51" s="14" customFormat="1" ht="12">
      <c r="A666" s="14"/>
      <c r="B666" s="268"/>
      <c r="C666" s="269"/>
      <c r="D666" s="259" t="s">
        <v>173</v>
      </c>
      <c r="E666" s="270" t="s">
        <v>1</v>
      </c>
      <c r="F666" s="271" t="s">
        <v>778</v>
      </c>
      <c r="G666" s="269"/>
      <c r="H666" s="272">
        <v>23.574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173</v>
      </c>
      <c r="AU666" s="278" t="s">
        <v>82</v>
      </c>
      <c r="AV666" s="14" t="s">
        <v>82</v>
      </c>
      <c r="AW666" s="14" t="s">
        <v>30</v>
      </c>
      <c r="AX666" s="14" t="s">
        <v>73</v>
      </c>
      <c r="AY666" s="278" t="s">
        <v>165</v>
      </c>
    </row>
    <row r="667" spans="1:65" s="2" customFormat="1" ht="21.75" customHeight="1">
      <c r="A667" s="37"/>
      <c r="B667" s="38"/>
      <c r="C667" s="243" t="s">
        <v>779</v>
      </c>
      <c r="D667" s="243" t="s">
        <v>167</v>
      </c>
      <c r="E667" s="244" t="s">
        <v>780</v>
      </c>
      <c r="F667" s="245" t="s">
        <v>781</v>
      </c>
      <c r="G667" s="246" t="s">
        <v>178</v>
      </c>
      <c r="H667" s="247">
        <v>3.247</v>
      </c>
      <c r="I667" s="248"/>
      <c r="J667" s="249">
        <f>ROUND(I667*H667,2)</f>
        <v>0</v>
      </c>
      <c r="K667" s="250"/>
      <c r="L667" s="43"/>
      <c r="M667" s="251" t="s">
        <v>1</v>
      </c>
      <c r="N667" s="252" t="s">
        <v>38</v>
      </c>
      <c r="O667" s="90"/>
      <c r="P667" s="253">
        <f>O667*H667</f>
        <v>0</v>
      </c>
      <c r="Q667" s="253">
        <v>2.25634</v>
      </c>
      <c r="R667" s="253">
        <f>Q667*H667</f>
        <v>7.326335979999999</v>
      </c>
      <c r="S667" s="253">
        <v>0</v>
      </c>
      <c r="T667" s="254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255" t="s">
        <v>171</v>
      </c>
      <c r="AT667" s="255" t="s">
        <v>167</v>
      </c>
      <c r="AU667" s="255" t="s">
        <v>82</v>
      </c>
      <c r="AY667" s="16" t="s">
        <v>165</v>
      </c>
      <c r="BE667" s="256">
        <f>IF(N667="základní",J667,0)</f>
        <v>0</v>
      </c>
      <c r="BF667" s="256">
        <f>IF(N667="snížená",J667,0)</f>
        <v>0</v>
      </c>
      <c r="BG667" s="256">
        <f>IF(N667="zákl. přenesená",J667,0)</f>
        <v>0</v>
      </c>
      <c r="BH667" s="256">
        <f>IF(N667="sníž. přenesená",J667,0)</f>
        <v>0</v>
      </c>
      <c r="BI667" s="256">
        <f>IF(N667="nulová",J667,0)</f>
        <v>0</v>
      </c>
      <c r="BJ667" s="16" t="s">
        <v>80</v>
      </c>
      <c r="BK667" s="256">
        <f>ROUND(I667*H667,2)</f>
        <v>0</v>
      </c>
      <c r="BL667" s="16" t="s">
        <v>171</v>
      </c>
      <c r="BM667" s="255" t="s">
        <v>782</v>
      </c>
    </row>
    <row r="668" spans="1:51" s="13" customFormat="1" ht="12">
      <c r="A668" s="13"/>
      <c r="B668" s="257"/>
      <c r="C668" s="258"/>
      <c r="D668" s="259" t="s">
        <v>173</v>
      </c>
      <c r="E668" s="260" t="s">
        <v>1</v>
      </c>
      <c r="F668" s="261" t="s">
        <v>265</v>
      </c>
      <c r="G668" s="258"/>
      <c r="H668" s="260" t="s">
        <v>1</v>
      </c>
      <c r="I668" s="262"/>
      <c r="J668" s="258"/>
      <c r="K668" s="258"/>
      <c r="L668" s="263"/>
      <c r="M668" s="264"/>
      <c r="N668" s="265"/>
      <c r="O668" s="265"/>
      <c r="P668" s="265"/>
      <c r="Q668" s="265"/>
      <c r="R668" s="265"/>
      <c r="S668" s="265"/>
      <c r="T668" s="26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7" t="s">
        <v>173</v>
      </c>
      <c r="AU668" s="267" t="s">
        <v>82</v>
      </c>
      <c r="AV668" s="13" t="s">
        <v>80</v>
      </c>
      <c r="AW668" s="13" t="s">
        <v>30</v>
      </c>
      <c r="AX668" s="13" t="s">
        <v>73</v>
      </c>
      <c r="AY668" s="267" t="s">
        <v>165</v>
      </c>
    </row>
    <row r="669" spans="1:51" s="14" customFormat="1" ht="12">
      <c r="A669" s="14"/>
      <c r="B669" s="268"/>
      <c r="C669" s="269"/>
      <c r="D669" s="259" t="s">
        <v>173</v>
      </c>
      <c r="E669" s="270" t="s">
        <v>1</v>
      </c>
      <c r="F669" s="271" t="s">
        <v>783</v>
      </c>
      <c r="G669" s="269"/>
      <c r="H669" s="272">
        <v>2.947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173</v>
      </c>
      <c r="AU669" s="278" t="s">
        <v>82</v>
      </c>
      <c r="AV669" s="14" t="s">
        <v>82</v>
      </c>
      <c r="AW669" s="14" t="s">
        <v>30</v>
      </c>
      <c r="AX669" s="14" t="s">
        <v>73</v>
      </c>
      <c r="AY669" s="278" t="s">
        <v>165</v>
      </c>
    </row>
    <row r="670" spans="1:51" s="14" customFormat="1" ht="12">
      <c r="A670" s="14"/>
      <c r="B670" s="268"/>
      <c r="C670" s="269"/>
      <c r="D670" s="259" t="s">
        <v>173</v>
      </c>
      <c r="E670" s="270" t="s">
        <v>1</v>
      </c>
      <c r="F670" s="271" t="s">
        <v>784</v>
      </c>
      <c r="G670" s="269"/>
      <c r="H670" s="272">
        <v>0.3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173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165</v>
      </c>
    </row>
    <row r="671" spans="1:65" s="2" customFormat="1" ht="21.75" customHeight="1">
      <c r="A671" s="37"/>
      <c r="B671" s="38"/>
      <c r="C671" s="243" t="s">
        <v>785</v>
      </c>
      <c r="D671" s="243" t="s">
        <v>167</v>
      </c>
      <c r="E671" s="244" t="s">
        <v>786</v>
      </c>
      <c r="F671" s="245" t="s">
        <v>787</v>
      </c>
      <c r="G671" s="246" t="s">
        <v>178</v>
      </c>
      <c r="H671" s="247">
        <v>23.574</v>
      </c>
      <c r="I671" s="248"/>
      <c r="J671" s="249">
        <f>ROUND(I671*H671,2)</f>
        <v>0</v>
      </c>
      <c r="K671" s="250"/>
      <c r="L671" s="43"/>
      <c r="M671" s="251" t="s">
        <v>1</v>
      </c>
      <c r="N671" s="252" t="s">
        <v>38</v>
      </c>
      <c r="O671" s="90"/>
      <c r="P671" s="253">
        <f>O671*H671</f>
        <v>0</v>
      </c>
      <c r="Q671" s="253">
        <v>0</v>
      </c>
      <c r="R671" s="253">
        <f>Q671*H671</f>
        <v>0</v>
      </c>
      <c r="S671" s="253">
        <v>0</v>
      </c>
      <c r="T671" s="254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55" t="s">
        <v>171</v>
      </c>
      <c r="AT671" s="255" t="s">
        <v>167</v>
      </c>
      <c r="AU671" s="255" t="s">
        <v>82</v>
      </c>
      <c r="AY671" s="16" t="s">
        <v>165</v>
      </c>
      <c r="BE671" s="256">
        <f>IF(N671="základní",J671,0)</f>
        <v>0</v>
      </c>
      <c r="BF671" s="256">
        <f>IF(N671="snížená",J671,0)</f>
        <v>0</v>
      </c>
      <c r="BG671" s="256">
        <f>IF(N671="zákl. přenesená",J671,0)</f>
        <v>0</v>
      </c>
      <c r="BH671" s="256">
        <f>IF(N671="sníž. přenesená",J671,0)</f>
        <v>0</v>
      </c>
      <c r="BI671" s="256">
        <f>IF(N671="nulová",J671,0)</f>
        <v>0</v>
      </c>
      <c r="BJ671" s="16" t="s">
        <v>80</v>
      </c>
      <c r="BK671" s="256">
        <f>ROUND(I671*H671,2)</f>
        <v>0</v>
      </c>
      <c r="BL671" s="16" t="s">
        <v>171</v>
      </c>
      <c r="BM671" s="255" t="s">
        <v>788</v>
      </c>
    </row>
    <row r="672" spans="1:51" s="14" customFormat="1" ht="12">
      <c r="A672" s="14"/>
      <c r="B672" s="268"/>
      <c r="C672" s="269"/>
      <c r="D672" s="259" t="s">
        <v>173</v>
      </c>
      <c r="E672" s="270" t="s">
        <v>1</v>
      </c>
      <c r="F672" s="271" t="s">
        <v>789</v>
      </c>
      <c r="G672" s="269"/>
      <c r="H672" s="272">
        <v>23.574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173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165</v>
      </c>
    </row>
    <row r="673" spans="1:65" s="2" customFormat="1" ht="21.75" customHeight="1">
      <c r="A673" s="37"/>
      <c r="B673" s="38"/>
      <c r="C673" s="243" t="s">
        <v>790</v>
      </c>
      <c r="D673" s="243" t="s">
        <v>167</v>
      </c>
      <c r="E673" s="244" t="s">
        <v>791</v>
      </c>
      <c r="F673" s="245" t="s">
        <v>792</v>
      </c>
      <c r="G673" s="246" t="s">
        <v>178</v>
      </c>
      <c r="H673" s="247">
        <v>23.574</v>
      </c>
      <c r="I673" s="248"/>
      <c r="J673" s="249">
        <f>ROUND(I673*H673,2)</f>
        <v>0</v>
      </c>
      <c r="K673" s="250"/>
      <c r="L673" s="43"/>
      <c r="M673" s="251" t="s">
        <v>1</v>
      </c>
      <c r="N673" s="252" t="s">
        <v>38</v>
      </c>
      <c r="O673" s="90"/>
      <c r="P673" s="253">
        <f>O673*H673</f>
        <v>0</v>
      </c>
      <c r="Q673" s="253">
        <v>0</v>
      </c>
      <c r="R673" s="253">
        <f>Q673*H673</f>
        <v>0</v>
      </c>
      <c r="S673" s="253">
        <v>0</v>
      </c>
      <c r="T673" s="254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255" t="s">
        <v>171</v>
      </c>
      <c r="AT673" s="255" t="s">
        <v>167</v>
      </c>
      <c r="AU673" s="255" t="s">
        <v>82</v>
      </c>
      <c r="AY673" s="16" t="s">
        <v>165</v>
      </c>
      <c r="BE673" s="256">
        <f>IF(N673="základní",J673,0)</f>
        <v>0</v>
      </c>
      <c r="BF673" s="256">
        <f>IF(N673="snížená",J673,0)</f>
        <v>0</v>
      </c>
      <c r="BG673" s="256">
        <f>IF(N673="zákl. přenesená",J673,0)</f>
        <v>0</v>
      </c>
      <c r="BH673" s="256">
        <f>IF(N673="sníž. přenesená",J673,0)</f>
        <v>0</v>
      </c>
      <c r="BI673" s="256">
        <f>IF(N673="nulová",J673,0)</f>
        <v>0</v>
      </c>
      <c r="BJ673" s="16" t="s">
        <v>80</v>
      </c>
      <c r="BK673" s="256">
        <f>ROUND(I673*H673,2)</f>
        <v>0</v>
      </c>
      <c r="BL673" s="16" t="s">
        <v>171</v>
      </c>
      <c r="BM673" s="255" t="s">
        <v>793</v>
      </c>
    </row>
    <row r="674" spans="1:51" s="14" customFormat="1" ht="12">
      <c r="A674" s="14"/>
      <c r="B674" s="268"/>
      <c r="C674" s="269"/>
      <c r="D674" s="259" t="s">
        <v>173</v>
      </c>
      <c r="E674" s="270" t="s">
        <v>1</v>
      </c>
      <c r="F674" s="271" t="s">
        <v>789</v>
      </c>
      <c r="G674" s="269"/>
      <c r="H674" s="272">
        <v>23.574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173</v>
      </c>
      <c r="AU674" s="278" t="s">
        <v>82</v>
      </c>
      <c r="AV674" s="14" t="s">
        <v>82</v>
      </c>
      <c r="AW674" s="14" t="s">
        <v>30</v>
      </c>
      <c r="AX674" s="14" t="s">
        <v>73</v>
      </c>
      <c r="AY674" s="278" t="s">
        <v>165</v>
      </c>
    </row>
    <row r="675" spans="1:65" s="2" customFormat="1" ht="16.5" customHeight="1">
      <c r="A675" s="37"/>
      <c r="B675" s="38"/>
      <c r="C675" s="243" t="s">
        <v>794</v>
      </c>
      <c r="D675" s="243" t="s">
        <v>167</v>
      </c>
      <c r="E675" s="244" t="s">
        <v>795</v>
      </c>
      <c r="F675" s="245" t="s">
        <v>796</v>
      </c>
      <c r="G675" s="246" t="s">
        <v>219</v>
      </c>
      <c r="H675" s="247">
        <v>0.464</v>
      </c>
      <c r="I675" s="248"/>
      <c r="J675" s="249">
        <f>ROUND(I675*H675,2)</f>
        <v>0</v>
      </c>
      <c r="K675" s="250"/>
      <c r="L675" s="43"/>
      <c r="M675" s="251" t="s">
        <v>1</v>
      </c>
      <c r="N675" s="252" t="s">
        <v>38</v>
      </c>
      <c r="O675" s="90"/>
      <c r="P675" s="253">
        <f>O675*H675</f>
        <v>0</v>
      </c>
      <c r="Q675" s="253">
        <v>1.05306</v>
      </c>
      <c r="R675" s="253">
        <f>Q675*H675</f>
        <v>0.4886198400000001</v>
      </c>
      <c r="S675" s="253">
        <v>0</v>
      </c>
      <c r="T675" s="254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55" t="s">
        <v>171</v>
      </c>
      <c r="AT675" s="255" t="s">
        <v>167</v>
      </c>
      <c r="AU675" s="255" t="s">
        <v>82</v>
      </c>
      <c r="AY675" s="16" t="s">
        <v>165</v>
      </c>
      <c r="BE675" s="256">
        <f>IF(N675="základní",J675,0)</f>
        <v>0</v>
      </c>
      <c r="BF675" s="256">
        <f>IF(N675="snížená",J675,0)</f>
        <v>0</v>
      </c>
      <c r="BG675" s="256">
        <f>IF(N675="zákl. přenesená",J675,0)</f>
        <v>0</v>
      </c>
      <c r="BH675" s="256">
        <f>IF(N675="sníž. přenesená",J675,0)</f>
        <v>0</v>
      </c>
      <c r="BI675" s="256">
        <f>IF(N675="nulová",J675,0)</f>
        <v>0</v>
      </c>
      <c r="BJ675" s="16" t="s">
        <v>80</v>
      </c>
      <c r="BK675" s="256">
        <f>ROUND(I675*H675,2)</f>
        <v>0</v>
      </c>
      <c r="BL675" s="16" t="s">
        <v>171</v>
      </c>
      <c r="BM675" s="255" t="s">
        <v>797</v>
      </c>
    </row>
    <row r="676" spans="1:51" s="14" customFormat="1" ht="12">
      <c r="A676" s="14"/>
      <c r="B676" s="268"/>
      <c r="C676" s="269"/>
      <c r="D676" s="259" t="s">
        <v>173</v>
      </c>
      <c r="E676" s="270" t="s">
        <v>1</v>
      </c>
      <c r="F676" s="271" t="s">
        <v>798</v>
      </c>
      <c r="G676" s="269"/>
      <c r="H676" s="272">
        <v>0.464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173</v>
      </c>
      <c r="AU676" s="278" t="s">
        <v>82</v>
      </c>
      <c r="AV676" s="14" t="s">
        <v>82</v>
      </c>
      <c r="AW676" s="14" t="s">
        <v>30</v>
      </c>
      <c r="AX676" s="14" t="s">
        <v>73</v>
      </c>
      <c r="AY676" s="278" t="s">
        <v>165</v>
      </c>
    </row>
    <row r="677" spans="1:65" s="2" customFormat="1" ht="21.75" customHeight="1">
      <c r="A677" s="37"/>
      <c r="B677" s="38"/>
      <c r="C677" s="243" t="s">
        <v>799</v>
      </c>
      <c r="D677" s="243" t="s">
        <v>167</v>
      </c>
      <c r="E677" s="244" t="s">
        <v>800</v>
      </c>
      <c r="F677" s="245" t="s">
        <v>801</v>
      </c>
      <c r="G677" s="246" t="s">
        <v>170</v>
      </c>
      <c r="H677" s="247">
        <v>45.638</v>
      </c>
      <c r="I677" s="248"/>
      <c r="J677" s="249">
        <f>ROUND(I677*H677,2)</f>
        <v>0</v>
      </c>
      <c r="K677" s="250"/>
      <c r="L677" s="43"/>
      <c r="M677" s="251" t="s">
        <v>1</v>
      </c>
      <c r="N677" s="252" t="s">
        <v>38</v>
      </c>
      <c r="O677" s="90"/>
      <c r="P677" s="253">
        <f>O677*H677</f>
        <v>0</v>
      </c>
      <c r="Q677" s="253">
        <v>0.09868</v>
      </c>
      <c r="R677" s="253">
        <f>Q677*H677</f>
        <v>4.50355784</v>
      </c>
      <c r="S677" s="253">
        <v>0</v>
      </c>
      <c r="T677" s="254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55" t="s">
        <v>171</v>
      </c>
      <c r="AT677" s="255" t="s">
        <v>167</v>
      </c>
      <c r="AU677" s="255" t="s">
        <v>82</v>
      </c>
      <c r="AY677" s="16" t="s">
        <v>165</v>
      </c>
      <c r="BE677" s="256">
        <f>IF(N677="základní",J677,0)</f>
        <v>0</v>
      </c>
      <c r="BF677" s="256">
        <f>IF(N677="snížená",J677,0)</f>
        <v>0</v>
      </c>
      <c r="BG677" s="256">
        <f>IF(N677="zákl. přenesená",J677,0)</f>
        <v>0</v>
      </c>
      <c r="BH677" s="256">
        <f>IF(N677="sníž. přenesená",J677,0)</f>
        <v>0</v>
      </c>
      <c r="BI677" s="256">
        <f>IF(N677="nulová",J677,0)</f>
        <v>0</v>
      </c>
      <c r="BJ677" s="16" t="s">
        <v>80</v>
      </c>
      <c r="BK677" s="256">
        <f>ROUND(I677*H677,2)</f>
        <v>0</v>
      </c>
      <c r="BL677" s="16" t="s">
        <v>171</v>
      </c>
      <c r="BM677" s="255" t="s">
        <v>802</v>
      </c>
    </row>
    <row r="678" spans="1:51" s="13" customFormat="1" ht="12">
      <c r="A678" s="13"/>
      <c r="B678" s="257"/>
      <c r="C678" s="258"/>
      <c r="D678" s="259" t="s">
        <v>173</v>
      </c>
      <c r="E678" s="260" t="s">
        <v>1</v>
      </c>
      <c r="F678" s="261" t="s">
        <v>803</v>
      </c>
      <c r="G678" s="258"/>
      <c r="H678" s="260" t="s">
        <v>1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7" t="s">
        <v>173</v>
      </c>
      <c r="AU678" s="267" t="s">
        <v>82</v>
      </c>
      <c r="AV678" s="13" t="s">
        <v>80</v>
      </c>
      <c r="AW678" s="13" t="s">
        <v>30</v>
      </c>
      <c r="AX678" s="13" t="s">
        <v>73</v>
      </c>
      <c r="AY678" s="267" t="s">
        <v>165</v>
      </c>
    </row>
    <row r="679" spans="1:51" s="13" customFormat="1" ht="12">
      <c r="A679" s="13"/>
      <c r="B679" s="257"/>
      <c r="C679" s="258"/>
      <c r="D679" s="259" t="s">
        <v>173</v>
      </c>
      <c r="E679" s="260" t="s">
        <v>1</v>
      </c>
      <c r="F679" s="261" t="s">
        <v>403</v>
      </c>
      <c r="G679" s="258"/>
      <c r="H679" s="260" t="s">
        <v>1</v>
      </c>
      <c r="I679" s="262"/>
      <c r="J679" s="258"/>
      <c r="K679" s="258"/>
      <c r="L679" s="263"/>
      <c r="M679" s="264"/>
      <c r="N679" s="265"/>
      <c r="O679" s="265"/>
      <c r="P679" s="265"/>
      <c r="Q679" s="265"/>
      <c r="R679" s="265"/>
      <c r="S679" s="265"/>
      <c r="T679" s="26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7" t="s">
        <v>173</v>
      </c>
      <c r="AU679" s="267" t="s">
        <v>82</v>
      </c>
      <c r="AV679" s="13" t="s">
        <v>80</v>
      </c>
      <c r="AW679" s="13" t="s">
        <v>30</v>
      </c>
      <c r="AX679" s="13" t="s">
        <v>73</v>
      </c>
      <c r="AY679" s="267" t="s">
        <v>165</v>
      </c>
    </row>
    <row r="680" spans="1:51" s="14" customFormat="1" ht="12">
      <c r="A680" s="14"/>
      <c r="B680" s="268"/>
      <c r="C680" s="269"/>
      <c r="D680" s="259" t="s">
        <v>173</v>
      </c>
      <c r="E680" s="270" t="s">
        <v>1</v>
      </c>
      <c r="F680" s="271" t="s">
        <v>804</v>
      </c>
      <c r="G680" s="269"/>
      <c r="H680" s="272">
        <v>12.979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173</v>
      </c>
      <c r="AU680" s="278" t="s">
        <v>82</v>
      </c>
      <c r="AV680" s="14" t="s">
        <v>82</v>
      </c>
      <c r="AW680" s="14" t="s">
        <v>30</v>
      </c>
      <c r="AX680" s="14" t="s">
        <v>73</v>
      </c>
      <c r="AY680" s="278" t="s">
        <v>165</v>
      </c>
    </row>
    <row r="681" spans="1:51" s="14" customFormat="1" ht="12">
      <c r="A681" s="14"/>
      <c r="B681" s="268"/>
      <c r="C681" s="269"/>
      <c r="D681" s="259" t="s">
        <v>173</v>
      </c>
      <c r="E681" s="270" t="s">
        <v>1</v>
      </c>
      <c r="F681" s="271" t="s">
        <v>805</v>
      </c>
      <c r="G681" s="269"/>
      <c r="H681" s="272">
        <v>3.36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173</v>
      </c>
      <c r="AU681" s="278" t="s">
        <v>82</v>
      </c>
      <c r="AV681" s="14" t="s">
        <v>82</v>
      </c>
      <c r="AW681" s="14" t="s">
        <v>30</v>
      </c>
      <c r="AX681" s="14" t="s">
        <v>73</v>
      </c>
      <c r="AY681" s="278" t="s">
        <v>165</v>
      </c>
    </row>
    <row r="682" spans="1:51" s="14" customFormat="1" ht="12">
      <c r="A682" s="14"/>
      <c r="B682" s="268"/>
      <c r="C682" s="269"/>
      <c r="D682" s="259" t="s">
        <v>173</v>
      </c>
      <c r="E682" s="270" t="s">
        <v>1</v>
      </c>
      <c r="F682" s="271" t="s">
        <v>806</v>
      </c>
      <c r="G682" s="269"/>
      <c r="H682" s="272">
        <v>3.888</v>
      </c>
      <c r="I682" s="273"/>
      <c r="J682" s="269"/>
      <c r="K682" s="269"/>
      <c r="L682" s="274"/>
      <c r="M682" s="275"/>
      <c r="N682" s="276"/>
      <c r="O682" s="276"/>
      <c r="P682" s="276"/>
      <c r="Q682" s="276"/>
      <c r="R682" s="276"/>
      <c r="S682" s="276"/>
      <c r="T682" s="27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8" t="s">
        <v>173</v>
      </c>
      <c r="AU682" s="278" t="s">
        <v>82</v>
      </c>
      <c r="AV682" s="14" t="s">
        <v>82</v>
      </c>
      <c r="AW682" s="14" t="s">
        <v>30</v>
      </c>
      <c r="AX682" s="14" t="s">
        <v>73</v>
      </c>
      <c r="AY682" s="278" t="s">
        <v>165</v>
      </c>
    </row>
    <row r="683" spans="1:51" s="14" customFormat="1" ht="12">
      <c r="A683" s="14"/>
      <c r="B683" s="268"/>
      <c r="C683" s="269"/>
      <c r="D683" s="259" t="s">
        <v>173</v>
      </c>
      <c r="E683" s="270" t="s">
        <v>1</v>
      </c>
      <c r="F683" s="271" t="s">
        <v>807</v>
      </c>
      <c r="G683" s="269"/>
      <c r="H683" s="272">
        <v>1.296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173</v>
      </c>
      <c r="AU683" s="278" t="s">
        <v>82</v>
      </c>
      <c r="AV683" s="14" t="s">
        <v>82</v>
      </c>
      <c r="AW683" s="14" t="s">
        <v>30</v>
      </c>
      <c r="AX683" s="14" t="s">
        <v>73</v>
      </c>
      <c r="AY683" s="278" t="s">
        <v>165</v>
      </c>
    </row>
    <row r="684" spans="1:51" s="13" customFormat="1" ht="12">
      <c r="A684" s="13"/>
      <c r="B684" s="257"/>
      <c r="C684" s="258"/>
      <c r="D684" s="259" t="s">
        <v>173</v>
      </c>
      <c r="E684" s="260" t="s">
        <v>1</v>
      </c>
      <c r="F684" s="261" t="s">
        <v>408</v>
      </c>
      <c r="G684" s="258"/>
      <c r="H684" s="260" t="s">
        <v>1</v>
      </c>
      <c r="I684" s="262"/>
      <c r="J684" s="258"/>
      <c r="K684" s="258"/>
      <c r="L684" s="263"/>
      <c r="M684" s="264"/>
      <c r="N684" s="265"/>
      <c r="O684" s="265"/>
      <c r="P684" s="265"/>
      <c r="Q684" s="265"/>
      <c r="R684" s="265"/>
      <c r="S684" s="265"/>
      <c r="T684" s="26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7" t="s">
        <v>173</v>
      </c>
      <c r="AU684" s="267" t="s">
        <v>82</v>
      </c>
      <c r="AV684" s="13" t="s">
        <v>80</v>
      </c>
      <c r="AW684" s="13" t="s">
        <v>30</v>
      </c>
      <c r="AX684" s="13" t="s">
        <v>73</v>
      </c>
      <c r="AY684" s="267" t="s">
        <v>165</v>
      </c>
    </row>
    <row r="685" spans="1:51" s="14" customFormat="1" ht="12">
      <c r="A685" s="14"/>
      <c r="B685" s="268"/>
      <c r="C685" s="269"/>
      <c r="D685" s="259" t="s">
        <v>173</v>
      </c>
      <c r="E685" s="270" t="s">
        <v>1</v>
      </c>
      <c r="F685" s="271" t="s">
        <v>804</v>
      </c>
      <c r="G685" s="269"/>
      <c r="H685" s="272">
        <v>12.979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173</v>
      </c>
      <c r="AU685" s="278" t="s">
        <v>82</v>
      </c>
      <c r="AV685" s="14" t="s">
        <v>82</v>
      </c>
      <c r="AW685" s="14" t="s">
        <v>30</v>
      </c>
      <c r="AX685" s="14" t="s">
        <v>73</v>
      </c>
      <c r="AY685" s="278" t="s">
        <v>165</v>
      </c>
    </row>
    <row r="686" spans="1:51" s="14" customFormat="1" ht="12">
      <c r="A686" s="14"/>
      <c r="B686" s="268"/>
      <c r="C686" s="269"/>
      <c r="D686" s="259" t="s">
        <v>173</v>
      </c>
      <c r="E686" s="270" t="s">
        <v>1</v>
      </c>
      <c r="F686" s="271" t="s">
        <v>808</v>
      </c>
      <c r="G686" s="269"/>
      <c r="H686" s="272">
        <v>4.536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173</v>
      </c>
      <c r="AU686" s="278" t="s">
        <v>82</v>
      </c>
      <c r="AV686" s="14" t="s">
        <v>82</v>
      </c>
      <c r="AW686" s="14" t="s">
        <v>30</v>
      </c>
      <c r="AX686" s="14" t="s">
        <v>73</v>
      </c>
      <c r="AY686" s="278" t="s">
        <v>165</v>
      </c>
    </row>
    <row r="687" spans="1:51" s="14" customFormat="1" ht="12">
      <c r="A687" s="14"/>
      <c r="B687" s="268"/>
      <c r="C687" s="269"/>
      <c r="D687" s="259" t="s">
        <v>173</v>
      </c>
      <c r="E687" s="270" t="s">
        <v>1</v>
      </c>
      <c r="F687" s="271" t="s">
        <v>805</v>
      </c>
      <c r="G687" s="269"/>
      <c r="H687" s="272">
        <v>3.36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173</v>
      </c>
      <c r="AU687" s="278" t="s">
        <v>82</v>
      </c>
      <c r="AV687" s="14" t="s">
        <v>82</v>
      </c>
      <c r="AW687" s="14" t="s">
        <v>30</v>
      </c>
      <c r="AX687" s="14" t="s">
        <v>73</v>
      </c>
      <c r="AY687" s="278" t="s">
        <v>165</v>
      </c>
    </row>
    <row r="688" spans="1:51" s="14" customFormat="1" ht="12">
      <c r="A688" s="14"/>
      <c r="B688" s="268"/>
      <c r="C688" s="269"/>
      <c r="D688" s="259" t="s">
        <v>173</v>
      </c>
      <c r="E688" s="270" t="s">
        <v>1</v>
      </c>
      <c r="F688" s="271" t="s">
        <v>809</v>
      </c>
      <c r="G688" s="269"/>
      <c r="H688" s="272">
        <v>1.944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173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165</v>
      </c>
    </row>
    <row r="689" spans="1:51" s="14" customFormat="1" ht="12">
      <c r="A689" s="14"/>
      <c r="B689" s="268"/>
      <c r="C689" s="269"/>
      <c r="D689" s="259" t="s">
        <v>173</v>
      </c>
      <c r="E689" s="270" t="s">
        <v>1</v>
      </c>
      <c r="F689" s="271" t="s">
        <v>807</v>
      </c>
      <c r="G689" s="269"/>
      <c r="H689" s="272">
        <v>1.296</v>
      </c>
      <c r="I689" s="273"/>
      <c r="J689" s="269"/>
      <c r="K689" s="269"/>
      <c r="L689" s="274"/>
      <c r="M689" s="275"/>
      <c r="N689" s="276"/>
      <c r="O689" s="276"/>
      <c r="P689" s="276"/>
      <c r="Q689" s="276"/>
      <c r="R689" s="276"/>
      <c r="S689" s="276"/>
      <c r="T689" s="27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8" t="s">
        <v>173</v>
      </c>
      <c r="AU689" s="278" t="s">
        <v>82</v>
      </c>
      <c r="AV689" s="14" t="s">
        <v>82</v>
      </c>
      <c r="AW689" s="14" t="s">
        <v>30</v>
      </c>
      <c r="AX689" s="14" t="s">
        <v>73</v>
      </c>
      <c r="AY689" s="278" t="s">
        <v>165</v>
      </c>
    </row>
    <row r="690" spans="1:65" s="2" customFormat="1" ht="21.75" customHeight="1">
      <c r="A690" s="37"/>
      <c r="B690" s="38"/>
      <c r="C690" s="243" t="s">
        <v>810</v>
      </c>
      <c r="D690" s="243" t="s">
        <v>167</v>
      </c>
      <c r="E690" s="244" t="s">
        <v>811</v>
      </c>
      <c r="F690" s="245" t="s">
        <v>812</v>
      </c>
      <c r="G690" s="246" t="s">
        <v>457</v>
      </c>
      <c r="H690" s="247">
        <v>211.85</v>
      </c>
      <c r="I690" s="248"/>
      <c r="J690" s="249">
        <f>ROUND(I690*H690,2)</f>
        <v>0</v>
      </c>
      <c r="K690" s="250"/>
      <c r="L690" s="43"/>
      <c r="M690" s="251" t="s">
        <v>1</v>
      </c>
      <c r="N690" s="252" t="s">
        <v>38</v>
      </c>
      <c r="O690" s="90"/>
      <c r="P690" s="253">
        <f>O690*H690</f>
        <v>0</v>
      </c>
      <c r="Q690" s="253">
        <v>6E-05</v>
      </c>
      <c r="R690" s="253">
        <f>Q690*H690</f>
        <v>0.012711</v>
      </c>
      <c r="S690" s="253">
        <v>0</v>
      </c>
      <c r="T690" s="25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55" t="s">
        <v>171</v>
      </c>
      <c r="AT690" s="255" t="s">
        <v>167</v>
      </c>
      <c r="AU690" s="255" t="s">
        <v>82</v>
      </c>
      <c r="AY690" s="16" t="s">
        <v>165</v>
      </c>
      <c r="BE690" s="256">
        <f>IF(N690="základní",J690,0)</f>
        <v>0</v>
      </c>
      <c r="BF690" s="256">
        <f>IF(N690="snížená",J690,0)</f>
        <v>0</v>
      </c>
      <c r="BG690" s="256">
        <f>IF(N690="zákl. přenesená",J690,0)</f>
        <v>0</v>
      </c>
      <c r="BH690" s="256">
        <f>IF(N690="sníž. přenesená",J690,0)</f>
        <v>0</v>
      </c>
      <c r="BI690" s="256">
        <f>IF(N690="nulová",J690,0)</f>
        <v>0</v>
      </c>
      <c r="BJ690" s="16" t="s">
        <v>80</v>
      </c>
      <c r="BK690" s="256">
        <f>ROUND(I690*H690,2)</f>
        <v>0</v>
      </c>
      <c r="BL690" s="16" t="s">
        <v>171</v>
      </c>
      <c r="BM690" s="255" t="s">
        <v>813</v>
      </c>
    </row>
    <row r="691" spans="1:51" s="13" customFormat="1" ht="12">
      <c r="A691" s="13"/>
      <c r="B691" s="257"/>
      <c r="C691" s="258"/>
      <c r="D691" s="259" t="s">
        <v>173</v>
      </c>
      <c r="E691" s="260" t="s">
        <v>1</v>
      </c>
      <c r="F691" s="261" t="s">
        <v>603</v>
      </c>
      <c r="G691" s="258"/>
      <c r="H691" s="260" t="s">
        <v>1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7" t="s">
        <v>173</v>
      </c>
      <c r="AU691" s="267" t="s">
        <v>82</v>
      </c>
      <c r="AV691" s="13" t="s">
        <v>80</v>
      </c>
      <c r="AW691" s="13" t="s">
        <v>30</v>
      </c>
      <c r="AX691" s="13" t="s">
        <v>73</v>
      </c>
      <c r="AY691" s="267" t="s">
        <v>165</v>
      </c>
    </row>
    <row r="692" spans="1:51" s="14" customFormat="1" ht="12">
      <c r="A692" s="14"/>
      <c r="B692" s="268"/>
      <c r="C692" s="269"/>
      <c r="D692" s="259" t="s">
        <v>173</v>
      </c>
      <c r="E692" s="270" t="s">
        <v>1</v>
      </c>
      <c r="F692" s="271" t="s">
        <v>814</v>
      </c>
      <c r="G692" s="269"/>
      <c r="H692" s="272">
        <v>149.45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173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165</v>
      </c>
    </row>
    <row r="693" spans="1:51" s="14" customFormat="1" ht="12">
      <c r="A693" s="14"/>
      <c r="B693" s="268"/>
      <c r="C693" s="269"/>
      <c r="D693" s="259" t="s">
        <v>173</v>
      </c>
      <c r="E693" s="270" t="s">
        <v>1</v>
      </c>
      <c r="F693" s="271" t="s">
        <v>815</v>
      </c>
      <c r="G693" s="269"/>
      <c r="H693" s="272">
        <v>62.4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173</v>
      </c>
      <c r="AU693" s="278" t="s">
        <v>82</v>
      </c>
      <c r="AV693" s="14" t="s">
        <v>82</v>
      </c>
      <c r="AW693" s="14" t="s">
        <v>30</v>
      </c>
      <c r="AX693" s="14" t="s">
        <v>73</v>
      </c>
      <c r="AY693" s="278" t="s">
        <v>165</v>
      </c>
    </row>
    <row r="694" spans="1:65" s="2" customFormat="1" ht="21.75" customHeight="1">
      <c r="A694" s="37"/>
      <c r="B694" s="38"/>
      <c r="C694" s="243" t="s">
        <v>816</v>
      </c>
      <c r="D694" s="243" t="s">
        <v>167</v>
      </c>
      <c r="E694" s="244" t="s">
        <v>817</v>
      </c>
      <c r="F694" s="245" t="s">
        <v>818</v>
      </c>
      <c r="G694" s="246" t="s">
        <v>457</v>
      </c>
      <c r="H694" s="247">
        <v>34.4</v>
      </c>
      <c r="I694" s="248"/>
      <c r="J694" s="249">
        <f>ROUND(I694*H694,2)</f>
        <v>0</v>
      </c>
      <c r="K694" s="250"/>
      <c r="L694" s="43"/>
      <c r="M694" s="251" t="s">
        <v>1</v>
      </c>
      <c r="N694" s="252" t="s">
        <v>38</v>
      </c>
      <c r="O694" s="90"/>
      <c r="P694" s="253">
        <f>O694*H694</f>
        <v>0</v>
      </c>
      <c r="Q694" s="253">
        <v>5E-05</v>
      </c>
      <c r="R694" s="253">
        <f>Q694*H694</f>
        <v>0.00172</v>
      </c>
      <c r="S694" s="253">
        <v>0</v>
      </c>
      <c r="T694" s="254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55" t="s">
        <v>171</v>
      </c>
      <c r="AT694" s="255" t="s">
        <v>167</v>
      </c>
      <c r="AU694" s="255" t="s">
        <v>82</v>
      </c>
      <c r="AY694" s="16" t="s">
        <v>165</v>
      </c>
      <c r="BE694" s="256">
        <f>IF(N694="základní",J694,0)</f>
        <v>0</v>
      </c>
      <c r="BF694" s="256">
        <f>IF(N694="snížená",J694,0)</f>
        <v>0</v>
      </c>
      <c r="BG694" s="256">
        <f>IF(N694="zákl. přenesená",J694,0)</f>
        <v>0</v>
      </c>
      <c r="BH694" s="256">
        <f>IF(N694="sníž. přenesená",J694,0)</f>
        <v>0</v>
      </c>
      <c r="BI694" s="256">
        <f>IF(N694="nulová",J694,0)</f>
        <v>0</v>
      </c>
      <c r="BJ694" s="16" t="s">
        <v>80</v>
      </c>
      <c r="BK694" s="256">
        <f>ROUND(I694*H694,2)</f>
        <v>0</v>
      </c>
      <c r="BL694" s="16" t="s">
        <v>171</v>
      </c>
      <c r="BM694" s="255" t="s">
        <v>819</v>
      </c>
    </row>
    <row r="695" spans="1:51" s="14" customFormat="1" ht="12">
      <c r="A695" s="14"/>
      <c r="B695" s="268"/>
      <c r="C695" s="269"/>
      <c r="D695" s="259" t="s">
        <v>173</v>
      </c>
      <c r="E695" s="270" t="s">
        <v>1</v>
      </c>
      <c r="F695" s="271" t="s">
        <v>820</v>
      </c>
      <c r="G695" s="269"/>
      <c r="H695" s="272">
        <v>34.4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173</v>
      </c>
      <c r="AU695" s="278" t="s">
        <v>82</v>
      </c>
      <c r="AV695" s="14" t="s">
        <v>82</v>
      </c>
      <c r="AW695" s="14" t="s">
        <v>30</v>
      </c>
      <c r="AX695" s="14" t="s">
        <v>73</v>
      </c>
      <c r="AY695" s="278" t="s">
        <v>165</v>
      </c>
    </row>
    <row r="696" spans="1:63" s="12" customFormat="1" ht="22.8" customHeight="1">
      <c r="A696" s="12"/>
      <c r="B696" s="227"/>
      <c r="C696" s="228"/>
      <c r="D696" s="229" t="s">
        <v>72</v>
      </c>
      <c r="E696" s="241" t="s">
        <v>626</v>
      </c>
      <c r="F696" s="241" t="s">
        <v>821</v>
      </c>
      <c r="G696" s="228"/>
      <c r="H696" s="228"/>
      <c r="I696" s="231"/>
      <c r="J696" s="242">
        <f>BK696</f>
        <v>0</v>
      </c>
      <c r="K696" s="228"/>
      <c r="L696" s="233"/>
      <c r="M696" s="234"/>
      <c r="N696" s="235"/>
      <c r="O696" s="235"/>
      <c r="P696" s="236">
        <f>SUM(P697:P704)</f>
        <v>0</v>
      </c>
      <c r="Q696" s="235"/>
      <c r="R696" s="236">
        <f>SUM(R697:R704)</f>
        <v>4.59855</v>
      </c>
      <c r="S696" s="235"/>
      <c r="T696" s="237">
        <f>SUM(T697:T704)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38" t="s">
        <v>80</v>
      </c>
      <c r="AT696" s="239" t="s">
        <v>72</v>
      </c>
      <c r="AU696" s="239" t="s">
        <v>80</v>
      </c>
      <c r="AY696" s="238" t="s">
        <v>165</v>
      </c>
      <c r="BK696" s="240">
        <f>SUM(BK697:BK704)</f>
        <v>0</v>
      </c>
    </row>
    <row r="697" spans="1:65" s="2" customFormat="1" ht="21.75" customHeight="1">
      <c r="A697" s="37"/>
      <c r="B697" s="38"/>
      <c r="C697" s="243" t="s">
        <v>822</v>
      </c>
      <c r="D697" s="243" t="s">
        <v>167</v>
      </c>
      <c r="E697" s="244" t="s">
        <v>823</v>
      </c>
      <c r="F697" s="245" t="s">
        <v>824</v>
      </c>
      <c r="G697" s="246" t="s">
        <v>273</v>
      </c>
      <c r="H697" s="247">
        <v>10</v>
      </c>
      <c r="I697" s="248"/>
      <c r="J697" s="249">
        <f>ROUND(I697*H697,2)</f>
        <v>0</v>
      </c>
      <c r="K697" s="250"/>
      <c r="L697" s="43"/>
      <c r="M697" s="251" t="s">
        <v>1</v>
      </c>
      <c r="N697" s="252" t="s">
        <v>38</v>
      </c>
      <c r="O697" s="90"/>
      <c r="P697" s="253">
        <f>O697*H697</f>
        <v>0</v>
      </c>
      <c r="Q697" s="253">
        <v>0.4417</v>
      </c>
      <c r="R697" s="253">
        <f>Q697*H697</f>
        <v>4.417</v>
      </c>
      <c r="S697" s="253">
        <v>0</v>
      </c>
      <c r="T697" s="254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255" t="s">
        <v>171</v>
      </c>
      <c r="AT697" s="255" t="s">
        <v>167</v>
      </c>
      <c r="AU697" s="255" t="s">
        <v>82</v>
      </c>
      <c r="AY697" s="16" t="s">
        <v>165</v>
      </c>
      <c r="BE697" s="256">
        <f>IF(N697="základní",J697,0)</f>
        <v>0</v>
      </c>
      <c r="BF697" s="256">
        <f>IF(N697="snížená",J697,0)</f>
        <v>0</v>
      </c>
      <c r="BG697" s="256">
        <f>IF(N697="zákl. přenesená",J697,0)</f>
        <v>0</v>
      </c>
      <c r="BH697" s="256">
        <f>IF(N697="sníž. přenesená",J697,0)</f>
        <v>0</v>
      </c>
      <c r="BI697" s="256">
        <f>IF(N697="nulová",J697,0)</f>
        <v>0</v>
      </c>
      <c r="BJ697" s="16" t="s">
        <v>80</v>
      </c>
      <c r="BK697" s="256">
        <f>ROUND(I697*H697,2)</f>
        <v>0</v>
      </c>
      <c r="BL697" s="16" t="s">
        <v>171</v>
      </c>
      <c r="BM697" s="255" t="s">
        <v>825</v>
      </c>
    </row>
    <row r="698" spans="1:51" s="14" customFormat="1" ht="12">
      <c r="A698" s="14"/>
      <c r="B698" s="268"/>
      <c r="C698" s="269"/>
      <c r="D698" s="259" t="s">
        <v>173</v>
      </c>
      <c r="E698" s="270" t="s">
        <v>1</v>
      </c>
      <c r="F698" s="271" t="s">
        <v>286</v>
      </c>
      <c r="G698" s="269"/>
      <c r="H698" s="272">
        <v>6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173</v>
      </c>
      <c r="AU698" s="278" t="s">
        <v>82</v>
      </c>
      <c r="AV698" s="14" t="s">
        <v>82</v>
      </c>
      <c r="AW698" s="14" t="s">
        <v>30</v>
      </c>
      <c r="AX698" s="14" t="s">
        <v>73</v>
      </c>
      <c r="AY698" s="278" t="s">
        <v>165</v>
      </c>
    </row>
    <row r="699" spans="1:51" s="14" customFormat="1" ht="12">
      <c r="A699" s="14"/>
      <c r="B699" s="268"/>
      <c r="C699" s="269"/>
      <c r="D699" s="259" t="s">
        <v>173</v>
      </c>
      <c r="E699" s="270" t="s">
        <v>1</v>
      </c>
      <c r="F699" s="271" t="s">
        <v>826</v>
      </c>
      <c r="G699" s="269"/>
      <c r="H699" s="272">
        <v>4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173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165</v>
      </c>
    </row>
    <row r="700" spans="1:65" s="2" customFormat="1" ht="16.5" customHeight="1">
      <c r="A700" s="37"/>
      <c r="B700" s="38"/>
      <c r="C700" s="279" t="s">
        <v>827</v>
      </c>
      <c r="D700" s="279" t="s">
        <v>238</v>
      </c>
      <c r="E700" s="280" t="s">
        <v>828</v>
      </c>
      <c r="F700" s="281" t="s">
        <v>829</v>
      </c>
      <c r="G700" s="282" t="s">
        <v>273</v>
      </c>
      <c r="H700" s="283">
        <v>7</v>
      </c>
      <c r="I700" s="284"/>
      <c r="J700" s="285">
        <f>ROUND(I700*H700,2)</f>
        <v>0</v>
      </c>
      <c r="K700" s="286"/>
      <c r="L700" s="287"/>
      <c r="M700" s="288" t="s">
        <v>1</v>
      </c>
      <c r="N700" s="289" t="s">
        <v>38</v>
      </c>
      <c r="O700" s="90"/>
      <c r="P700" s="253">
        <f>O700*H700</f>
        <v>0</v>
      </c>
      <c r="Q700" s="253">
        <v>0.01802</v>
      </c>
      <c r="R700" s="253">
        <f>Q700*H700</f>
        <v>0.12614</v>
      </c>
      <c r="S700" s="253">
        <v>0</v>
      </c>
      <c r="T700" s="254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55" t="s">
        <v>208</v>
      </c>
      <c r="AT700" s="255" t="s">
        <v>238</v>
      </c>
      <c r="AU700" s="255" t="s">
        <v>82</v>
      </c>
      <c r="AY700" s="16" t="s">
        <v>165</v>
      </c>
      <c r="BE700" s="256">
        <f>IF(N700="základní",J700,0)</f>
        <v>0</v>
      </c>
      <c r="BF700" s="256">
        <f>IF(N700="snížená",J700,0)</f>
        <v>0</v>
      </c>
      <c r="BG700" s="256">
        <f>IF(N700="zákl. přenesená",J700,0)</f>
        <v>0</v>
      </c>
      <c r="BH700" s="256">
        <f>IF(N700="sníž. přenesená",J700,0)</f>
        <v>0</v>
      </c>
      <c r="BI700" s="256">
        <f>IF(N700="nulová",J700,0)</f>
        <v>0</v>
      </c>
      <c r="BJ700" s="16" t="s">
        <v>80</v>
      </c>
      <c r="BK700" s="256">
        <f>ROUND(I700*H700,2)</f>
        <v>0</v>
      </c>
      <c r="BL700" s="16" t="s">
        <v>171</v>
      </c>
      <c r="BM700" s="255" t="s">
        <v>830</v>
      </c>
    </row>
    <row r="701" spans="1:51" s="14" customFormat="1" ht="12">
      <c r="A701" s="14"/>
      <c r="B701" s="268"/>
      <c r="C701" s="269"/>
      <c r="D701" s="259" t="s">
        <v>173</v>
      </c>
      <c r="E701" s="270" t="s">
        <v>1</v>
      </c>
      <c r="F701" s="271" t="s">
        <v>286</v>
      </c>
      <c r="G701" s="269"/>
      <c r="H701" s="272">
        <v>6</v>
      </c>
      <c r="I701" s="273"/>
      <c r="J701" s="269"/>
      <c r="K701" s="269"/>
      <c r="L701" s="274"/>
      <c r="M701" s="275"/>
      <c r="N701" s="276"/>
      <c r="O701" s="276"/>
      <c r="P701" s="276"/>
      <c r="Q701" s="276"/>
      <c r="R701" s="276"/>
      <c r="S701" s="276"/>
      <c r="T701" s="27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8" t="s">
        <v>173</v>
      </c>
      <c r="AU701" s="278" t="s">
        <v>82</v>
      </c>
      <c r="AV701" s="14" t="s">
        <v>82</v>
      </c>
      <c r="AW701" s="14" t="s">
        <v>30</v>
      </c>
      <c r="AX701" s="14" t="s">
        <v>73</v>
      </c>
      <c r="AY701" s="278" t="s">
        <v>165</v>
      </c>
    </row>
    <row r="702" spans="1:51" s="14" customFormat="1" ht="12">
      <c r="A702" s="14"/>
      <c r="B702" s="268"/>
      <c r="C702" s="269"/>
      <c r="D702" s="259" t="s">
        <v>173</v>
      </c>
      <c r="E702" s="270" t="s">
        <v>1</v>
      </c>
      <c r="F702" s="271" t="s">
        <v>287</v>
      </c>
      <c r="G702" s="269"/>
      <c r="H702" s="272">
        <v>1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173</v>
      </c>
      <c r="AU702" s="278" t="s">
        <v>82</v>
      </c>
      <c r="AV702" s="14" t="s">
        <v>82</v>
      </c>
      <c r="AW702" s="14" t="s">
        <v>30</v>
      </c>
      <c r="AX702" s="14" t="s">
        <v>73</v>
      </c>
      <c r="AY702" s="278" t="s">
        <v>165</v>
      </c>
    </row>
    <row r="703" spans="1:65" s="2" customFormat="1" ht="16.5" customHeight="1">
      <c r="A703" s="37"/>
      <c r="B703" s="38"/>
      <c r="C703" s="279" t="s">
        <v>831</v>
      </c>
      <c r="D703" s="279" t="s">
        <v>238</v>
      </c>
      <c r="E703" s="280" t="s">
        <v>832</v>
      </c>
      <c r="F703" s="281" t="s">
        <v>833</v>
      </c>
      <c r="G703" s="282" t="s">
        <v>273</v>
      </c>
      <c r="H703" s="283">
        <v>3</v>
      </c>
      <c r="I703" s="284"/>
      <c r="J703" s="285">
        <f>ROUND(I703*H703,2)</f>
        <v>0</v>
      </c>
      <c r="K703" s="286"/>
      <c r="L703" s="287"/>
      <c r="M703" s="288" t="s">
        <v>1</v>
      </c>
      <c r="N703" s="289" t="s">
        <v>38</v>
      </c>
      <c r="O703" s="90"/>
      <c r="P703" s="253">
        <f>O703*H703</f>
        <v>0</v>
      </c>
      <c r="Q703" s="253">
        <v>0.01847</v>
      </c>
      <c r="R703" s="253">
        <f>Q703*H703</f>
        <v>0.05541</v>
      </c>
      <c r="S703" s="253">
        <v>0</v>
      </c>
      <c r="T703" s="254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55" t="s">
        <v>208</v>
      </c>
      <c r="AT703" s="255" t="s">
        <v>238</v>
      </c>
      <c r="AU703" s="255" t="s">
        <v>82</v>
      </c>
      <c r="AY703" s="16" t="s">
        <v>165</v>
      </c>
      <c r="BE703" s="256">
        <f>IF(N703="základní",J703,0)</f>
        <v>0</v>
      </c>
      <c r="BF703" s="256">
        <f>IF(N703="snížená",J703,0)</f>
        <v>0</v>
      </c>
      <c r="BG703" s="256">
        <f>IF(N703="zákl. přenesená",J703,0)</f>
        <v>0</v>
      </c>
      <c r="BH703" s="256">
        <f>IF(N703="sníž. přenesená",J703,0)</f>
        <v>0</v>
      </c>
      <c r="BI703" s="256">
        <f>IF(N703="nulová",J703,0)</f>
        <v>0</v>
      </c>
      <c r="BJ703" s="16" t="s">
        <v>80</v>
      </c>
      <c r="BK703" s="256">
        <f>ROUND(I703*H703,2)</f>
        <v>0</v>
      </c>
      <c r="BL703" s="16" t="s">
        <v>171</v>
      </c>
      <c r="BM703" s="255" t="s">
        <v>834</v>
      </c>
    </row>
    <row r="704" spans="1:51" s="14" customFormat="1" ht="12">
      <c r="A704" s="14"/>
      <c r="B704" s="268"/>
      <c r="C704" s="269"/>
      <c r="D704" s="259" t="s">
        <v>173</v>
      </c>
      <c r="E704" s="270" t="s">
        <v>1</v>
      </c>
      <c r="F704" s="271" t="s">
        <v>275</v>
      </c>
      <c r="G704" s="269"/>
      <c r="H704" s="272">
        <v>3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173</v>
      </c>
      <c r="AU704" s="278" t="s">
        <v>82</v>
      </c>
      <c r="AV704" s="14" t="s">
        <v>82</v>
      </c>
      <c r="AW704" s="14" t="s">
        <v>30</v>
      </c>
      <c r="AX704" s="14" t="s">
        <v>73</v>
      </c>
      <c r="AY704" s="278" t="s">
        <v>165</v>
      </c>
    </row>
    <row r="705" spans="1:63" s="12" customFormat="1" ht="22.8" customHeight="1">
      <c r="A705" s="12"/>
      <c r="B705" s="227"/>
      <c r="C705" s="228"/>
      <c r="D705" s="229" t="s">
        <v>72</v>
      </c>
      <c r="E705" s="241" t="s">
        <v>212</v>
      </c>
      <c r="F705" s="241" t="s">
        <v>835</v>
      </c>
      <c r="G705" s="228"/>
      <c r="H705" s="228"/>
      <c r="I705" s="231"/>
      <c r="J705" s="242">
        <f>BK705</f>
        <v>0</v>
      </c>
      <c r="K705" s="228"/>
      <c r="L705" s="233"/>
      <c r="M705" s="234"/>
      <c r="N705" s="235"/>
      <c r="O705" s="235"/>
      <c r="P705" s="236">
        <f>SUM(P706:P713)</f>
        <v>0</v>
      </c>
      <c r="Q705" s="235"/>
      <c r="R705" s="236">
        <f>SUM(R706:R713)</f>
        <v>0.26087800000000005</v>
      </c>
      <c r="S705" s="235"/>
      <c r="T705" s="237">
        <f>SUM(T706:T713)</f>
        <v>9.8513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38" t="s">
        <v>80</v>
      </c>
      <c r="AT705" s="239" t="s">
        <v>72</v>
      </c>
      <c r="AU705" s="239" t="s">
        <v>80</v>
      </c>
      <c r="AY705" s="238" t="s">
        <v>165</v>
      </c>
      <c r="BK705" s="240">
        <f>SUM(BK706:BK713)</f>
        <v>0</v>
      </c>
    </row>
    <row r="706" spans="1:65" s="2" customFormat="1" ht="21.75" customHeight="1">
      <c r="A706" s="37"/>
      <c r="B706" s="38"/>
      <c r="C706" s="243" t="s">
        <v>836</v>
      </c>
      <c r="D706" s="243" t="s">
        <v>167</v>
      </c>
      <c r="E706" s="244" t="s">
        <v>837</v>
      </c>
      <c r="F706" s="245" t="s">
        <v>838</v>
      </c>
      <c r="G706" s="246" t="s">
        <v>273</v>
      </c>
      <c r="H706" s="247">
        <v>91</v>
      </c>
      <c r="I706" s="248"/>
      <c r="J706" s="249">
        <f>ROUND(I706*H706,2)</f>
        <v>0</v>
      </c>
      <c r="K706" s="250"/>
      <c r="L706" s="43"/>
      <c r="M706" s="251" t="s">
        <v>1</v>
      </c>
      <c r="N706" s="252" t="s">
        <v>38</v>
      </c>
      <c r="O706" s="90"/>
      <c r="P706" s="253">
        <f>O706*H706</f>
        <v>0</v>
      </c>
      <c r="Q706" s="253">
        <v>1E-05</v>
      </c>
      <c r="R706" s="253">
        <f>Q706*H706</f>
        <v>0.0009100000000000001</v>
      </c>
      <c r="S706" s="253">
        <v>0</v>
      </c>
      <c r="T706" s="254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55" t="s">
        <v>171</v>
      </c>
      <c r="AT706" s="255" t="s">
        <v>167</v>
      </c>
      <c r="AU706" s="255" t="s">
        <v>82</v>
      </c>
      <c r="AY706" s="16" t="s">
        <v>165</v>
      </c>
      <c r="BE706" s="256">
        <f>IF(N706="základní",J706,0)</f>
        <v>0</v>
      </c>
      <c r="BF706" s="256">
        <f>IF(N706="snížená",J706,0)</f>
        <v>0</v>
      </c>
      <c r="BG706" s="256">
        <f>IF(N706="zákl. přenesená",J706,0)</f>
        <v>0</v>
      </c>
      <c r="BH706" s="256">
        <f>IF(N706="sníž. přenesená",J706,0)</f>
        <v>0</v>
      </c>
      <c r="BI706" s="256">
        <f>IF(N706="nulová",J706,0)</f>
        <v>0</v>
      </c>
      <c r="BJ706" s="16" t="s">
        <v>80</v>
      </c>
      <c r="BK706" s="256">
        <f>ROUND(I706*H706,2)</f>
        <v>0</v>
      </c>
      <c r="BL706" s="16" t="s">
        <v>171</v>
      </c>
      <c r="BM706" s="255" t="s">
        <v>839</v>
      </c>
    </row>
    <row r="707" spans="1:51" s="14" customFormat="1" ht="12">
      <c r="A707" s="14"/>
      <c r="B707" s="268"/>
      <c r="C707" s="269"/>
      <c r="D707" s="259" t="s">
        <v>173</v>
      </c>
      <c r="E707" s="270" t="s">
        <v>1</v>
      </c>
      <c r="F707" s="271" t="s">
        <v>840</v>
      </c>
      <c r="G707" s="269"/>
      <c r="H707" s="272">
        <v>91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173</v>
      </c>
      <c r="AU707" s="278" t="s">
        <v>82</v>
      </c>
      <c r="AV707" s="14" t="s">
        <v>82</v>
      </c>
      <c r="AW707" s="14" t="s">
        <v>30</v>
      </c>
      <c r="AX707" s="14" t="s">
        <v>73</v>
      </c>
      <c r="AY707" s="278" t="s">
        <v>165</v>
      </c>
    </row>
    <row r="708" spans="1:65" s="2" customFormat="1" ht="16.5" customHeight="1">
      <c r="A708" s="37"/>
      <c r="B708" s="38"/>
      <c r="C708" s="243" t="s">
        <v>841</v>
      </c>
      <c r="D708" s="243" t="s">
        <v>167</v>
      </c>
      <c r="E708" s="244" t="s">
        <v>842</v>
      </c>
      <c r="F708" s="245" t="s">
        <v>843</v>
      </c>
      <c r="G708" s="246" t="s">
        <v>178</v>
      </c>
      <c r="H708" s="247">
        <v>0.605</v>
      </c>
      <c r="I708" s="248"/>
      <c r="J708" s="249">
        <f>ROUND(I708*H708,2)</f>
        <v>0</v>
      </c>
      <c r="K708" s="250"/>
      <c r="L708" s="43"/>
      <c r="M708" s="251" t="s">
        <v>1</v>
      </c>
      <c r="N708" s="252" t="s">
        <v>38</v>
      </c>
      <c r="O708" s="90"/>
      <c r="P708" s="253">
        <f>O708*H708</f>
        <v>0</v>
      </c>
      <c r="Q708" s="253">
        <v>0</v>
      </c>
      <c r="R708" s="253">
        <f>Q708*H708</f>
        <v>0</v>
      </c>
      <c r="S708" s="253">
        <v>2.1</v>
      </c>
      <c r="T708" s="254">
        <f>S708*H708</f>
        <v>1.2705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55" t="s">
        <v>171</v>
      </c>
      <c r="AT708" s="255" t="s">
        <v>167</v>
      </c>
      <c r="AU708" s="255" t="s">
        <v>82</v>
      </c>
      <c r="AY708" s="16" t="s">
        <v>165</v>
      </c>
      <c r="BE708" s="256">
        <f>IF(N708="základní",J708,0)</f>
        <v>0</v>
      </c>
      <c r="BF708" s="256">
        <f>IF(N708="snížená",J708,0)</f>
        <v>0</v>
      </c>
      <c r="BG708" s="256">
        <f>IF(N708="zákl. přenesená",J708,0)</f>
        <v>0</v>
      </c>
      <c r="BH708" s="256">
        <f>IF(N708="sníž. přenesená",J708,0)</f>
        <v>0</v>
      </c>
      <c r="BI708" s="256">
        <f>IF(N708="nulová",J708,0)</f>
        <v>0</v>
      </c>
      <c r="BJ708" s="16" t="s">
        <v>80</v>
      </c>
      <c r="BK708" s="256">
        <f>ROUND(I708*H708,2)</f>
        <v>0</v>
      </c>
      <c r="BL708" s="16" t="s">
        <v>171</v>
      </c>
      <c r="BM708" s="255" t="s">
        <v>844</v>
      </c>
    </row>
    <row r="709" spans="1:51" s="14" customFormat="1" ht="12">
      <c r="A709" s="14"/>
      <c r="B709" s="268"/>
      <c r="C709" s="269"/>
      <c r="D709" s="259" t="s">
        <v>173</v>
      </c>
      <c r="E709" s="270" t="s">
        <v>1</v>
      </c>
      <c r="F709" s="271" t="s">
        <v>845</v>
      </c>
      <c r="G709" s="269"/>
      <c r="H709" s="272">
        <v>0.605</v>
      </c>
      <c r="I709" s="273"/>
      <c r="J709" s="269"/>
      <c r="K709" s="269"/>
      <c r="L709" s="274"/>
      <c r="M709" s="275"/>
      <c r="N709" s="276"/>
      <c r="O709" s="276"/>
      <c r="P709" s="276"/>
      <c r="Q709" s="276"/>
      <c r="R709" s="276"/>
      <c r="S709" s="276"/>
      <c r="T709" s="27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8" t="s">
        <v>173</v>
      </c>
      <c r="AU709" s="278" t="s">
        <v>82</v>
      </c>
      <c r="AV709" s="14" t="s">
        <v>82</v>
      </c>
      <c r="AW709" s="14" t="s">
        <v>30</v>
      </c>
      <c r="AX709" s="14" t="s">
        <v>73</v>
      </c>
      <c r="AY709" s="278" t="s">
        <v>165</v>
      </c>
    </row>
    <row r="710" spans="1:65" s="2" customFormat="1" ht="21.75" customHeight="1">
      <c r="A710" s="37"/>
      <c r="B710" s="38"/>
      <c r="C710" s="243" t="s">
        <v>846</v>
      </c>
      <c r="D710" s="243" t="s">
        <v>167</v>
      </c>
      <c r="E710" s="244" t="s">
        <v>847</v>
      </c>
      <c r="F710" s="245" t="s">
        <v>848</v>
      </c>
      <c r="G710" s="246" t="s">
        <v>273</v>
      </c>
      <c r="H710" s="247">
        <v>6</v>
      </c>
      <c r="I710" s="248"/>
      <c r="J710" s="249">
        <f>ROUND(I710*H710,2)</f>
        <v>0</v>
      </c>
      <c r="K710" s="250"/>
      <c r="L710" s="43"/>
      <c r="M710" s="251" t="s">
        <v>1</v>
      </c>
      <c r="N710" s="252" t="s">
        <v>38</v>
      </c>
      <c r="O710" s="90"/>
      <c r="P710" s="253">
        <f>O710*H710</f>
        <v>0</v>
      </c>
      <c r="Q710" s="253">
        <v>0</v>
      </c>
      <c r="R710" s="253">
        <f>Q710*H710</f>
        <v>0</v>
      </c>
      <c r="S710" s="253">
        <v>0.031</v>
      </c>
      <c r="T710" s="254">
        <f>S710*H710</f>
        <v>0.186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255" t="s">
        <v>171</v>
      </c>
      <c r="AT710" s="255" t="s">
        <v>167</v>
      </c>
      <c r="AU710" s="255" t="s">
        <v>82</v>
      </c>
      <c r="AY710" s="16" t="s">
        <v>165</v>
      </c>
      <c r="BE710" s="256">
        <f>IF(N710="základní",J710,0)</f>
        <v>0</v>
      </c>
      <c r="BF710" s="256">
        <f>IF(N710="snížená",J710,0)</f>
        <v>0</v>
      </c>
      <c r="BG710" s="256">
        <f>IF(N710="zákl. přenesená",J710,0)</f>
        <v>0</v>
      </c>
      <c r="BH710" s="256">
        <f>IF(N710="sníž. přenesená",J710,0)</f>
        <v>0</v>
      </c>
      <c r="BI710" s="256">
        <f>IF(N710="nulová",J710,0)</f>
        <v>0</v>
      </c>
      <c r="BJ710" s="16" t="s">
        <v>80</v>
      </c>
      <c r="BK710" s="256">
        <f>ROUND(I710*H710,2)</f>
        <v>0</v>
      </c>
      <c r="BL710" s="16" t="s">
        <v>171</v>
      </c>
      <c r="BM710" s="255" t="s">
        <v>849</v>
      </c>
    </row>
    <row r="711" spans="1:51" s="14" customFormat="1" ht="12">
      <c r="A711" s="14"/>
      <c r="B711" s="268"/>
      <c r="C711" s="269"/>
      <c r="D711" s="259" t="s">
        <v>173</v>
      </c>
      <c r="E711" s="270" t="s">
        <v>1</v>
      </c>
      <c r="F711" s="271" t="s">
        <v>327</v>
      </c>
      <c r="G711" s="269"/>
      <c r="H711" s="272">
        <v>6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173</v>
      </c>
      <c r="AU711" s="278" t="s">
        <v>82</v>
      </c>
      <c r="AV711" s="14" t="s">
        <v>82</v>
      </c>
      <c r="AW711" s="14" t="s">
        <v>30</v>
      </c>
      <c r="AX711" s="14" t="s">
        <v>73</v>
      </c>
      <c r="AY711" s="278" t="s">
        <v>165</v>
      </c>
    </row>
    <row r="712" spans="1:65" s="2" customFormat="1" ht="21.75" customHeight="1">
      <c r="A712" s="37"/>
      <c r="B712" s="38"/>
      <c r="C712" s="243" t="s">
        <v>850</v>
      </c>
      <c r="D712" s="243" t="s">
        <v>167</v>
      </c>
      <c r="E712" s="244" t="s">
        <v>851</v>
      </c>
      <c r="F712" s="245" t="s">
        <v>852</v>
      </c>
      <c r="G712" s="246" t="s">
        <v>457</v>
      </c>
      <c r="H712" s="247">
        <v>270.8</v>
      </c>
      <c r="I712" s="248"/>
      <c r="J712" s="249">
        <f>ROUND(I712*H712,2)</f>
        <v>0</v>
      </c>
      <c r="K712" s="250"/>
      <c r="L712" s="43"/>
      <c r="M712" s="251" t="s">
        <v>1</v>
      </c>
      <c r="N712" s="252" t="s">
        <v>38</v>
      </c>
      <c r="O712" s="90"/>
      <c r="P712" s="253">
        <f>O712*H712</f>
        <v>0</v>
      </c>
      <c r="Q712" s="253">
        <v>0.00096</v>
      </c>
      <c r="R712" s="253">
        <f>Q712*H712</f>
        <v>0.25996800000000003</v>
      </c>
      <c r="S712" s="253">
        <v>0.031</v>
      </c>
      <c r="T712" s="254">
        <f>S712*H712</f>
        <v>8.3948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55" t="s">
        <v>171</v>
      </c>
      <c r="AT712" s="255" t="s">
        <v>167</v>
      </c>
      <c r="AU712" s="255" t="s">
        <v>82</v>
      </c>
      <c r="AY712" s="16" t="s">
        <v>165</v>
      </c>
      <c r="BE712" s="256">
        <f>IF(N712="základní",J712,0)</f>
        <v>0</v>
      </c>
      <c r="BF712" s="256">
        <f>IF(N712="snížená",J712,0)</f>
        <v>0</v>
      </c>
      <c r="BG712" s="256">
        <f>IF(N712="zákl. přenesená",J712,0)</f>
        <v>0</v>
      </c>
      <c r="BH712" s="256">
        <f>IF(N712="sníž. přenesená",J712,0)</f>
        <v>0</v>
      </c>
      <c r="BI712" s="256">
        <f>IF(N712="nulová",J712,0)</f>
        <v>0</v>
      </c>
      <c r="BJ712" s="16" t="s">
        <v>80</v>
      </c>
      <c r="BK712" s="256">
        <f>ROUND(I712*H712,2)</f>
        <v>0</v>
      </c>
      <c r="BL712" s="16" t="s">
        <v>171</v>
      </c>
      <c r="BM712" s="255" t="s">
        <v>853</v>
      </c>
    </row>
    <row r="713" spans="1:51" s="14" customFormat="1" ht="12">
      <c r="A713" s="14"/>
      <c r="B713" s="268"/>
      <c r="C713" s="269"/>
      <c r="D713" s="259" t="s">
        <v>173</v>
      </c>
      <c r="E713" s="270" t="s">
        <v>1</v>
      </c>
      <c r="F713" s="271" t="s">
        <v>854</v>
      </c>
      <c r="G713" s="269"/>
      <c r="H713" s="272">
        <v>270.8</v>
      </c>
      <c r="I713" s="273"/>
      <c r="J713" s="269"/>
      <c r="K713" s="269"/>
      <c r="L713" s="274"/>
      <c r="M713" s="275"/>
      <c r="N713" s="276"/>
      <c r="O713" s="276"/>
      <c r="P713" s="276"/>
      <c r="Q713" s="276"/>
      <c r="R713" s="276"/>
      <c r="S713" s="276"/>
      <c r="T713" s="27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8" t="s">
        <v>173</v>
      </c>
      <c r="AU713" s="278" t="s">
        <v>82</v>
      </c>
      <c r="AV713" s="14" t="s">
        <v>82</v>
      </c>
      <c r="AW713" s="14" t="s">
        <v>30</v>
      </c>
      <c r="AX713" s="14" t="s">
        <v>73</v>
      </c>
      <c r="AY713" s="278" t="s">
        <v>165</v>
      </c>
    </row>
    <row r="714" spans="1:63" s="12" customFormat="1" ht="22.8" customHeight="1">
      <c r="A714" s="12"/>
      <c r="B714" s="227"/>
      <c r="C714" s="228"/>
      <c r="D714" s="229" t="s">
        <v>72</v>
      </c>
      <c r="E714" s="241" t="s">
        <v>822</v>
      </c>
      <c r="F714" s="241" t="s">
        <v>855</v>
      </c>
      <c r="G714" s="228"/>
      <c r="H714" s="228"/>
      <c r="I714" s="231"/>
      <c r="J714" s="242">
        <f>BK714</f>
        <v>0</v>
      </c>
      <c r="K714" s="228"/>
      <c r="L714" s="233"/>
      <c r="M714" s="234"/>
      <c r="N714" s="235"/>
      <c r="O714" s="235"/>
      <c r="P714" s="236">
        <f>SUM(P715:P742)</f>
        <v>0</v>
      </c>
      <c r="Q714" s="235"/>
      <c r="R714" s="236">
        <f>SUM(R715:R742)</f>
        <v>0.06787088999999999</v>
      </c>
      <c r="S714" s="235"/>
      <c r="T714" s="237">
        <f>SUM(T715:T742)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38" t="s">
        <v>80</v>
      </c>
      <c r="AT714" s="239" t="s">
        <v>72</v>
      </c>
      <c r="AU714" s="239" t="s">
        <v>80</v>
      </c>
      <c r="AY714" s="238" t="s">
        <v>165</v>
      </c>
      <c r="BK714" s="240">
        <f>SUM(BK715:BK742)</f>
        <v>0</v>
      </c>
    </row>
    <row r="715" spans="1:65" s="2" customFormat="1" ht="21.75" customHeight="1">
      <c r="A715" s="37"/>
      <c r="B715" s="38"/>
      <c r="C715" s="243" t="s">
        <v>856</v>
      </c>
      <c r="D715" s="243" t="s">
        <v>167</v>
      </c>
      <c r="E715" s="244" t="s">
        <v>857</v>
      </c>
      <c r="F715" s="245" t="s">
        <v>858</v>
      </c>
      <c r="G715" s="246" t="s">
        <v>170</v>
      </c>
      <c r="H715" s="247">
        <v>1049.04</v>
      </c>
      <c r="I715" s="248"/>
      <c r="J715" s="249">
        <f>ROUND(I715*H715,2)</f>
        <v>0</v>
      </c>
      <c r="K715" s="250"/>
      <c r="L715" s="43"/>
      <c r="M715" s="251" t="s">
        <v>1</v>
      </c>
      <c r="N715" s="252" t="s">
        <v>38</v>
      </c>
      <c r="O715" s="90"/>
      <c r="P715" s="253">
        <f>O715*H715</f>
        <v>0</v>
      </c>
      <c r="Q715" s="253">
        <v>0</v>
      </c>
      <c r="R715" s="253">
        <f>Q715*H715</f>
        <v>0</v>
      </c>
      <c r="S715" s="253">
        <v>0</v>
      </c>
      <c r="T715" s="254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255" t="s">
        <v>171</v>
      </c>
      <c r="AT715" s="255" t="s">
        <v>167</v>
      </c>
      <c r="AU715" s="255" t="s">
        <v>82</v>
      </c>
      <c r="AY715" s="16" t="s">
        <v>165</v>
      </c>
      <c r="BE715" s="256">
        <f>IF(N715="základní",J715,0)</f>
        <v>0</v>
      </c>
      <c r="BF715" s="256">
        <f>IF(N715="snížená",J715,0)</f>
        <v>0</v>
      </c>
      <c r="BG715" s="256">
        <f>IF(N715="zákl. přenesená",J715,0)</f>
        <v>0</v>
      </c>
      <c r="BH715" s="256">
        <f>IF(N715="sníž. přenesená",J715,0)</f>
        <v>0</v>
      </c>
      <c r="BI715" s="256">
        <f>IF(N715="nulová",J715,0)</f>
        <v>0</v>
      </c>
      <c r="BJ715" s="16" t="s">
        <v>80</v>
      </c>
      <c r="BK715" s="256">
        <f>ROUND(I715*H715,2)</f>
        <v>0</v>
      </c>
      <c r="BL715" s="16" t="s">
        <v>171</v>
      </c>
      <c r="BM715" s="255" t="s">
        <v>859</v>
      </c>
    </row>
    <row r="716" spans="1:51" s="14" customFormat="1" ht="12">
      <c r="A716" s="14"/>
      <c r="B716" s="268"/>
      <c r="C716" s="269"/>
      <c r="D716" s="259" t="s">
        <v>173</v>
      </c>
      <c r="E716" s="270" t="s">
        <v>1</v>
      </c>
      <c r="F716" s="271" t="s">
        <v>860</v>
      </c>
      <c r="G716" s="269"/>
      <c r="H716" s="272">
        <v>204.48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173</v>
      </c>
      <c r="AU716" s="278" t="s">
        <v>82</v>
      </c>
      <c r="AV716" s="14" t="s">
        <v>82</v>
      </c>
      <c r="AW716" s="14" t="s">
        <v>30</v>
      </c>
      <c r="AX716" s="14" t="s">
        <v>73</v>
      </c>
      <c r="AY716" s="278" t="s">
        <v>165</v>
      </c>
    </row>
    <row r="717" spans="1:51" s="14" customFormat="1" ht="12">
      <c r="A717" s="14"/>
      <c r="B717" s="268"/>
      <c r="C717" s="269"/>
      <c r="D717" s="259" t="s">
        <v>173</v>
      </c>
      <c r="E717" s="270" t="s">
        <v>1</v>
      </c>
      <c r="F717" s="271" t="s">
        <v>861</v>
      </c>
      <c r="G717" s="269"/>
      <c r="H717" s="272">
        <v>319.68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173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165</v>
      </c>
    </row>
    <row r="718" spans="1:51" s="14" customFormat="1" ht="12">
      <c r="A718" s="14"/>
      <c r="B718" s="268"/>
      <c r="C718" s="269"/>
      <c r="D718" s="259" t="s">
        <v>173</v>
      </c>
      <c r="E718" s="270" t="s">
        <v>1</v>
      </c>
      <c r="F718" s="271" t="s">
        <v>862</v>
      </c>
      <c r="G718" s="269"/>
      <c r="H718" s="272">
        <v>205.2</v>
      </c>
      <c r="I718" s="273"/>
      <c r="J718" s="269"/>
      <c r="K718" s="269"/>
      <c r="L718" s="274"/>
      <c r="M718" s="275"/>
      <c r="N718" s="276"/>
      <c r="O718" s="276"/>
      <c r="P718" s="276"/>
      <c r="Q718" s="276"/>
      <c r="R718" s="276"/>
      <c r="S718" s="276"/>
      <c r="T718" s="27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8" t="s">
        <v>173</v>
      </c>
      <c r="AU718" s="278" t="s">
        <v>82</v>
      </c>
      <c r="AV718" s="14" t="s">
        <v>82</v>
      </c>
      <c r="AW718" s="14" t="s">
        <v>30</v>
      </c>
      <c r="AX718" s="14" t="s">
        <v>73</v>
      </c>
      <c r="AY718" s="278" t="s">
        <v>165</v>
      </c>
    </row>
    <row r="719" spans="1:51" s="14" customFormat="1" ht="12">
      <c r="A719" s="14"/>
      <c r="B719" s="268"/>
      <c r="C719" s="269"/>
      <c r="D719" s="259" t="s">
        <v>173</v>
      </c>
      <c r="E719" s="270" t="s">
        <v>1</v>
      </c>
      <c r="F719" s="271" t="s">
        <v>863</v>
      </c>
      <c r="G719" s="269"/>
      <c r="H719" s="272">
        <v>319.68</v>
      </c>
      <c r="I719" s="273"/>
      <c r="J719" s="269"/>
      <c r="K719" s="269"/>
      <c r="L719" s="274"/>
      <c r="M719" s="275"/>
      <c r="N719" s="276"/>
      <c r="O719" s="276"/>
      <c r="P719" s="276"/>
      <c r="Q719" s="276"/>
      <c r="R719" s="276"/>
      <c r="S719" s="276"/>
      <c r="T719" s="27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8" t="s">
        <v>173</v>
      </c>
      <c r="AU719" s="278" t="s">
        <v>82</v>
      </c>
      <c r="AV719" s="14" t="s">
        <v>82</v>
      </c>
      <c r="AW719" s="14" t="s">
        <v>30</v>
      </c>
      <c r="AX719" s="14" t="s">
        <v>73</v>
      </c>
      <c r="AY719" s="278" t="s">
        <v>165</v>
      </c>
    </row>
    <row r="720" spans="1:65" s="2" customFormat="1" ht="21.75" customHeight="1">
      <c r="A720" s="37"/>
      <c r="B720" s="38"/>
      <c r="C720" s="243" t="s">
        <v>864</v>
      </c>
      <c r="D720" s="243" t="s">
        <v>167</v>
      </c>
      <c r="E720" s="244" t="s">
        <v>865</v>
      </c>
      <c r="F720" s="245" t="s">
        <v>866</v>
      </c>
      <c r="G720" s="246" t="s">
        <v>170</v>
      </c>
      <c r="H720" s="247">
        <v>157356</v>
      </c>
      <c r="I720" s="248"/>
      <c r="J720" s="249">
        <f>ROUND(I720*H720,2)</f>
        <v>0</v>
      </c>
      <c r="K720" s="250"/>
      <c r="L720" s="43"/>
      <c r="M720" s="251" t="s">
        <v>1</v>
      </c>
      <c r="N720" s="252" t="s">
        <v>38</v>
      </c>
      <c r="O720" s="90"/>
      <c r="P720" s="253">
        <f>O720*H720</f>
        <v>0</v>
      </c>
      <c r="Q720" s="253">
        <v>0</v>
      </c>
      <c r="R720" s="253">
        <f>Q720*H720</f>
        <v>0</v>
      </c>
      <c r="S720" s="253">
        <v>0</v>
      </c>
      <c r="T720" s="254">
        <f>S720*H720</f>
        <v>0</v>
      </c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R720" s="255" t="s">
        <v>171</v>
      </c>
      <c r="AT720" s="255" t="s">
        <v>167</v>
      </c>
      <c r="AU720" s="255" t="s">
        <v>82</v>
      </c>
      <c r="AY720" s="16" t="s">
        <v>165</v>
      </c>
      <c r="BE720" s="256">
        <f>IF(N720="základní",J720,0)</f>
        <v>0</v>
      </c>
      <c r="BF720" s="256">
        <f>IF(N720="snížená",J720,0)</f>
        <v>0</v>
      </c>
      <c r="BG720" s="256">
        <f>IF(N720="zákl. přenesená",J720,0)</f>
        <v>0</v>
      </c>
      <c r="BH720" s="256">
        <f>IF(N720="sníž. přenesená",J720,0)</f>
        <v>0</v>
      </c>
      <c r="BI720" s="256">
        <f>IF(N720="nulová",J720,0)</f>
        <v>0</v>
      </c>
      <c r="BJ720" s="16" t="s">
        <v>80</v>
      </c>
      <c r="BK720" s="256">
        <f>ROUND(I720*H720,2)</f>
        <v>0</v>
      </c>
      <c r="BL720" s="16" t="s">
        <v>171</v>
      </c>
      <c r="BM720" s="255" t="s">
        <v>867</v>
      </c>
    </row>
    <row r="721" spans="1:51" s="14" customFormat="1" ht="12">
      <c r="A721" s="14"/>
      <c r="B721" s="268"/>
      <c r="C721" s="269"/>
      <c r="D721" s="259" t="s">
        <v>173</v>
      </c>
      <c r="E721" s="270" t="s">
        <v>1</v>
      </c>
      <c r="F721" s="271" t="s">
        <v>868</v>
      </c>
      <c r="G721" s="269"/>
      <c r="H721" s="272">
        <v>157356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173</v>
      </c>
      <c r="AU721" s="278" t="s">
        <v>82</v>
      </c>
      <c r="AV721" s="14" t="s">
        <v>82</v>
      </c>
      <c r="AW721" s="14" t="s">
        <v>30</v>
      </c>
      <c r="AX721" s="14" t="s">
        <v>73</v>
      </c>
      <c r="AY721" s="278" t="s">
        <v>165</v>
      </c>
    </row>
    <row r="722" spans="1:65" s="2" customFormat="1" ht="21.75" customHeight="1">
      <c r="A722" s="37"/>
      <c r="B722" s="38"/>
      <c r="C722" s="243" t="s">
        <v>869</v>
      </c>
      <c r="D722" s="243" t="s">
        <v>167</v>
      </c>
      <c r="E722" s="244" t="s">
        <v>870</v>
      </c>
      <c r="F722" s="245" t="s">
        <v>871</v>
      </c>
      <c r="G722" s="246" t="s">
        <v>170</v>
      </c>
      <c r="H722" s="247">
        <v>1049.04</v>
      </c>
      <c r="I722" s="248"/>
      <c r="J722" s="249">
        <f>ROUND(I722*H722,2)</f>
        <v>0</v>
      </c>
      <c r="K722" s="250"/>
      <c r="L722" s="43"/>
      <c r="M722" s="251" t="s">
        <v>1</v>
      </c>
      <c r="N722" s="252" t="s">
        <v>38</v>
      </c>
      <c r="O722" s="90"/>
      <c r="P722" s="253">
        <f>O722*H722</f>
        <v>0</v>
      </c>
      <c r="Q722" s="253">
        <v>0</v>
      </c>
      <c r="R722" s="253">
        <f>Q722*H722</f>
        <v>0</v>
      </c>
      <c r="S722" s="253">
        <v>0</v>
      </c>
      <c r="T722" s="254">
        <f>S722*H722</f>
        <v>0</v>
      </c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R722" s="255" t="s">
        <v>171</v>
      </c>
      <c r="AT722" s="255" t="s">
        <v>167</v>
      </c>
      <c r="AU722" s="255" t="s">
        <v>82</v>
      </c>
      <c r="AY722" s="16" t="s">
        <v>165</v>
      </c>
      <c r="BE722" s="256">
        <f>IF(N722="základní",J722,0)</f>
        <v>0</v>
      </c>
      <c r="BF722" s="256">
        <f>IF(N722="snížená",J722,0)</f>
        <v>0</v>
      </c>
      <c r="BG722" s="256">
        <f>IF(N722="zákl. přenesená",J722,0)</f>
        <v>0</v>
      </c>
      <c r="BH722" s="256">
        <f>IF(N722="sníž. přenesená",J722,0)</f>
        <v>0</v>
      </c>
      <c r="BI722" s="256">
        <f>IF(N722="nulová",J722,0)</f>
        <v>0</v>
      </c>
      <c r="BJ722" s="16" t="s">
        <v>80</v>
      </c>
      <c r="BK722" s="256">
        <f>ROUND(I722*H722,2)</f>
        <v>0</v>
      </c>
      <c r="BL722" s="16" t="s">
        <v>171</v>
      </c>
      <c r="BM722" s="255" t="s">
        <v>872</v>
      </c>
    </row>
    <row r="723" spans="1:51" s="14" customFormat="1" ht="12">
      <c r="A723" s="14"/>
      <c r="B723" s="268"/>
      <c r="C723" s="269"/>
      <c r="D723" s="259" t="s">
        <v>173</v>
      </c>
      <c r="E723" s="270" t="s">
        <v>1</v>
      </c>
      <c r="F723" s="271" t="s">
        <v>873</v>
      </c>
      <c r="G723" s="269"/>
      <c r="H723" s="272">
        <v>1049.04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173</v>
      </c>
      <c r="AU723" s="278" t="s">
        <v>82</v>
      </c>
      <c r="AV723" s="14" t="s">
        <v>82</v>
      </c>
      <c r="AW723" s="14" t="s">
        <v>30</v>
      </c>
      <c r="AX723" s="14" t="s">
        <v>73</v>
      </c>
      <c r="AY723" s="278" t="s">
        <v>165</v>
      </c>
    </row>
    <row r="724" spans="1:65" s="2" customFormat="1" ht="21.75" customHeight="1">
      <c r="A724" s="37"/>
      <c r="B724" s="38"/>
      <c r="C724" s="243" t="s">
        <v>874</v>
      </c>
      <c r="D724" s="243" t="s">
        <v>167</v>
      </c>
      <c r="E724" s="244" t="s">
        <v>875</v>
      </c>
      <c r="F724" s="245" t="s">
        <v>876</v>
      </c>
      <c r="G724" s="246" t="s">
        <v>170</v>
      </c>
      <c r="H724" s="247">
        <v>109.275</v>
      </c>
      <c r="I724" s="248"/>
      <c r="J724" s="249">
        <f>ROUND(I724*H724,2)</f>
        <v>0</v>
      </c>
      <c r="K724" s="250"/>
      <c r="L724" s="43"/>
      <c r="M724" s="251" t="s">
        <v>1</v>
      </c>
      <c r="N724" s="252" t="s">
        <v>38</v>
      </c>
      <c r="O724" s="90"/>
      <c r="P724" s="253">
        <f>O724*H724</f>
        <v>0</v>
      </c>
      <c r="Q724" s="253">
        <v>0</v>
      </c>
      <c r="R724" s="253">
        <f>Q724*H724</f>
        <v>0</v>
      </c>
      <c r="S724" s="253">
        <v>0</v>
      </c>
      <c r="T724" s="25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55" t="s">
        <v>171</v>
      </c>
      <c r="AT724" s="255" t="s">
        <v>167</v>
      </c>
      <c r="AU724" s="255" t="s">
        <v>82</v>
      </c>
      <c r="AY724" s="16" t="s">
        <v>165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6" t="s">
        <v>80</v>
      </c>
      <c r="BK724" s="256">
        <f>ROUND(I724*H724,2)</f>
        <v>0</v>
      </c>
      <c r="BL724" s="16" t="s">
        <v>171</v>
      </c>
      <c r="BM724" s="255" t="s">
        <v>877</v>
      </c>
    </row>
    <row r="725" spans="1:51" s="14" customFormat="1" ht="12">
      <c r="A725" s="14"/>
      <c r="B725" s="268"/>
      <c r="C725" s="269"/>
      <c r="D725" s="259" t="s">
        <v>173</v>
      </c>
      <c r="E725" s="270" t="s">
        <v>1</v>
      </c>
      <c r="F725" s="271" t="s">
        <v>878</v>
      </c>
      <c r="G725" s="269"/>
      <c r="H725" s="272">
        <v>21.3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173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165</v>
      </c>
    </row>
    <row r="726" spans="1:51" s="14" customFormat="1" ht="12">
      <c r="A726" s="14"/>
      <c r="B726" s="268"/>
      <c r="C726" s="269"/>
      <c r="D726" s="259" t="s">
        <v>173</v>
      </c>
      <c r="E726" s="270" t="s">
        <v>1</v>
      </c>
      <c r="F726" s="271" t="s">
        <v>879</v>
      </c>
      <c r="G726" s="269"/>
      <c r="H726" s="272">
        <v>33.3</v>
      </c>
      <c r="I726" s="273"/>
      <c r="J726" s="269"/>
      <c r="K726" s="269"/>
      <c r="L726" s="274"/>
      <c r="M726" s="275"/>
      <c r="N726" s="276"/>
      <c r="O726" s="276"/>
      <c r="P726" s="276"/>
      <c r="Q726" s="276"/>
      <c r="R726" s="276"/>
      <c r="S726" s="276"/>
      <c r="T726" s="27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8" t="s">
        <v>173</v>
      </c>
      <c r="AU726" s="278" t="s">
        <v>82</v>
      </c>
      <c r="AV726" s="14" t="s">
        <v>82</v>
      </c>
      <c r="AW726" s="14" t="s">
        <v>30</v>
      </c>
      <c r="AX726" s="14" t="s">
        <v>73</v>
      </c>
      <c r="AY726" s="278" t="s">
        <v>165</v>
      </c>
    </row>
    <row r="727" spans="1:51" s="14" customFormat="1" ht="12">
      <c r="A727" s="14"/>
      <c r="B727" s="268"/>
      <c r="C727" s="269"/>
      <c r="D727" s="259" t="s">
        <v>173</v>
      </c>
      <c r="E727" s="270" t="s">
        <v>1</v>
      </c>
      <c r="F727" s="271" t="s">
        <v>880</v>
      </c>
      <c r="G727" s="269"/>
      <c r="H727" s="272">
        <v>21.375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173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165</v>
      </c>
    </row>
    <row r="728" spans="1:51" s="14" customFormat="1" ht="12">
      <c r="A728" s="14"/>
      <c r="B728" s="268"/>
      <c r="C728" s="269"/>
      <c r="D728" s="259" t="s">
        <v>173</v>
      </c>
      <c r="E728" s="270" t="s">
        <v>1</v>
      </c>
      <c r="F728" s="271" t="s">
        <v>881</v>
      </c>
      <c r="G728" s="269"/>
      <c r="H728" s="272">
        <v>33.3</v>
      </c>
      <c r="I728" s="273"/>
      <c r="J728" s="269"/>
      <c r="K728" s="269"/>
      <c r="L728" s="274"/>
      <c r="M728" s="275"/>
      <c r="N728" s="276"/>
      <c r="O728" s="276"/>
      <c r="P728" s="276"/>
      <c r="Q728" s="276"/>
      <c r="R728" s="276"/>
      <c r="S728" s="276"/>
      <c r="T728" s="27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8" t="s">
        <v>173</v>
      </c>
      <c r="AU728" s="278" t="s">
        <v>82</v>
      </c>
      <c r="AV728" s="14" t="s">
        <v>82</v>
      </c>
      <c r="AW728" s="14" t="s">
        <v>30</v>
      </c>
      <c r="AX728" s="14" t="s">
        <v>73</v>
      </c>
      <c r="AY728" s="278" t="s">
        <v>165</v>
      </c>
    </row>
    <row r="729" spans="1:65" s="2" customFormat="1" ht="21.75" customHeight="1">
      <c r="A729" s="37"/>
      <c r="B729" s="38"/>
      <c r="C729" s="243" t="s">
        <v>882</v>
      </c>
      <c r="D729" s="243" t="s">
        <v>167</v>
      </c>
      <c r="E729" s="244" t="s">
        <v>883</v>
      </c>
      <c r="F729" s="245" t="s">
        <v>884</v>
      </c>
      <c r="G729" s="246" t="s">
        <v>170</v>
      </c>
      <c r="H729" s="247">
        <v>6556.5</v>
      </c>
      <c r="I729" s="248"/>
      <c r="J729" s="249">
        <f>ROUND(I729*H729,2)</f>
        <v>0</v>
      </c>
      <c r="K729" s="250"/>
      <c r="L729" s="43"/>
      <c r="M729" s="251" t="s">
        <v>1</v>
      </c>
      <c r="N729" s="252" t="s">
        <v>38</v>
      </c>
      <c r="O729" s="90"/>
      <c r="P729" s="253">
        <f>O729*H729</f>
        <v>0</v>
      </c>
      <c r="Q729" s="253">
        <v>0</v>
      </c>
      <c r="R729" s="253">
        <f>Q729*H729</f>
        <v>0</v>
      </c>
      <c r="S729" s="253">
        <v>0</v>
      </c>
      <c r="T729" s="254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255" t="s">
        <v>171</v>
      </c>
      <c r="AT729" s="255" t="s">
        <v>167</v>
      </c>
      <c r="AU729" s="255" t="s">
        <v>82</v>
      </c>
      <c r="AY729" s="16" t="s">
        <v>165</v>
      </c>
      <c r="BE729" s="256">
        <f>IF(N729="základní",J729,0)</f>
        <v>0</v>
      </c>
      <c r="BF729" s="256">
        <f>IF(N729="snížená",J729,0)</f>
        <v>0</v>
      </c>
      <c r="BG729" s="256">
        <f>IF(N729="zákl. přenesená",J729,0)</f>
        <v>0</v>
      </c>
      <c r="BH729" s="256">
        <f>IF(N729="sníž. přenesená",J729,0)</f>
        <v>0</v>
      </c>
      <c r="BI729" s="256">
        <f>IF(N729="nulová",J729,0)</f>
        <v>0</v>
      </c>
      <c r="BJ729" s="16" t="s">
        <v>80</v>
      </c>
      <c r="BK729" s="256">
        <f>ROUND(I729*H729,2)</f>
        <v>0</v>
      </c>
      <c r="BL729" s="16" t="s">
        <v>171</v>
      </c>
      <c r="BM729" s="255" t="s">
        <v>885</v>
      </c>
    </row>
    <row r="730" spans="1:51" s="14" customFormat="1" ht="12">
      <c r="A730" s="14"/>
      <c r="B730" s="268"/>
      <c r="C730" s="269"/>
      <c r="D730" s="259" t="s">
        <v>173</v>
      </c>
      <c r="E730" s="269"/>
      <c r="F730" s="271" t="s">
        <v>886</v>
      </c>
      <c r="G730" s="269"/>
      <c r="H730" s="272">
        <v>6556.5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8" t="s">
        <v>173</v>
      </c>
      <c r="AU730" s="278" t="s">
        <v>82</v>
      </c>
      <c r="AV730" s="14" t="s">
        <v>82</v>
      </c>
      <c r="AW730" s="14" t="s">
        <v>4</v>
      </c>
      <c r="AX730" s="14" t="s">
        <v>80</v>
      </c>
      <c r="AY730" s="278" t="s">
        <v>165</v>
      </c>
    </row>
    <row r="731" spans="1:65" s="2" customFormat="1" ht="21.75" customHeight="1">
      <c r="A731" s="37"/>
      <c r="B731" s="38"/>
      <c r="C731" s="243" t="s">
        <v>887</v>
      </c>
      <c r="D731" s="243" t="s">
        <v>167</v>
      </c>
      <c r="E731" s="244" t="s">
        <v>888</v>
      </c>
      <c r="F731" s="245" t="s">
        <v>889</v>
      </c>
      <c r="G731" s="246" t="s">
        <v>170</v>
      </c>
      <c r="H731" s="247">
        <v>109.275</v>
      </c>
      <c r="I731" s="248"/>
      <c r="J731" s="249">
        <f>ROUND(I731*H731,2)</f>
        <v>0</v>
      </c>
      <c r="K731" s="250"/>
      <c r="L731" s="43"/>
      <c r="M731" s="251" t="s">
        <v>1</v>
      </c>
      <c r="N731" s="252" t="s">
        <v>38</v>
      </c>
      <c r="O731" s="90"/>
      <c r="P731" s="253">
        <f>O731*H731</f>
        <v>0</v>
      </c>
      <c r="Q731" s="253">
        <v>0</v>
      </c>
      <c r="R731" s="253">
        <f>Q731*H731</f>
        <v>0</v>
      </c>
      <c r="S731" s="253">
        <v>0</v>
      </c>
      <c r="T731" s="254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255" t="s">
        <v>171</v>
      </c>
      <c r="AT731" s="255" t="s">
        <v>167</v>
      </c>
      <c r="AU731" s="255" t="s">
        <v>82</v>
      </c>
      <c r="AY731" s="16" t="s">
        <v>165</v>
      </c>
      <c r="BE731" s="256">
        <f>IF(N731="základní",J731,0)</f>
        <v>0</v>
      </c>
      <c r="BF731" s="256">
        <f>IF(N731="snížená",J731,0)</f>
        <v>0</v>
      </c>
      <c r="BG731" s="256">
        <f>IF(N731="zákl. přenesená",J731,0)</f>
        <v>0</v>
      </c>
      <c r="BH731" s="256">
        <f>IF(N731="sníž. přenesená",J731,0)</f>
        <v>0</v>
      </c>
      <c r="BI731" s="256">
        <f>IF(N731="nulová",J731,0)</f>
        <v>0</v>
      </c>
      <c r="BJ731" s="16" t="s">
        <v>80</v>
      </c>
      <c r="BK731" s="256">
        <f>ROUND(I731*H731,2)</f>
        <v>0</v>
      </c>
      <c r="BL731" s="16" t="s">
        <v>171</v>
      </c>
      <c r="BM731" s="255" t="s">
        <v>890</v>
      </c>
    </row>
    <row r="732" spans="1:65" s="2" customFormat="1" ht="16.5" customHeight="1">
      <c r="A732" s="37"/>
      <c r="B732" s="38"/>
      <c r="C732" s="243" t="s">
        <v>891</v>
      </c>
      <c r="D732" s="243" t="s">
        <v>167</v>
      </c>
      <c r="E732" s="244" t="s">
        <v>892</v>
      </c>
      <c r="F732" s="245" t="s">
        <v>893</v>
      </c>
      <c r="G732" s="246" t="s">
        <v>170</v>
      </c>
      <c r="H732" s="247">
        <v>1049.04</v>
      </c>
      <c r="I732" s="248"/>
      <c r="J732" s="249">
        <f>ROUND(I732*H732,2)</f>
        <v>0</v>
      </c>
      <c r="K732" s="250"/>
      <c r="L732" s="43"/>
      <c r="M732" s="251" t="s">
        <v>1</v>
      </c>
      <c r="N732" s="252" t="s">
        <v>38</v>
      </c>
      <c r="O732" s="90"/>
      <c r="P732" s="253">
        <f>O732*H732</f>
        <v>0</v>
      </c>
      <c r="Q732" s="253">
        <v>0</v>
      </c>
      <c r="R732" s="253">
        <f>Q732*H732</f>
        <v>0</v>
      </c>
      <c r="S732" s="253">
        <v>0</v>
      </c>
      <c r="T732" s="254">
        <f>S732*H732</f>
        <v>0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255" t="s">
        <v>171</v>
      </c>
      <c r="AT732" s="255" t="s">
        <v>167</v>
      </c>
      <c r="AU732" s="255" t="s">
        <v>82</v>
      </c>
      <c r="AY732" s="16" t="s">
        <v>165</v>
      </c>
      <c r="BE732" s="256">
        <f>IF(N732="základní",J732,0)</f>
        <v>0</v>
      </c>
      <c r="BF732" s="256">
        <f>IF(N732="snížená",J732,0)</f>
        <v>0</v>
      </c>
      <c r="BG732" s="256">
        <f>IF(N732="zákl. přenesená",J732,0)</f>
        <v>0</v>
      </c>
      <c r="BH732" s="256">
        <f>IF(N732="sníž. přenesená",J732,0)</f>
        <v>0</v>
      </c>
      <c r="BI732" s="256">
        <f>IF(N732="nulová",J732,0)</f>
        <v>0</v>
      </c>
      <c r="BJ732" s="16" t="s">
        <v>80</v>
      </c>
      <c r="BK732" s="256">
        <f>ROUND(I732*H732,2)</f>
        <v>0</v>
      </c>
      <c r="BL732" s="16" t="s">
        <v>171</v>
      </c>
      <c r="BM732" s="255" t="s">
        <v>894</v>
      </c>
    </row>
    <row r="733" spans="1:51" s="14" customFormat="1" ht="12">
      <c r="A733" s="14"/>
      <c r="B733" s="268"/>
      <c r="C733" s="269"/>
      <c r="D733" s="259" t="s">
        <v>173</v>
      </c>
      <c r="E733" s="270" t="s">
        <v>1</v>
      </c>
      <c r="F733" s="271" t="s">
        <v>873</v>
      </c>
      <c r="G733" s="269"/>
      <c r="H733" s="272">
        <v>1049.04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173</v>
      </c>
      <c r="AU733" s="278" t="s">
        <v>82</v>
      </c>
      <c r="AV733" s="14" t="s">
        <v>82</v>
      </c>
      <c r="AW733" s="14" t="s">
        <v>30</v>
      </c>
      <c r="AX733" s="14" t="s">
        <v>73</v>
      </c>
      <c r="AY733" s="278" t="s">
        <v>165</v>
      </c>
    </row>
    <row r="734" spans="1:65" s="2" customFormat="1" ht="16.5" customHeight="1">
      <c r="A734" s="37"/>
      <c r="B734" s="38"/>
      <c r="C734" s="243" t="s">
        <v>895</v>
      </c>
      <c r="D734" s="243" t="s">
        <v>167</v>
      </c>
      <c r="E734" s="244" t="s">
        <v>896</v>
      </c>
      <c r="F734" s="245" t="s">
        <v>897</v>
      </c>
      <c r="G734" s="246" t="s">
        <v>170</v>
      </c>
      <c r="H734" s="247">
        <v>157356</v>
      </c>
      <c r="I734" s="248"/>
      <c r="J734" s="249">
        <f>ROUND(I734*H734,2)</f>
        <v>0</v>
      </c>
      <c r="K734" s="250"/>
      <c r="L734" s="43"/>
      <c r="M734" s="251" t="s">
        <v>1</v>
      </c>
      <c r="N734" s="252" t="s">
        <v>38</v>
      </c>
      <c r="O734" s="90"/>
      <c r="P734" s="253">
        <f>O734*H734</f>
        <v>0</v>
      </c>
      <c r="Q734" s="253">
        <v>0</v>
      </c>
      <c r="R734" s="253">
        <f>Q734*H734</f>
        <v>0</v>
      </c>
      <c r="S734" s="253">
        <v>0</v>
      </c>
      <c r="T734" s="254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55" t="s">
        <v>171</v>
      </c>
      <c r="AT734" s="255" t="s">
        <v>167</v>
      </c>
      <c r="AU734" s="255" t="s">
        <v>82</v>
      </c>
      <c r="AY734" s="16" t="s">
        <v>165</v>
      </c>
      <c r="BE734" s="256">
        <f>IF(N734="základní",J734,0)</f>
        <v>0</v>
      </c>
      <c r="BF734" s="256">
        <f>IF(N734="snížená",J734,0)</f>
        <v>0</v>
      </c>
      <c r="BG734" s="256">
        <f>IF(N734="zákl. přenesená",J734,0)</f>
        <v>0</v>
      </c>
      <c r="BH734" s="256">
        <f>IF(N734="sníž. přenesená",J734,0)</f>
        <v>0</v>
      </c>
      <c r="BI734" s="256">
        <f>IF(N734="nulová",J734,0)</f>
        <v>0</v>
      </c>
      <c r="BJ734" s="16" t="s">
        <v>80</v>
      </c>
      <c r="BK734" s="256">
        <f>ROUND(I734*H734,2)</f>
        <v>0</v>
      </c>
      <c r="BL734" s="16" t="s">
        <v>171</v>
      </c>
      <c r="BM734" s="255" t="s">
        <v>898</v>
      </c>
    </row>
    <row r="735" spans="1:51" s="14" customFormat="1" ht="12">
      <c r="A735" s="14"/>
      <c r="B735" s="268"/>
      <c r="C735" s="269"/>
      <c r="D735" s="259" t="s">
        <v>173</v>
      </c>
      <c r="E735" s="270" t="s">
        <v>1</v>
      </c>
      <c r="F735" s="271" t="s">
        <v>868</v>
      </c>
      <c r="G735" s="269"/>
      <c r="H735" s="272">
        <v>157356</v>
      </c>
      <c r="I735" s="273"/>
      <c r="J735" s="269"/>
      <c r="K735" s="269"/>
      <c r="L735" s="274"/>
      <c r="M735" s="275"/>
      <c r="N735" s="276"/>
      <c r="O735" s="276"/>
      <c r="P735" s="276"/>
      <c r="Q735" s="276"/>
      <c r="R735" s="276"/>
      <c r="S735" s="276"/>
      <c r="T735" s="27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8" t="s">
        <v>173</v>
      </c>
      <c r="AU735" s="278" t="s">
        <v>82</v>
      </c>
      <c r="AV735" s="14" t="s">
        <v>82</v>
      </c>
      <c r="AW735" s="14" t="s">
        <v>30</v>
      </c>
      <c r="AX735" s="14" t="s">
        <v>73</v>
      </c>
      <c r="AY735" s="278" t="s">
        <v>165</v>
      </c>
    </row>
    <row r="736" spans="1:65" s="2" customFormat="1" ht="16.5" customHeight="1">
      <c r="A736" s="37"/>
      <c r="B736" s="38"/>
      <c r="C736" s="243" t="s">
        <v>899</v>
      </c>
      <c r="D736" s="243" t="s">
        <v>167</v>
      </c>
      <c r="E736" s="244" t="s">
        <v>900</v>
      </c>
      <c r="F736" s="245" t="s">
        <v>901</v>
      </c>
      <c r="G736" s="246" t="s">
        <v>170</v>
      </c>
      <c r="H736" s="247">
        <v>1049.04</v>
      </c>
      <c r="I736" s="248"/>
      <c r="J736" s="249">
        <f>ROUND(I736*H736,2)</f>
        <v>0</v>
      </c>
      <c r="K736" s="250"/>
      <c r="L736" s="43"/>
      <c r="M736" s="251" t="s">
        <v>1</v>
      </c>
      <c r="N736" s="252" t="s">
        <v>38</v>
      </c>
      <c r="O736" s="90"/>
      <c r="P736" s="253">
        <f>O736*H736</f>
        <v>0</v>
      </c>
      <c r="Q736" s="253">
        <v>0</v>
      </c>
      <c r="R736" s="253">
        <f>Q736*H736</f>
        <v>0</v>
      </c>
      <c r="S736" s="253">
        <v>0</v>
      </c>
      <c r="T736" s="25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55" t="s">
        <v>171</v>
      </c>
      <c r="AT736" s="255" t="s">
        <v>167</v>
      </c>
      <c r="AU736" s="255" t="s">
        <v>82</v>
      </c>
      <c r="AY736" s="16" t="s">
        <v>165</v>
      </c>
      <c r="BE736" s="256">
        <f>IF(N736="základní",J736,0)</f>
        <v>0</v>
      </c>
      <c r="BF736" s="256">
        <f>IF(N736="snížená",J736,0)</f>
        <v>0</v>
      </c>
      <c r="BG736" s="256">
        <f>IF(N736="zákl. přenesená",J736,0)</f>
        <v>0</v>
      </c>
      <c r="BH736" s="256">
        <f>IF(N736="sníž. přenesená",J736,0)</f>
        <v>0</v>
      </c>
      <c r="BI736" s="256">
        <f>IF(N736="nulová",J736,0)</f>
        <v>0</v>
      </c>
      <c r="BJ736" s="16" t="s">
        <v>80</v>
      </c>
      <c r="BK736" s="256">
        <f>ROUND(I736*H736,2)</f>
        <v>0</v>
      </c>
      <c r="BL736" s="16" t="s">
        <v>171</v>
      </c>
      <c r="BM736" s="255" t="s">
        <v>902</v>
      </c>
    </row>
    <row r="737" spans="1:51" s="14" customFormat="1" ht="12">
      <c r="A737" s="14"/>
      <c r="B737" s="268"/>
      <c r="C737" s="269"/>
      <c r="D737" s="259" t="s">
        <v>173</v>
      </c>
      <c r="E737" s="270" t="s">
        <v>1</v>
      </c>
      <c r="F737" s="271" t="s">
        <v>873</v>
      </c>
      <c r="G737" s="269"/>
      <c r="H737" s="272">
        <v>1049.04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173</v>
      </c>
      <c r="AU737" s="278" t="s">
        <v>82</v>
      </c>
      <c r="AV737" s="14" t="s">
        <v>82</v>
      </c>
      <c r="AW737" s="14" t="s">
        <v>30</v>
      </c>
      <c r="AX737" s="14" t="s">
        <v>73</v>
      </c>
      <c r="AY737" s="278" t="s">
        <v>165</v>
      </c>
    </row>
    <row r="738" spans="1:65" s="2" customFormat="1" ht="21.75" customHeight="1">
      <c r="A738" s="37"/>
      <c r="B738" s="38"/>
      <c r="C738" s="243" t="s">
        <v>903</v>
      </c>
      <c r="D738" s="243" t="s">
        <v>167</v>
      </c>
      <c r="E738" s="244" t="s">
        <v>904</v>
      </c>
      <c r="F738" s="245" t="s">
        <v>905</v>
      </c>
      <c r="G738" s="246" t="s">
        <v>170</v>
      </c>
      <c r="H738" s="247">
        <v>505.413</v>
      </c>
      <c r="I738" s="248"/>
      <c r="J738" s="249">
        <f>ROUND(I738*H738,2)</f>
        <v>0</v>
      </c>
      <c r="K738" s="250"/>
      <c r="L738" s="43"/>
      <c r="M738" s="251" t="s">
        <v>1</v>
      </c>
      <c r="N738" s="252" t="s">
        <v>38</v>
      </c>
      <c r="O738" s="90"/>
      <c r="P738" s="253">
        <f>O738*H738</f>
        <v>0</v>
      </c>
      <c r="Q738" s="253">
        <v>0.00013</v>
      </c>
      <c r="R738" s="253">
        <f>Q738*H738</f>
        <v>0.06570369</v>
      </c>
      <c r="S738" s="253">
        <v>0</v>
      </c>
      <c r="T738" s="254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55" t="s">
        <v>171</v>
      </c>
      <c r="AT738" s="255" t="s">
        <v>167</v>
      </c>
      <c r="AU738" s="255" t="s">
        <v>82</v>
      </c>
      <c r="AY738" s="16" t="s">
        <v>165</v>
      </c>
      <c r="BE738" s="256">
        <f>IF(N738="základní",J738,0)</f>
        <v>0</v>
      </c>
      <c r="BF738" s="256">
        <f>IF(N738="snížená",J738,0)</f>
        <v>0</v>
      </c>
      <c r="BG738" s="256">
        <f>IF(N738="zákl. přenesená",J738,0)</f>
        <v>0</v>
      </c>
      <c r="BH738" s="256">
        <f>IF(N738="sníž. přenesená",J738,0)</f>
        <v>0</v>
      </c>
      <c r="BI738" s="256">
        <f>IF(N738="nulová",J738,0)</f>
        <v>0</v>
      </c>
      <c r="BJ738" s="16" t="s">
        <v>80</v>
      </c>
      <c r="BK738" s="256">
        <f>ROUND(I738*H738,2)</f>
        <v>0</v>
      </c>
      <c r="BL738" s="16" t="s">
        <v>171</v>
      </c>
      <c r="BM738" s="255" t="s">
        <v>906</v>
      </c>
    </row>
    <row r="739" spans="1:51" s="14" customFormat="1" ht="12">
      <c r="A739" s="14"/>
      <c r="B739" s="268"/>
      <c r="C739" s="269"/>
      <c r="D739" s="259" t="s">
        <v>173</v>
      </c>
      <c r="E739" s="270" t="s">
        <v>1</v>
      </c>
      <c r="F739" s="271" t="s">
        <v>365</v>
      </c>
      <c r="G739" s="269"/>
      <c r="H739" s="272">
        <v>378.273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173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165</v>
      </c>
    </row>
    <row r="740" spans="1:51" s="14" customFormat="1" ht="12">
      <c r="A740" s="14"/>
      <c r="B740" s="268"/>
      <c r="C740" s="269"/>
      <c r="D740" s="259" t="s">
        <v>173</v>
      </c>
      <c r="E740" s="270" t="s">
        <v>1</v>
      </c>
      <c r="F740" s="271" t="s">
        <v>907</v>
      </c>
      <c r="G740" s="269"/>
      <c r="H740" s="272">
        <v>127.14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173</v>
      </c>
      <c r="AU740" s="278" t="s">
        <v>82</v>
      </c>
      <c r="AV740" s="14" t="s">
        <v>82</v>
      </c>
      <c r="AW740" s="14" t="s">
        <v>30</v>
      </c>
      <c r="AX740" s="14" t="s">
        <v>73</v>
      </c>
      <c r="AY740" s="278" t="s">
        <v>165</v>
      </c>
    </row>
    <row r="741" spans="1:65" s="2" customFormat="1" ht="21.75" customHeight="1">
      <c r="A741" s="37"/>
      <c r="B741" s="38"/>
      <c r="C741" s="243" t="s">
        <v>908</v>
      </c>
      <c r="D741" s="243" t="s">
        <v>167</v>
      </c>
      <c r="E741" s="244" t="s">
        <v>909</v>
      </c>
      <c r="F741" s="245" t="s">
        <v>910</v>
      </c>
      <c r="G741" s="246" t="s">
        <v>170</v>
      </c>
      <c r="H741" s="247">
        <v>10.32</v>
      </c>
      <c r="I741" s="248"/>
      <c r="J741" s="249">
        <f>ROUND(I741*H741,2)</f>
        <v>0</v>
      </c>
      <c r="K741" s="250"/>
      <c r="L741" s="43"/>
      <c r="M741" s="251" t="s">
        <v>1</v>
      </c>
      <c r="N741" s="252" t="s">
        <v>38</v>
      </c>
      <c r="O741" s="90"/>
      <c r="P741" s="253">
        <f>O741*H741</f>
        <v>0</v>
      </c>
      <c r="Q741" s="253">
        <v>0.00021</v>
      </c>
      <c r="R741" s="253">
        <f>Q741*H741</f>
        <v>0.0021672</v>
      </c>
      <c r="S741" s="253">
        <v>0</v>
      </c>
      <c r="T741" s="254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255" t="s">
        <v>171</v>
      </c>
      <c r="AT741" s="255" t="s">
        <v>167</v>
      </c>
      <c r="AU741" s="255" t="s">
        <v>82</v>
      </c>
      <c r="AY741" s="16" t="s">
        <v>165</v>
      </c>
      <c r="BE741" s="256">
        <f>IF(N741="základní",J741,0)</f>
        <v>0</v>
      </c>
      <c r="BF741" s="256">
        <f>IF(N741="snížená",J741,0)</f>
        <v>0</v>
      </c>
      <c r="BG741" s="256">
        <f>IF(N741="zákl. přenesená",J741,0)</f>
        <v>0</v>
      </c>
      <c r="BH741" s="256">
        <f>IF(N741="sníž. přenesená",J741,0)</f>
        <v>0</v>
      </c>
      <c r="BI741" s="256">
        <f>IF(N741="nulová",J741,0)</f>
        <v>0</v>
      </c>
      <c r="BJ741" s="16" t="s">
        <v>80</v>
      </c>
      <c r="BK741" s="256">
        <f>ROUND(I741*H741,2)</f>
        <v>0</v>
      </c>
      <c r="BL741" s="16" t="s">
        <v>171</v>
      </c>
      <c r="BM741" s="255" t="s">
        <v>911</v>
      </c>
    </row>
    <row r="742" spans="1:51" s="14" customFormat="1" ht="12">
      <c r="A742" s="14"/>
      <c r="B742" s="268"/>
      <c r="C742" s="269"/>
      <c r="D742" s="259" t="s">
        <v>173</v>
      </c>
      <c r="E742" s="270" t="s">
        <v>1</v>
      </c>
      <c r="F742" s="271" t="s">
        <v>912</v>
      </c>
      <c r="G742" s="269"/>
      <c r="H742" s="272">
        <v>10.32</v>
      </c>
      <c r="I742" s="273"/>
      <c r="J742" s="269"/>
      <c r="K742" s="269"/>
      <c r="L742" s="274"/>
      <c r="M742" s="275"/>
      <c r="N742" s="276"/>
      <c r="O742" s="276"/>
      <c r="P742" s="276"/>
      <c r="Q742" s="276"/>
      <c r="R742" s="276"/>
      <c r="S742" s="276"/>
      <c r="T742" s="27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8" t="s">
        <v>173</v>
      </c>
      <c r="AU742" s="278" t="s">
        <v>82</v>
      </c>
      <c r="AV742" s="14" t="s">
        <v>82</v>
      </c>
      <c r="AW742" s="14" t="s">
        <v>30</v>
      </c>
      <c r="AX742" s="14" t="s">
        <v>73</v>
      </c>
      <c r="AY742" s="278" t="s">
        <v>165</v>
      </c>
    </row>
    <row r="743" spans="1:63" s="12" customFormat="1" ht="22.8" customHeight="1">
      <c r="A743" s="12"/>
      <c r="B743" s="227"/>
      <c r="C743" s="228"/>
      <c r="D743" s="229" t="s">
        <v>72</v>
      </c>
      <c r="E743" s="241" t="s">
        <v>831</v>
      </c>
      <c r="F743" s="241" t="s">
        <v>913</v>
      </c>
      <c r="G743" s="228"/>
      <c r="H743" s="228"/>
      <c r="I743" s="231"/>
      <c r="J743" s="242">
        <f>BK743</f>
        <v>0</v>
      </c>
      <c r="K743" s="228"/>
      <c r="L743" s="233"/>
      <c r="M743" s="234"/>
      <c r="N743" s="235"/>
      <c r="O743" s="235"/>
      <c r="P743" s="236">
        <f>SUM(P744:P781)</f>
        <v>0</v>
      </c>
      <c r="Q743" s="235"/>
      <c r="R743" s="236">
        <f>SUM(R744:R781)</f>
        <v>0</v>
      </c>
      <c r="S743" s="235"/>
      <c r="T743" s="237">
        <f>SUM(T744:T781)</f>
        <v>117.201607</v>
      </c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R743" s="238" t="s">
        <v>80</v>
      </c>
      <c r="AT743" s="239" t="s">
        <v>72</v>
      </c>
      <c r="AU743" s="239" t="s">
        <v>80</v>
      </c>
      <c r="AY743" s="238" t="s">
        <v>165</v>
      </c>
      <c r="BK743" s="240">
        <f>SUM(BK744:BK781)</f>
        <v>0</v>
      </c>
    </row>
    <row r="744" spans="1:65" s="2" customFormat="1" ht="21.75" customHeight="1">
      <c r="A744" s="37"/>
      <c r="B744" s="38"/>
      <c r="C744" s="243" t="s">
        <v>914</v>
      </c>
      <c r="D744" s="243" t="s">
        <v>167</v>
      </c>
      <c r="E744" s="244" t="s">
        <v>915</v>
      </c>
      <c r="F744" s="245" t="s">
        <v>916</v>
      </c>
      <c r="G744" s="246" t="s">
        <v>178</v>
      </c>
      <c r="H744" s="247">
        <v>2.106</v>
      </c>
      <c r="I744" s="248"/>
      <c r="J744" s="249">
        <f>ROUND(I744*H744,2)</f>
        <v>0</v>
      </c>
      <c r="K744" s="250"/>
      <c r="L744" s="43"/>
      <c r="M744" s="251" t="s">
        <v>1</v>
      </c>
      <c r="N744" s="252" t="s">
        <v>38</v>
      </c>
      <c r="O744" s="90"/>
      <c r="P744" s="253">
        <f>O744*H744</f>
        <v>0</v>
      </c>
      <c r="Q744" s="253">
        <v>0</v>
      </c>
      <c r="R744" s="253">
        <f>Q744*H744</f>
        <v>0</v>
      </c>
      <c r="S744" s="253">
        <v>1.8</v>
      </c>
      <c r="T744" s="254">
        <f>S744*H744</f>
        <v>3.7908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R744" s="255" t="s">
        <v>171</v>
      </c>
      <c r="AT744" s="255" t="s">
        <v>167</v>
      </c>
      <c r="AU744" s="255" t="s">
        <v>82</v>
      </c>
      <c r="AY744" s="16" t="s">
        <v>165</v>
      </c>
      <c r="BE744" s="256">
        <f>IF(N744="základní",J744,0)</f>
        <v>0</v>
      </c>
      <c r="BF744" s="256">
        <f>IF(N744="snížená",J744,0)</f>
        <v>0</v>
      </c>
      <c r="BG744" s="256">
        <f>IF(N744="zákl. přenesená",J744,0)</f>
        <v>0</v>
      </c>
      <c r="BH744" s="256">
        <f>IF(N744="sníž. přenesená",J744,0)</f>
        <v>0</v>
      </c>
      <c r="BI744" s="256">
        <f>IF(N744="nulová",J744,0)</f>
        <v>0</v>
      </c>
      <c r="BJ744" s="16" t="s">
        <v>80</v>
      </c>
      <c r="BK744" s="256">
        <f>ROUND(I744*H744,2)</f>
        <v>0</v>
      </c>
      <c r="BL744" s="16" t="s">
        <v>171</v>
      </c>
      <c r="BM744" s="255" t="s">
        <v>917</v>
      </c>
    </row>
    <row r="745" spans="1:51" s="14" customFormat="1" ht="12">
      <c r="A745" s="14"/>
      <c r="B745" s="268"/>
      <c r="C745" s="269"/>
      <c r="D745" s="259" t="s">
        <v>173</v>
      </c>
      <c r="E745" s="270" t="s">
        <v>1</v>
      </c>
      <c r="F745" s="271" t="s">
        <v>918</v>
      </c>
      <c r="G745" s="269"/>
      <c r="H745" s="272">
        <v>1.6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173</v>
      </c>
      <c r="AU745" s="278" t="s">
        <v>82</v>
      </c>
      <c r="AV745" s="14" t="s">
        <v>82</v>
      </c>
      <c r="AW745" s="14" t="s">
        <v>30</v>
      </c>
      <c r="AX745" s="14" t="s">
        <v>73</v>
      </c>
      <c r="AY745" s="278" t="s">
        <v>165</v>
      </c>
    </row>
    <row r="746" spans="1:51" s="14" customFormat="1" ht="12">
      <c r="A746" s="14"/>
      <c r="B746" s="268"/>
      <c r="C746" s="269"/>
      <c r="D746" s="259" t="s">
        <v>173</v>
      </c>
      <c r="E746" s="270" t="s">
        <v>1</v>
      </c>
      <c r="F746" s="271" t="s">
        <v>919</v>
      </c>
      <c r="G746" s="269"/>
      <c r="H746" s="272">
        <v>0.506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173</v>
      </c>
      <c r="AU746" s="278" t="s">
        <v>82</v>
      </c>
      <c r="AV746" s="14" t="s">
        <v>82</v>
      </c>
      <c r="AW746" s="14" t="s">
        <v>30</v>
      </c>
      <c r="AX746" s="14" t="s">
        <v>73</v>
      </c>
      <c r="AY746" s="278" t="s">
        <v>165</v>
      </c>
    </row>
    <row r="747" spans="1:65" s="2" customFormat="1" ht="16.5" customHeight="1">
      <c r="A747" s="37"/>
      <c r="B747" s="38"/>
      <c r="C747" s="243" t="s">
        <v>920</v>
      </c>
      <c r="D747" s="243" t="s">
        <v>167</v>
      </c>
      <c r="E747" s="244" t="s">
        <v>921</v>
      </c>
      <c r="F747" s="245" t="s">
        <v>922</v>
      </c>
      <c r="G747" s="246" t="s">
        <v>178</v>
      </c>
      <c r="H747" s="247">
        <v>7.2</v>
      </c>
      <c r="I747" s="248"/>
      <c r="J747" s="249">
        <f>ROUND(I747*H747,2)</f>
        <v>0</v>
      </c>
      <c r="K747" s="250"/>
      <c r="L747" s="43"/>
      <c r="M747" s="251" t="s">
        <v>1</v>
      </c>
      <c r="N747" s="252" t="s">
        <v>38</v>
      </c>
      <c r="O747" s="90"/>
      <c r="P747" s="253">
        <f>O747*H747</f>
        <v>0</v>
      </c>
      <c r="Q747" s="253">
        <v>0</v>
      </c>
      <c r="R747" s="253">
        <f>Q747*H747</f>
        <v>0</v>
      </c>
      <c r="S747" s="253">
        <v>1.671</v>
      </c>
      <c r="T747" s="254">
        <f>S747*H747</f>
        <v>12.0312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255" t="s">
        <v>171</v>
      </c>
      <c r="AT747" s="255" t="s">
        <v>167</v>
      </c>
      <c r="AU747" s="255" t="s">
        <v>82</v>
      </c>
      <c r="AY747" s="16" t="s">
        <v>165</v>
      </c>
      <c r="BE747" s="256">
        <f>IF(N747="základní",J747,0)</f>
        <v>0</v>
      </c>
      <c r="BF747" s="256">
        <f>IF(N747="snížená",J747,0)</f>
        <v>0</v>
      </c>
      <c r="BG747" s="256">
        <f>IF(N747="zákl. přenesená",J747,0)</f>
        <v>0</v>
      </c>
      <c r="BH747" s="256">
        <f>IF(N747="sníž. přenesená",J747,0)</f>
        <v>0</v>
      </c>
      <c r="BI747" s="256">
        <f>IF(N747="nulová",J747,0)</f>
        <v>0</v>
      </c>
      <c r="BJ747" s="16" t="s">
        <v>80</v>
      </c>
      <c r="BK747" s="256">
        <f>ROUND(I747*H747,2)</f>
        <v>0</v>
      </c>
      <c r="BL747" s="16" t="s">
        <v>171</v>
      </c>
      <c r="BM747" s="255" t="s">
        <v>923</v>
      </c>
    </row>
    <row r="748" spans="1:51" s="13" customFormat="1" ht="12">
      <c r="A748" s="13"/>
      <c r="B748" s="257"/>
      <c r="C748" s="258"/>
      <c r="D748" s="259" t="s">
        <v>173</v>
      </c>
      <c r="E748" s="260" t="s">
        <v>1</v>
      </c>
      <c r="F748" s="261" t="s">
        <v>924</v>
      </c>
      <c r="G748" s="258"/>
      <c r="H748" s="260" t="s">
        <v>1</v>
      </c>
      <c r="I748" s="262"/>
      <c r="J748" s="258"/>
      <c r="K748" s="258"/>
      <c r="L748" s="263"/>
      <c r="M748" s="264"/>
      <c r="N748" s="265"/>
      <c r="O748" s="265"/>
      <c r="P748" s="265"/>
      <c r="Q748" s="265"/>
      <c r="R748" s="265"/>
      <c r="S748" s="265"/>
      <c r="T748" s="26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7" t="s">
        <v>173</v>
      </c>
      <c r="AU748" s="267" t="s">
        <v>82</v>
      </c>
      <c r="AV748" s="13" t="s">
        <v>80</v>
      </c>
      <c r="AW748" s="13" t="s">
        <v>30</v>
      </c>
      <c r="AX748" s="13" t="s">
        <v>73</v>
      </c>
      <c r="AY748" s="267" t="s">
        <v>165</v>
      </c>
    </row>
    <row r="749" spans="1:51" s="14" customFormat="1" ht="12">
      <c r="A749" s="14"/>
      <c r="B749" s="268"/>
      <c r="C749" s="269"/>
      <c r="D749" s="259" t="s">
        <v>173</v>
      </c>
      <c r="E749" s="270" t="s">
        <v>1</v>
      </c>
      <c r="F749" s="271" t="s">
        <v>925</v>
      </c>
      <c r="G749" s="269"/>
      <c r="H749" s="272">
        <v>7.2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173</v>
      </c>
      <c r="AU749" s="278" t="s">
        <v>82</v>
      </c>
      <c r="AV749" s="14" t="s">
        <v>82</v>
      </c>
      <c r="AW749" s="14" t="s">
        <v>30</v>
      </c>
      <c r="AX749" s="14" t="s">
        <v>73</v>
      </c>
      <c r="AY749" s="278" t="s">
        <v>165</v>
      </c>
    </row>
    <row r="750" spans="1:65" s="2" customFormat="1" ht="16.5" customHeight="1">
      <c r="A750" s="37"/>
      <c r="B750" s="38"/>
      <c r="C750" s="243" t="s">
        <v>926</v>
      </c>
      <c r="D750" s="243" t="s">
        <v>167</v>
      </c>
      <c r="E750" s="244" t="s">
        <v>927</v>
      </c>
      <c r="F750" s="245" t="s">
        <v>928</v>
      </c>
      <c r="G750" s="246" t="s">
        <v>178</v>
      </c>
      <c r="H750" s="247">
        <v>0.221</v>
      </c>
      <c r="I750" s="248"/>
      <c r="J750" s="249">
        <f>ROUND(I750*H750,2)</f>
        <v>0</v>
      </c>
      <c r="K750" s="250"/>
      <c r="L750" s="43"/>
      <c r="M750" s="251" t="s">
        <v>1</v>
      </c>
      <c r="N750" s="252" t="s">
        <v>38</v>
      </c>
      <c r="O750" s="90"/>
      <c r="P750" s="253">
        <f>O750*H750</f>
        <v>0</v>
      </c>
      <c r="Q750" s="253">
        <v>0</v>
      </c>
      <c r="R750" s="253">
        <f>Q750*H750</f>
        <v>0</v>
      </c>
      <c r="S750" s="253">
        <v>2.4</v>
      </c>
      <c r="T750" s="254">
        <f>S750*H750</f>
        <v>0.5304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255" t="s">
        <v>171</v>
      </c>
      <c r="AT750" s="255" t="s">
        <v>167</v>
      </c>
      <c r="AU750" s="255" t="s">
        <v>82</v>
      </c>
      <c r="AY750" s="16" t="s">
        <v>165</v>
      </c>
      <c r="BE750" s="256">
        <f>IF(N750="základní",J750,0)</f>
        <v>0</v>
      </c>
      <c r="BF750" s="256">
        <f>IF(N750="snížená",J750,0)</f>
        <v>0</v>
      </c>
      <c r="BG750" s="256">
        <f>IF(N750="zákl. přenesená",J750,0)</f>
        <v>0</v>
      </c>
      <c r="BH750" s="256">
        <f>IF(N750="sníž. přenesená",J750,0)</f>
        <v>0</v>
      </c>
      <c r="BI750" s="256">
        <f>IF(N750="nulová",J750,0)</f>
        <v>0</v>
      </c>
      <c r="BJ750" s="16" t="s">
        <v>80</v>
      </c>
      <c r="BK750" s="256">
        <f>ROUND(I750*H750,2)</f>
        <v>0</v>
      </c>
      <c r="BL750" s="16" t="s">
        <v>171</v>
      </c>
      <c r="BM750" s="255" t="s">
        <v>929</v>
      </c>
    </row>
    <row r="751" spans="1:51" s="14" customFormat="1" ht="12">
      <c r="A751" s="14"/>
      <c r="B751" s="268"/>
      <c r="C751" s="269"/>
      <c r="D751" s="259" t="s">
        <v>173</v>
      </c>
      <c r="E751" s="270" t="s">
        <v>1</v>
      </c>
      <c r="F751" s="271" t="s">
        <v>930</v>
      </c>
      <c r="G751" s="269"/>
      <c r="H751" s="272">
        <v>0.221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173</v>
      </c>
      <c r="AU751" s="278" t="s">
        <v>82</v>
      </c>
      <c r="AV751" s="14" t="s">
        <v>82</v>
      </c>
      <c r="AW751" s="14" t="s">
        <v>30</v>
      </c>
      <c r="AX751" s="14" t="s">
        <v>73</v>
      </c>
      <c r="AY751" s="278" t="s">
        <v>165</v>
      </c>
    </row>
    <row r="752" spans="1:65" s="2" customFormat="1" ht="33" customHeight="1">
      <c r="A752" s="37"/>
      <c r="B752" s="38"/>
      <c r="C752" s="243" t="s">
        <v>931</v>
      </c>
      <c r="D752" s="243" t="s">
        <v>167</v>
      </c>
      <c r="E752" s="244" t="s">
        <v>932</v>
      </c>
      <c r="F752" s="245" t="s">
        <v>933</v>
      </c>
      <c r="G752" s="246" t="s">
        <v>178</v>
      </c>
      <c r="H752" s="247">
        <v>0.641</v>
      </c>
      <c r="I752" s="248"/>
      <c r="J752" s="249">
        <f>ROUND(I752*H752,2)</f>
        <v>0</v>
      </c>
      <c r="K752" s="250"/>
      <c r="L752" s="43"/>
      <c r="M752" s="251" t="s">
        <v>1</v>
      </c>
      <c r="N752" s="252" t="s">
        <v>38</v>
      </c>
      <c r="O752" s="90"/>
      <c r="P752" s="253">
        <f>O752*H752</f>
        <v>0</v>
      </c>
      <c r="Q752" s="253">
        <v>0</v>
      </c>
      <c r="R752" s="253">
        <f>Q752*H752</f>
        <v>0</v>
      </c>
      <c r="S752" s="253">
        <v>2.2</v>
      </c>
      <c r="T752" s="254">
        <f>S752*H752</f>
        <v>1.4102000000000001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55" t="s">
        <v>171</v>
      </c>
      <c r="AT752" s="255" t="s">
        <v>167</v>
      </c>
      <c r="AU752" s="255" t="s">
        <v>82</v>
      </c>
      <c r="AY752" s="16" t="s">
        <v>165</v>
      </c>
      <c r="BE752" s="256">
        <f>IF(N752="základní",J752,0)</f>
        <v>0</v>
      </c>
      <c r="BF752" s="256">
        <f>IF(N752="snížená",J752,0)</f>
        <v>0</v>
      </c>
      <c r="BG752" s="256">
        <f>IF(N752="zákl. přenesená",J752,0)</f>
        <v>0</v>
      </c>
      <c r="BH752" s="256">
        <f>IF(N752="sníž. přenesená",J752,0)</f>
        <v>0</v>
      </c>
      <c r="BI752" s="256">
        <f>IF(N752="nulová",J752,0)</f>
        <v>0</v>
      </c>
      <c r="BJ752" s="16" t="s">
        <v>80</v>
      </c>
      <c r="BK752" s="256">
        <f>ROUND(I752*H752,2)</f>
        <v>0</v>
      </c>
      <c r="BL752" s="16" t="s">
        <v>171</v>
      </c>
      <c r="BM752" s="255" t="s">
        <v>934</v>
      </c>
    </row>
    <row r="753" spans="1:51" s="14" customFormat="1" ht="12">
      <c r="A753" s="14"/>
      <c r="B753" s="268"/>
      <c r="C753" s="269"/>
      <c r="D753" s="259" t="s">
        <v>173</v>
      </c>
      <c r="E753" s="270" t="s">
        <v>1</v>
      </c>
      <c r="F753" s="271" t="s">
        <v>935</v>
      </c>
      <c r="G753" s="269"/>
      <c r="H753" s="272">
        <v>0.382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173</v>
      </c>
      <c r="AU753" s="278" t="s">
        <v>82</v>
      </c>
      <c r="AV753" s="14" t="s">
        <v>82</v>
      </c>
      <c r="AW753" s="14" t="s">
        <v>30</v>
      </c>
      <c r="AX753" s="14" t="s">
        <v>73</v>
      </c>
      <c r="AY753" s="278" t="s">
        <v>165</v>
      </c>
    </row>
    <row r="754" spans="1:51" s="14" customFormat="1" ht="12">
      <c r="A754" s="14"/>
      <c r="B754" s="268"/>
      <c r="C754" s="269"/>
      <c r="D754" s="259" t="s">
        <v>173</v>
      </c>
      <c r="E754" s="270" t="s">
        <v>1</v>
      </c>
      <c r="F754" s="271" t="s">
        <v>936</v>
      </c>
      <c r="G754" s="269"/>
      <c r="H754" s="272">
        <v>0.259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173</v>
      </c>
      <c r="AU754" s="278" t="s">
        <v>82</v>
      </c>
      <c r="AV754" s="14" t="s">
        <v>82</v>
      </c>
      <c r="AW754" s="14" t="s">
        <v>30</v>
      </c>
      <c r="AX754" s="14" t="s">
        <v>73</v>
      </c>
      <c r="AY754" s="278" t="s">
        <v>165</v>
      </c>
    </row>
    <row r="755" spans="1:65" s="2" customFormat="1" ht="33" customHeight="1">
      <c r="A755" s="37"/>
      <c r="B755" s="38"/>
      <c r="C755" s="243" t="s">
        <v>937</v>
      </c>
      <c r="D755" s="243" t="s">
        <v>167</v>
      </c>
      <c r="E755" s="244" t="s">
        <v>938</v>
      </c>
      <c r="F755" s="245" t="s">
        <v>939</v>
      </c>
      <c r="G755" s="246" t="s">
        <v>178</v>
      </c>
      <c r="H755" s="247">
        <v>19.645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38</v>
      </c>
      <c r="O755" s="90"/>
      <c r="P755" s="253">
        <f>O755*H755</f>
        <v>0</v>
      </c>
      <c r="Q755" s="253">
        <v>0</v>
      </c>
      <c r="R755" s="253">
        <f>Q755*H755</f>
        <v>0</v>
      </c>
      <c r="S755" s="253">
        <v>2.2</v>
      </c>
      <c r="T755" s="254">
        <f>S755*H755</f>
        <v>43.219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171</v>
      </c>
      <c r="AT755" s="255" t="s">
        <v>167</v>
      </c>
      <c r="AU755" s="255" t="s">
        <v>82</v>
      </c>
      <c r="AY755" s="16" t="s">
        <v>165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80</v>
      </c>
      <c r="BK755" s="256">
        <f>ROUND(I755*H755,2)</f>
        <v>0</v>
      </c>
      <c r="BL755" s="16" t="s">
        <v>171</v>
      </c>
      <c r="BM755" s="255" t="s">
        <v>940</v>
      </c>
    </row>
    <row r="756" spans="1:51" s="14" customFormat="1" ht="12">
      <c r="A756" s="14"/>
      <c r="B756" s="268"/>
      <c r="C756" s="269"/>
      <c r="D756" s="259" t="s">
        <v>173</v>
      </c>
      <c r="E756" s="270" t="s">
        <v>1</v>
      </c>
      <c r="F756" s="271" t="s">
        <v>941</v>
      </c>
      <c r="G756" s="269"/>
      <c r="H756" s="272">
        <v>19.645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173</v>
      </c>
      <c r="AU756" s="278" t="s">
        <v>82</v>
      </c>
      <c r="AV756" s="14" t="s">
        <v>82</v>
      </c>
      <c r="AW756" s="14" t="s">
        <v>30</v>
      </c>
      <c r="AX756" s="14" t="s">
        <v>73</v>
      </c>
      <c r="AY756" s="278" t="s">
        <v>165</v>
      </c>
    </row>
    <row r="757" spans="1:65" s="2" customFormat="1" ht="21.75" customHeight="1">
      <c r="A757" s="37"/>
      <c r="B757" s="38"/>
      <c r="C757" s="243" t="s">
        <v>942</v>
      </c>
      <c r="D757" s="243" t="s">
        <v>167</v>
      </c>
      <c r="E757" s="244" t="s">
        <v>943</v>
      </c>
      <c r="F757" s="245" t="s">
        <v>944</v>
      </c>
      <c r="G757" s="246" t="s">
        <v>178</v>
      </c>
      <c r="H757" s="247">
        <v>19.645</v>
      </c>
      <c r="I757" s="248"/>
      <c r="J757" s="249">
        <f>ROUND(I757*H757,2)</f>
        <v>0</v>
      </c>
      <c r="K757" s="250"/>
      <c r="L757" s="43"/>
      <c r="M757" s="251" t="s">
        <v>1</v>
      </c>
      <c r="N757" s="252" t="s">
        <v>38</v>
      </c>
      <c r="O757" s="90"/>
      <c r="P757" s="253">
        <f>O757*H757</f>
        <v>0</v>
      </c>
      <c r="Q757" s="253">
        <v>0</v>
      </c>
      <c r="R757" s="253">
        <f>Q757*H757</f>
        <v>0</v>
      </c>
      <c r="S757" s="253">
        <v>1.4</v>
      </c>
      <c r="T757" s="254">
        <f>S757*H757</f>
        <v>27.502999999999997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55" t="s">
        <v>171</v>
      </c>
      <c r="AT757" s="255" t="s">
        <v>167</v>
      </c>
      <c r="AU757" s="255" t="s">
        <v>82</v>
      </c>
      <c r="AY757" s="16" t="s">
        <v>165</v>
      </c>
      <c r="BE757" s="256">
        <f>IF(N757="základní",J757,0)</f>
        <v>0</v>
      </c>
      <c r="BF757" s="256">
        <f>IF(N757="snížená",J757,0)</f>
        <v>0</v>
      </c>
      <c r="BG757" s="256">
        <f>IF(N757="zákl. přenesená",J757,0)</f>
        <v>0</v>
      </c>
      <c r="BH757" s="256">
        <f>IF(N757="sníž. přenesená",J757,0)</f>
        <v>0</v>
      </c>
      <c r="BI757" s="256">
        <f>IF(N757="nulová",J757,0)</f>
        <v>0</v>
      </c>
      <c r="BJ757" s="16" t="s">
        <v>80</v>
      </c>
      <c r="BK757" s="256">
        <f>ROUND(I757*H757,2)</f>
        <v>0</v>
      </c>
      <c r="BL757" s="16" t="s">
        <v>171</v>
      </c>
      <c r="BM757" s="255" t="s">
        <v>945</v>
      </c>
    </row>
    <row r="758" spans="1:51" s="14" customFormat="1" ht="12">
      <c r="A758" s="14"/>
      <c r="B758" s="268"/>
      <c r="C758" s="269"/>
      <c r="D758" s="259" t="s">
        <v>173</v>
      </c>
      <c r="E758" s="270" t="s">
        <v>1</v>
      </c>
      <c r="F758" s="271" t="s">
        <v>941</v>
      </c>
      <c r="G758" s="269"/>
      <c r="H758" s="272">
        <v>19.645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173</v>
      </c>
      <c r="AU758" s="278" t="s">
        <v>82</v>
      </c>
      <c r="AV758" s="14" t="s">
        <v>82</v>
      </c>
      <c r="AW758" s="14" t="s">
        <v>30</v>
      </c>
      <c r="AX758" s="14" t="s">
        <v>73</v>
      </c>
      <c r="AY758" s="278" t="s">
        <v>165</v>
      </c>
    </row>
    <row r="759" spans="1:65" s="2" customFormat="1" ht="16.5" customHeight="1">
      <c r="A759" s="37"/>
      <c r="B759" s="38"/>
      <c r="C759" s="243" t="s">
        <v>946</v>
      </c>
      <c r="D759" s="243" t="s">
        <v>167</v>
      </c>
      <c r="E759" s="244" t="s">
        <v>947</v>
      </c>
      <c r="F759" s="245" t="s">
        <v>948</v>
      </c>
      <c r="G759" s="246" t="s">
        <v>457</v>
      </c>
      <c r="H759" s="247">
        <v>136.75</v>
      </c>
      <c r="I759" s="248"/>
      <c r="J759" s="249">
        <f>ROUND(I759*H759,2)</f>
        <v>0</v>
      </c>
      <c r="K759" s="250"/>
      <c r="L759" s="43"/>
      <c r="M759" s="251" t="s">
        <v>1</v>
      </c>
      <c r="N759" s="252" t="s">
        <v>38</v>
      </c>
      <c r="O759" s="90"/>
      <c r="P759" s="253">
        <f>O759*H759</f>
        <v>0</v>
      </c>
      <c r="Q759" s="253">
        <v>0</v>
      </c>
      <c r="R759" s="253">
        <f>Q759*H759</f>
        <v>0</v>
      </c>
      <c r="S759" s="253">
        <v>0.058</v>
      </c>
      <c r="T759" s="254">
        <f>S759*H759</f>
        <v>7.931500000000001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R759" s="255" t="s">
        <v>171</v>
      </c>
      <c r="AT759" s="255" t="s">
        <v>167</v>
      </c>
      <c r="AU759" s="255" t="s">
        <v>82</v>
      </c>
      <c r="AY759" s="16" t="s">
        <v>165</v>
      </c>
      <c r="BE759" s="256">
        <f>IF(N759="základní",J759,0)</f>
        <v>0</v>
      </c>
      <c r="BF759" s="256">
        <f>IF(N759="snížená",J759,0)</f>
        <v>0</v>
      </c>
      <c r="BG759" s="256">
        <f>IF(N759="zákl. přenesená",J759,0)</f>
        <v>0</v>
      </c>
      <c r="BH759" s="256">
        <f>IF(N759="sníž. přenesená",J759,0)</f>
        <v>0</v>
      </c>
      <c r="BI759" s="256">
        <f>IF(N759="nulová",J759,0)</f>
        <v>0</v>
      </c>
      <c r="BJ759" s="16" t="s">
        <v>80</v>
      </c>
      <c r="BK759" s="256">
        <f>ROUND(I759*H759,2)</f>
        <v>0</v>
      </c>
      <c r="BL759" s="16" t="s">
        <v>171</v>
      </c>
      <c r="BM759" s="255" t="s">
        <v>949</v>
      </c>
    </row>
    <row r="760" spans="1:51" s="13" customFormat="1" ht="12">
      <c r="A760" s="13"/>
      <c r="B760" s="257"/>
      <c r="C760" s="258"/>
      <c r="D760" s="259" t="s">
        <v>173</v>
      </c>
      <c r="E760" s="260" t="s">
        <v>1</v>
      </c>
      <c r="F760" s="261" t="s">
        <v>688</v>
      </c>
      <c r="G760" s="258"/>
      <c r="H760" s="260" t="s">
        <v>1</v>
      </c>
      <c r="I760" s="262"/>
      <c r="J760" s="258"/>
      <c r="K760" s="258"/>
      <c r="L760" s="263"/>
      <c r="M760" s="264"/>
      <c r="N760" s="265"/>
      <c r="O760" s="265"/>
      <c r="P760" s="265"/>
      <c r="Q760" s="265"/>
      <c r="R760" s="265"/>
      <c r="S760" s="265"/>
      <c r="T760" s="26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7" t="s">
        <v>173</v>
      </c>
      <c r="AU760" s="267" t="s">
        <v>82</v>
      </c>
      <c r="AV760" s="13" t="s">
        <v>80</v>
      </c>
      <c r="AW760" s="13" t="s">
        <v>30</v>
      </c>
      <c r="AX760" s="13" t="s">
        <v>73</v>
      </c>
      <c r="AY760" s="267" t="s">
        <v>165</v>
      </c>
    </row>
    <row r="761" spans="1:51" s="14" customFormat="1" ht="12">
      <c r="A761" s="14"/>
      <c r="B761" s="268"/>
      <c r="C761" s="269"/>
      <c r="D761" s="259" t="s">
        <v>173</v>
      </c>
      <c r="E761" s="270" t="s">
        <v>1</v>
      </c>
      <c r="F761" s="271" t="s">
        <v>950</v>
      </c>
      <c r="G761" s="269"/>
      <c r="H761" s="272">
        <v>136.75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173</v>
      </c>
      <c r="AU761" s="278" t="s">
        <v>82</v>
      </c>
      <c r="AV761" s="14" t="s">
        <v>82</v>
      </c>
      <c r="AW761" s="14" t="s">
        <v>30</v>
      </c>
      <c r="AX761" s="14" t="s">
        <v>73</v>
      </c>
      <c r="AY761" s="278" t="s">
        <v>165</v>
      </c>
    </row>
    <row r="762" spans="1:65" s="2" customFormat="1" ht="16.5" customHeight="1">
      <c r="A762" s="37"/>
      <c r="B762" s="38"/>
      <c r="C762" s="243" t="s">
        <v>951</v>
      </c>
      <c r="D762" s="243" t="s">
        <v>167</v>
      </c>
      <c r="E762" s="244" t="s">
        <v>952</v>
      </c>
      <c r="F762" s="245" t="s">
        <v>953</v>
      </c>
      <c r="G762" s="246" t="s">
        <v>457</v>
      </c>
      <c r="H762" s="247">
        <v>21.6</v>
      </c>
      <c r="I762" s="248"/>
      <c r="J762" s="249">
        <f>ROUND(I762*H762,2)</f>
        <v>0</v>
      </c>
      <c r="K762" s="250"/>
      <c r="L762" s="43"/>
      <c r="M762" s="251" t="s">
        <v>1</v>
      </c>
      <c r="N762" s="252" t="s">
        <v>38</v>
      </c>
      <c r="O762" s="90"/>
      <c r="P762" s="253">
        <f>O762*H762</f>
        <v>0</v>
      </c>
      <c r="Q762" s="253">
        <v>0</v>
      </c>
      <c r="R762" s="253">
        <f>Q762*H762</f>
        <v>0</v>
      </c>
      <c r="S762" s="253">
        <v>0.108</v>
      </c>
      <c r="T762" s="254">
        <f>S762*H762</f>
        <v>2.3328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R762" s="255" t="s">
        <v>171</v>
      </c>
      <c r="AT762" s="255" t="s">
        <v>167</v>
      </c>
      <c r="AU762" s="255" t="s">
        <v>82</v>
      </c>
      <c r="AY762" s="16" t="s">
        <v>165</v>
      </c>
      <c r="BE762" s="256">
        <f>IF(N762="základní",J762,0)</f>
        <v>0</v>
      </c>
      <c r="BF762" s="256">
        <f>IF(N762="snížená",J762,0)</f>
        <v>0</v>
      </c>
      <c r="BG762" s="256">
        <f>IF(N762="zákl. přenesená",J762,0)</f>
        <v>0</v>
      </c>
      <c r="BH762" s="256">
        <f>IF(N762="sníž. přenesená",J762,0)</f>
        <v>0</v>
      </c>
      <c r="BI762" s="256">
        <f>IF(N762="nulová",J762,0)</f>
        <v>0</v>
      </c>
      <c r="BJ762" s="16" t="s">
        <v>80</v>
      </c>
      <c r="BK762" s="256">
        <f>ROUND(I762*H762,2)</f>
        <v>0</v>
      </c>
      <c r="BL762" s="16" t="s">
        <v>171</v>
      </c>
      <c r="BM762" s="255" t="s">
        <v>954</v>
      </c>
    </row>
    <row r="763" spans="1:51" s="13" customFormat="1" ht="12">
      <c r="A763" s="13"/>
      <c r="B763" s="257"/>
      <c r="C763" s="258"/>
      <c r="D763" s="259" t="s">
        <v>173</v>
      </c>
      <c r="E763" s="260" t="s">
        <v>1</v>
      </c>
      <c r="F763" s="261" t="s">
        <v>603</v>
      </c>
      <c r="G763" s="258"/>
      <c r="H763" s="260" t="s">
        <v>1</v>
      </c>
      <c r="I763" s="262"/>
      <c r="J763" s="258"/>
      <c r="K763" s="258"/>
      <c r="L763" s="263"/>
      <c r="M763" s="264"/>
      <c r="N763" s="265"/>
      <c r="O763" s="265"/>
      <c r="P763" s="265"/>
      <c r="Q763" s="265"/>
      <c r="R763" s="265"/>
      <c r="S763" s="265"/>
      <c r="T763" s="26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7" t="s">
        <v>173</v>
      </c>
      <c r="AU763" s="267" t="s">
        <v>82</v>
      </c>
      <c r="AV763" s="13" t="s">
        <v>80</v>
      </c>
      <c r="AW763" s="13" t="s">
        <v>30</v>
      </c>
      <c r="AX763" s="13" t="s">
        <v>73</v>
      </c>
      <c r="AY763" s="267" t="s">
        <v>165</v>
      </c>
    </row>
    <row r="764" spans="1:51" s="14" customFormat="1" ht="12">
      <c r="A764" s="14"/>
      <c r="B764" s="268"/>
      <c r="C764" s="269"/>
      <c r="D764" s="259" t="s">
        <v>173</v>
      </c>
      <c r="E764" s="270" t="s">
        <v>1</v>
      </c>
      <c r="F764" s="271" t="s">
        <v>955</v>
      </c>
      <c r="G764" s="269"/>
      <c r="H764" s="272">
        <v>21.6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173</v>
      </c>
      <c r="AU764" s="278" t="s">
        <v>82</v>
      </c>
      <c r="AV764" s="14" t="s">
        <v>82</v>
      </c>
      <c r="AW764" s="14" t="s">
        <v>30</v>
      </c>
      <c r="AX764" s="14" t="s">
        <v>73</v>
      </c>
      <c r="AY764" s="278" t="s">
        <v>165</v>
      </c>
    </row>
    <row r="765" spans="1:65" s="2" customFormat="1" ht="21.75" customHeight="1">
      <c r="A765" s="37"/>
      <c r="B765" s="38"/>
      <c r="C765" s="243" t="s">
        <v>956</v>
      </c>
      <c r="D765" s="243" t="s">
        <v>167</v>
      </c>
      <c r="E765" s="244" t="s">
        <v>957</v>
      </c>
      <c r="F765" s="245" t="s">
        <v>958</v>
      </c>
      <c r="G765" s="246" t="s">
        <v>170</v>
      </c>
      <c r="H765" s="247">
        <v>14.23</v>
      </c>
      <c r="I765" s="248"/>
      <c r="J765" s="249">
        <f>ROUND(I765*H765,2)</f>
        <v>0</v>
      </c>
      <c r="K765" s="250"/>
      <c r="L765" s="43"/>
      <c r="M765" s="251" t="s">
        <v>1</v>
      </c>
      <c r="N765" s="252" t="s">
        <v>38</v>
      </c>
      <c r="O765" s="90"/>
      <c r="P765" s="253">
        <f>O765*H765</f>
        <v>0</v>
      </c>
      <c r="Q765" s="253">
        <v>0</v>
      </c>
      <c r="R765" s="253">
        <f>Q765*H765</f>
        <v>0</v>
      </c>
      <c r="S765" s="253">
        <v>0.065</v>
      </c>
      <c r="T765" s="254">
        <f>S765*H765</f>
        <v>0.92495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171</v>
      </c>
      <c r="AT765" s="255" t="s">
        <v>167</v>
      </c>
      <c r="AU765" s="255" t="s">
        <v>82</v>
      </c>
      <c r="AY765" s="16" t="s">
        <v>165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80</v>
      </c>
      <c r="BK765" s="256">
        <f>ROUND(I765*H765,2)</f>
        <v>0</v>
      </c>
      <c r="BL765" s="16" t="s">
        <v>171</v>
      </c>
      <c r="BM765" s="255" t="s">
        <v>959</v>
      </c>
    </row>
    <row r="766" spans="1:51" s="13" customFormat="1" ht="12">
      <c r="A766" s="13"/>
      <c r="B766" s="257"/>
      <c r="C766" s="258"/>
      <c r="D766" s="259" t="s">
        <v>173</v>
      </c>
      <c r="E766" s="260" t="s">
        <v>1</v>
      </c>
      <c r="F766" s="261" t="s">
        <v>174</v>
      </c>
      <c r="G766" s="258"/>
      <c r="H766" s="260" t="s">
        <v>1</v>
      </c>
      <c r="I766" s="262"/>
      <c r="J766" s="258"/>
      <c r="K766" s="258"/>
      <c r="L766" s="263"/>
      <c r="M766" s="264"/>
      <c r="N766" s="265"/>
      <c r="O766" s="265"/>
      <c r="P766" s="265"/>
      <c r="Q766" s="265"/>
      <c r="R766" s="265"/>
      <c r="S766" s="265"/>
      <c r="T766" s="26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7" t="s">
        <v>173</v>
      </c>
      <c r="AU766" s="267" t="s">
        <v>82</v>
      </c>
      <c r="AV766" s="13" t="s">
        <v>80</v>
      </c>
      <c r="AW766" s="13" t="s">
        <v>30</v>
      </c>
      <c r="AX766" s="13" t="s">
        <v>73</v>
      </c>
      <c r="AY766" s="267" t="s">
        <v>165</v>
      </c>
    </row>
    <row r="767" spans="1:51" s="14" customFormat="1" ht="12">
      <c r="A767" s="14"/>
      <c r="B767" s="268"/>
      <c r="C767" s="269"/>
      <c r="D767" s="259" t="s">
        <v>173</v>
      </c>
      <c r="E767" s="270" t="s">
        <v>1</v>
      </c>
      <c r="F767" s="271" t="s">
        <v>747</v>
      </c>
      <c r="G767" s="269"/>
      <c r="H767" s="272">
        <v>11.739</v>
      </c>
      <c r="I767" s="273"/>
      <c r="J767" s="269"/>
      <c r="K767" s="269"/>
      <c r="L767" s="274"/>
      <c r="M767" s="275"/>
      <c r="N767" s="276"/>
      <c r="O767" s="276"/>
      <c r="P767" s="276"/>
      <c r="Q767" s="276"/>
      <c r="R767" s="276"/>
      <c r="S767" s="276"/>
      <c r="T767" s="277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8" t="s">
        <v>173</v>
      </c>
      <c r="AU767" s="278" t="s">
        <v>82</v>
      </c>
      <c r="AV767" s="14" t="s">
        <v>82</v>
      </c>
      <c r="AW767" s="14" t="s">
        <v>30</v>
      </c>
      <c r="AX767" s="14" t="s">
        <v>73</v>
      </c>
      <c r="AY767" s="278" t="s">
        <v>165</v>
      </c>
    </row>
    <row r="768" spans="1:51" s="14" customFormat="1" ht="12">
      <c r="A768" s="14"/>
      <c r="B768" s="268"/>
      <c r="C768" s="269"/>
      <c r="D768" s="259" t="s">
        <v>173</v>
      </c>
      <c r="E768" s="270" t="s">
        <v>1</v>
      </c>
      <c r="F768" s="271" t="s">
        <v>748</v>
      </c>
      <c r="G768" s="269"/>
      <c r="H768" s="272">
        <v>0.592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173</v>
      </c>
      <c r="AU768" s="278" t="s">
        <v>82</v>
      </c>
      <c r="AV768" s="14" t="s">
        <v>82</v>
      </c>
      <c r="AW768" s="14" t="s">
        <v>30</v>
      </c>
      <c r="AX768" s="14" t="s">
        <v>73</v>
      </c>
      <c r="AY768" s="278" t="s">
        <v>165</v>
      </c>
    </row>
    <row r="769" spans="1:51" s="14" customFormat="1" ht="12">
      <c r="A769" s="14"/>
      <c r="B769" s="268"/>
      <c r="C769" s="269"/>
      <c r="D769" s="259" t="s">
        <v>173</v>
      </c>
      <c r="E769" s="270" t="s">
        <v>1</v>
      </c>
      <c r="F769" s="271" t="s">
        <v>749</v>
      </c>
      <c r="G769" s="269"/>
      <c r="H769" s="272">
        <v>0.267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173</v>
      </c>
      <c r="AU769" s="278" t="s">
        <v>82</v>
      </c>
      <c r="AV769" s="14" t="s">
        <v>82</v>
      </c>
      <c r="AW769" s="14" t="s">
        <v>30</v>
      </c>
      <c r="AX769" s="14" t="s">
        <v>73</v>
      </c>
      <c r="AY769" s="278" t="s">
        <v>165</v>
      </c>
    </row>
    <row r="770" spans="1:51" s="14" customFormat="1" ht="12">
      <c r="A770" s="14"/>
      <c r="B770" s="268"/>
      <c r="C770" s="269"/>
      <c r="D770" s="259" t="s">
        <v>173</v>
      </c>
      <c r="E770" s="270" t="s">
        <v>1</v>
      </c>
      <c r="F770" s="271" t="s">
        <v>750</v>
      </c>
      <c r="G770" s="269"/>
      <c r="H770" s="272">
        <v>1.632</v>
      </c>
      <c r="I770" s="273"/>
      <c r="J770" s="269"/>
      <c r="K770" s="269"/>
      <c r="L770" s="274"/>
      <c r="M770" s="275"/>
      <c r="N770" s="276"/>
      <c r="O770" s="276"/>
      <c r="P770" s="276"/>
      <c r="Q770" s="276"/>
      <c r="R770" s="276"/>
      <c r="S770" s="276"/>
      <c r="T770" s="27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8" t="s">
        <v>173</v>
      </c>
      <c r="AU770" s="278" t="s">
        <v>82</v>
      </c>
      <c r="AV770" s="14" t="s">
        <v>82</v>
      </c>
      <c r="AW770" s="14" t="s">
        <v>30</v>
      </c>
      <c r="AX770" s="14" t="s">
        <v>73</v>
      </c>
      <c r="AY770" s="278" t="s">
        <v>165</v>
      </c>
    </row>
    <row r="771" spans="1:65" s="2" customFormat="1" ht="16.5" customHeight="1">
      <c r="A771" s="37"/>
      <c r="B771" s="38"/>
      <c r="C771" s="243" t="s">
        <v>960</v>
      </c>
      <c r="D771" s="243" t="s">
        <v>167</v>
      </c>
      <c r="E771" s="244" t="s">
        <v>961</v>
      </c>
      <c r="F771" s="245" t="s">
        <v>962</v>
      </c>
      <c r="G771" s="246" t="s">
        <v>170</v>
      </c>
      <c r="H771" s="247">
        <v>11.2</v>
      </c>
      <c r="I771" s="248"/>
      <c r="J771" s="249">
        <f>ROUND(I771*H771,2)</f>
        <v>0</v>
      </c>
      <c r="K771" s="250"/>
      <c r="L771" s="43"/>
      <c r="M771" s="251" t="s">
        <v>1</v>
      </c>
      <c r="N771" s="252" t="s">
        <v>38</v>
      </c>
      <c r="O771" s="90"/>
      <c r="P771" s="253">
        <f>O771*H771</f>
        <v>0</v>
      </c>
      <c r="Q771" s="253">
        <v>0</v>
      </c>
      <c r="R771" s="253">
        <f>Q771*H771</f>
        <v>0</v>
      </c>
      <c r="S771" s="253">
        <v>0.076</v>
      </c>
      <c r="T771" s="254">
        <f>S771*H771</f>
        <v>0.8512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255" t="s">
        <v>171</v>
      </c>
      <c r="AT771" s="255" t="s">
        <v>167</v>
      </c>
      <c r="AU771" s="255" t="s">
        <v>82</v>
      </c>
      <c r="AY771" s="16" t="s">
        <v>165</v>
      </c>
      <c r="BE771" s="256">
        <f>IF(N771="základní",J771,0)</f>
        <v>0</v>
      </c>
      <c r="BF771" s="256">
        <f>IF(N771="snížená",J771,0)</f>
        <v>0</v>
      </c>
      <c r="BG771" s="256">
        <f>IF(N771="zákl. přenesená",J771,0)</f>
        <v>0</v>
      </c>
      <c r="BH771" s="256">
        <f>IF(N771="sníž. přenesená",J771,0)</f>
        <v>0</v>
      </c>
      <c r="BI771" s="256">
        <f>IF(N771="nulová",J771,0)</f>
        <v>0</v>
      </c>
      <c r="BJ771" s="16" t="s">
        <v>80</v>
      </c>
      <c r="BK771" s="256">
        <f>ROUND(I771*H771,2)</f>
        <v>0</v>
      </c>
      <c r="BL771" s="16" t="s">
        <v>171</v>
      </c>
      <c r="BM771" s="255" t="s">
        <v>963</v>
      </c>
    </row>
    <row r="772" spans="1:51" s="14" customFormat="1" ht="12">
      <c r="A772" s="14"/>
      <c r="B772" s="268"/>
      <c r="C772" s="269"/>
      <c r="D772" s="259" t="s">
        <v>173</v>
      </c>
      <c r="E772" s="270" t="s">
        <v>1</v>
      </c>
      <c r="F772" s="271" t="s">
        <v>964</v>
      </c>
      <c r="G772" s="269"/>
      <c r="H772" s="272">
        <v>9.6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173</v>
      </c>
      <c r="AU772" s="278" t="s">
        <v>82</v>
      </c>
      <c r="AV772" s="14" t="s">
        <v>82</v>
      </c>
      <c r="AW772" s="14" t="s">
        <v>30</v>
      </c>
      <c r="AX772" s="14" t="s">
        <v>73</v>
      </c>
      <c r="AY772" s="278" t="s">
        <v>165</v>
      </c>
    </row>
    <row r="773" spans="1:51" s="14" customFormat="1" ht="12">
      <c r="A773" s="14"/>
      <c r="B773" s="268"/>
      <c r="C773" s="269"/>
      <c r="D773" s="259" t="s">
        <v>173</v>
      </c>
      <c r="E773" s="270" t="s">
        <v>1</v>
      </c>
      <c r="F773" s="271" t="s">
        <v>965</v>
      </c>
      <c r="G773" s="269"/>
      <c r="H773" s="272">
        <v>1.6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173</v>
      </c>
      <c r="AU773" s="278" t="s">
        <v>82</v>
      </c>
      <c r="AV773" s="14" t="s">
        <v>82</v>
      </c>
      <c r="AW773" s="14" t="s">
        <v>30</v>
      </c>
      <c r="AX773" s="14" t="s">
        <v>73</v>
      </c>
      <c r="AY773" s="278" t="s">
        <v>165</v>
      </c>
    </row>
    <row r="774" spans="1:65" s="2" customFormat="1" ht="21.75" customHeight="1">
      <c r="A774" s="37"/>
      <c r="B774" s="38"/>
      <c r="C774" s="243" t="s">
        <v>966</v>
      </c>
      <c r="D774" s="243" t="s">
        <v>167</v>
      </c>
      <c r="E774" s="244" t="s">
        <v>967</v>
      </c>
      <c r="F774" s="245" t="s">
        <v>968</v>
      </c>
      <c r="G774" s="246" t="s">
        <v>170</v>
      </c>
      <c r="H774" s="247">
        <v>378.273</v>
      </c>
      <c r="I774" s="248"/>
      <c r="J774" s="249">
        <f>ROUND(I774*H774,2)</f>
        <v>0</v>
      </c>
      <c r="K774" s="250"/>
      <c r="L774" s="43"/>
      <c r="M774" s="251" t="s">
        <v>1</v>
      </c>
      <c r="N774" s="252" t="s">
        <v>38</v>
      </c>
      <c r="O774" s="90"/>
      <c r="P774" s="253">
        <f>O774*H774</f>
        <v>0</v>
      </c>
      <c r="Q774" s="253">
        <v>0</v>
      </c>
      <c r="R774" s="253">
        <f>Q774*H774</f>
        <v>0</v>
      </c>
      <c r="S774" s="253">
        <v>0.01</v>
      </c>
      <c r="T774" s="254">
        <f>S774*H774</f>
        <v>3.7827300000000004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255" t="s">
        <v>171</v>
      </c>
      <c r="AT774" s="255" t="s">
        <v>167</v>
      </c>
      <c r="AU774" s="255" t="s">
        <v>82</v>
      </c>
      <c r="AY774" s="16" t="s">
        <v>165</v>
      </c>
      <c r="BE774" s="256">
        <f>IF(N774="základní",J774,0)</f>
        <v>0</v>
      </c>
      <c r="BF774" s="256">
        <f>IF(N774="snížená",J774,0)</f>
        <v>0</v>
      </c>
      <c r="BG774" s="256">
        <f>IF(N774="zákl. přenesená",J774,0)</f>
        <v>0</v>
      </c>
      <c r="BH774" s="256">
        <f>IF(N774="sníž. přenesená",J774,0)</f>
        <v>0</v>
      </c>
      <c r="BI774" s="256">
        <f>IF(N774="nulová",J774,0)</f>
        <v>0</v>
      </c>
      <c r="BJ774" s="16" t="s">
        <v>80</v>
      </c>
      <c r="BK774" s="256">
        <f>ROUND(I774*H774,2)</f>
        <v>0</v>
      </c>
      <c r="BL774" s="16" t="s">
        <v>171</v>
      </c>
      <c r="BM774" s="255" t="s">
        <v>969</v>
      </c>
    </row>
    <row r="775" spans="1:51" s="14" customFormat="1" ht="12">
      <c r="A775" s="14"/>
      <c r="B775" s="268"/>
      <c r="C775" s="269"/>
      <c r="D775" s="259" t="s">
        <v>173</v>
      </c>
      <c r="E775" s="270" t="s">
        <v>1</v>
      </c>
      <c r="F775" s="271" t="s">
        <v>365</v>
      </c>
      <c r="G775" s="269"/>
      <c r="H775" s="272">
        <v>378.273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173</v>
      </c>
      <c r="AU775" s="278" t="s">
        <v>82</v>
      </c>
      <c r="AV775" s="14" t="s">
        <v>82</v>
      </c>
      <c r="AW775" s="14" t="s">
        <v>30</v>
      </c>
      <c r="AX775" s="14" t="s">
        <v>73</v>
      </c>
      <c r="AY775" s="278" t="s">
        <v>165</v>
      </c>
    </row>
    <row r="776" spans="1:65" s="2" customFormat="1" ht="21.75" customHeight="1">
      <c r="A776" s="37"/>
      <c r="B776" s="38"/>
      <c r="C776" s="243" t="s">
        <v>970</v>
      </c>
      <c r="D776" s="243" t="s">
        <v>167</v>
      </c>
      <c r="E776" s="244" t="s">
        <v>971</v>
      </c>
      <c r="F776" s="245" t="s">
        <v>972</v>
      </c>
      <c r="G776" s="246" t="s">
        <v>170</v>
      </c>
      <c r="H776" s="247">
        <v>6.136</v>
      </c>
      <c r="I776" s="248"/>
      <c r="J776" s="249">
        <f>ROUND(I776*H776,2)</f>
        <v>0</v>
      </c>
      <c r="K776" s="250"/>
      <c r="L776" s="43"/>
      <c r="M776" s="251" t="s">
        <v>1</v>
      </c>
      <c r="N776" s="252" t="s">
        <v>38</v>
      </c>
      <c r="O776" s="90"/>
      <c r="P776" s="253">
        <f>O776*H776</f>
        <v>0</v>
      </c>
      <c r="Q776" s="253">
        <v>0</v>
      </c>
      <c r="R776" s="253">
        <f>Q776*H776</f>
        <v>0</v>
      </c>
      <c r="S776" s="253">
        <v>0.05</v>
      </c>
      <c r="T776" s="254">
        <f>S776*H776</f>
        <v>0.3068</v>
      </c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R776" s="255" t="s">
        <v>171</v>
      </c>
      <c r="AT776" s="255" t="s">
        <v>167</v>
      </c>
      <c r="AU776" s="255" t="s">
        <v>82</v>
      </c>
      <c r="AY776" s="16" t="s">
        <v>165</v>
      </c>
      <c r="BE776" s="256">
        <f>IF(N776="základní",J776,0)</f>
        <v>0</v>
      </c>
      <c r="BF776" s="256">
        <f>IF(N776="snížená",J776,0)</f>
        <v>0</v>
      </c>
      <c r="BG776" s="256">
        <f>IF(N776="zákl. přenesená",J776,0)</f>
        <v>0</v>
      </c>
      <c r="BH776" s="256">
        <f>IF(N776="sníž. přenesená",J776,0)</f>
        <v>0</v>
      </c>
      <c r="BI776" s="256">
        <f>IF(N776="nulová",J776,0)</f>
        <v>0</v>
      </c>
      <c r="BJ776" s="16" t="s">
        <v>80</v>
      </c>
      <c r="BK776" s="256">
        <f>ROUND(I776*H776,2)</f>
        <v>0</v>
      </c>
      <c r="BL776" s="16" t="s">
        <v>171</v>
      </c>
      <c r="BM776" s="255" t="s">
        <v>973</v>
      </c>
    </row>
    <row r="777" spans="1:51" s="14" customFormat="1" ht="12">
      <c r="A777" s="14"/>
      <c r="B777" s="268"/>
      <c r="C777" s="269"/>
      <c r="D777" s="259" t="s">
        <v>173</v>
      </c>
      <c r="E777" s="270" t="s">
        <v>1</v>
      </c>
      <c r="F777" s="271" t="s">
        <v>974</v>
      </c>
      <c r="G777" s="269"/>
      <c r="H777" s="272">
        <v>6.136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173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165</v>
      </c>
    </row>
    <row r="778" spans="1:65" s="2" customFormat="1" ht="21.75" customHeight="1">
      <c r="A778" s="37"/>
      <c r="B778" s="38"/>
      <c r="C778" s="243" t="s">
        <v>975</v>
      </c>
      <c r="D778" s="243" t="s">
        <v>167</v>
      </c>
      <c r="E778" s="244" t="s">
        <v>976</v>
      </c>
      <c r="F778" s="245" t="s">
        <v>977</v>
      </c>
      <c r="G778" s="246" t="s">
        <v>170</v>
      </c>
      <c r="H778" s="247">
        <v>782.949</v>
      </c>
      <c r="I778" s="248"/>
      <c r="J778" s="249">
        <f>ROUND(I778*H778,2)</f>
        <v>0</v>
      </c>
      <c r="K778" s="250"/>
      <c r="L778" s="43"/>
      <c r="M778" s="251" t="s">
        <v>1</v>
      </c>
      <c r="N778" s="252" t="s">
        <v>38</v>
      </c>
      <c r="O778" s="90"/>
      <c r="P778" s="253">
        <f>O778*H778</f>
        <v>0</v>
      </c>
      <c r="Q778" s="253">
        <v>0</v>
      </c>
      <c r="R778" s="253">
        <f>Q778*H778</f>
        <v>0</v>
      </c>
      <c r="S778" s="253">
        <v>0.005</v>
      </c>
      <c r="T778" s="254">
        <f>S778*H778</f>
        <v>3.914745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55" t="s">
        <v>171</v>
      </c>
      <c r="AT778" s="255" t="s">
        <v>167</v>
      </c>
      <c r="AU778" s="255" t="s">
        <v>82</v>
      </c>
      <c r="AY778" s="16" t="s">
        <v>165</v>
      </c>
      <c r="BE778" s="256">
        <f>IF(N778="základní",J778,0)</f>
        <v>0</v>
      </c>
      <c r="BF778" s="256">
        <f>IF(N778="snížená",J778,0)</f>
        <v>0</v>
      </c>
      <c r="BG778" s="256">
        <f>IF(N778="zákl. přenesená",J778,0)</f>
        <v>0</v>
      </c>
      <c r="BH778" s="256">
        <f>IF(N778="sníž. přenesená",J778,0)</f>
        <v>0</v>
      </c>
      <c r="BI778" s="256">
        <f>IF(N778="nulová",J778,0)</f>
        <v>0</v>
      </c>
      <c r="BJ778" s="16" t="s">
        <v>80</v>
      </c>
      <c r="BK778" s="256">
        <f>ROUND(I778*H778,2)</f>
        <v>0</v>
      </c>
      <c r="BL778" s="16" t="s">
        <v>171</v>
      </c>
      <c r="BM778" s="255" t="s">
        <v>978</v>
      </c>
    </row>
    <row r="779" spans="1:51" s="14" customFormat="1" ht="12">
      <c r="A779" s="14"/>
      <c r="B779" s="268"/>
      <c r="C779" s="269"/>
      <c r="D779" s="259" t="s">
        <v>173</v>
      </c>
      <c r="E779" s="270" t="s">
        <v>1</v>
      </c>
      <c r="F779" s="271" t="s">
        <v>447</v>
      </c>
      <c r="G779" s="269"/>
      <c r="H779" s="272">
        <v>782.949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173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165</v>
      </c>
    </row>
    <row r="780" spans="1:65" s="2" customFormat="1" ht="33" customHeight="1">
      <c r="A780" s="37"/>
      <c r="B780" s="38"/>
      <c r="C780" s="243" t="s">
        <v>979</v>
      </c>
      <c r="D780" s="243" t="s">
        <v>167</v>
      </c>
      <c r="E780" s="244" t="s">
        <v>980</v>
      </c>
      <c r="F780" s="245" t="s">
        <v>981</v>
      </c>
      <c r="G780" s="246" t="s">
        <v>170</v>
      </c>
      <c r="H780" s="247">
        <v>234.386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38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0.037</v>
      </c>
      <c r="T780" s="254">
        <f>S780*H780</f>
        <v>8.672282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171</v>
      </c>
      <c r="AT780" s="255" t="s">
        <v>167</v>
      </c>
      <c r="AU780" s="255" t="s">
        <v>82</v>
      </c>
      <c r="AY780" s="16" t="s">
        <v>165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80</v>
      </c>
      <c r="BK780" s="256">
        <f>ROUND(I780*H780,2)</f>
        <v>0</v>
      </c>
      <c r="BL780" s="16" t="s">
        <v>171</v>
      </c>
      <c r="BM780" s="255" t="s">
        <v>982</v>
      </c>
    </row>
    <row r="781" spans="1:51" s="14" customFormat="1" ht="12">
      <c r="A781" s="14"/>
      <c r="B781" s="268"/>
      <c r="C781" s="269"/>
      <c r="D781" s="259" t="s">
        <v>173</v>
      </c>
      <c r="E781" s="270" t="s">
        <v>1</v>
      </c>
      <c r="F781" s="271" t="s">
        <v>445</v>
      </c>
      <c r="G781" s="269"/>
      <c r="H781" s="272">
        <v>234.386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173</v>
      </c>
      <c r="AU781" s="278" t="s">
        <v>82</v>
      </c>
      <c r="AV781" s="14" t="s">
        <v>82</v>
      </c>
      <c r="AW781" s="14" t="s">
        <v>30</v>
      </c>
      <c r="AX781" s="14" t="s">
        <v>73</v>
      </c>
      <c r="AY781" s="278" t="s">
        <v>165</v>
      </c>
    </row>
    <row r="782" spans="1:63" s="12" customFormat="1" ht="22.8" customHeight="1">
      <c r="A782" s="12"/>
      <c r="B782" s="227"/>
      <c r="C782" s="228"/>
      <c r="D782" s="229" t="s">
        <v>72</v>
      </c>
      <c r="E782" s="241" t="s">
        <v>983</v>
      </c>
      <c r="F782" s="241" t="s">
        <v>984</v>
      </c>
      <c r="G782" s="228"/>
      <c r="H782" s="228"/>
      <c r="I782" s="231"/>
      <c r="J782" s="242">
        <f>BK782</f>
        <v>0</v>
      </c>
      <c r="K782" s="228"/>
      <c r="L782" s="233"/>
      <c r="M782" s="234"/>
      <c r="N782" s="235"/>
      <c r="O782" s="235"/>
      <c r="P782" s="236">
        <f>SUM(P783:P795)</f>
        <v>0</v>
      </c>
      <c r="Q782" s="235"/>
      <c r="R782" s="236">
        <f>SUM(R783:R795)</f>
        <v>0</v>
      </c>
      <c r="S782" s="235"/>
      <c r="T782" s="237">
        <f>SUM(T783:T795)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38" t="s">
        <v>80</v>
      </c>
      <c r="AT782" s="239" t="s">
        <v>72</v>
      </c>
      <c r="AU782" s="239" t="s">
        <v>80</v>
      </c>
      <c r="AY782" s="238" t="s">
        <v>165</v>
      </c>
      <c r="BK782" s="240">
        <f>SUM(BK783:BK795)</f>
        <v>0</v>
      </c>
    </row>
    <row r="783" spans="1:65" s="2" customFormat="1" ht="16.5" customHeight="1">
      <c r="A783" s="37"/>
      <c r="B783" s="38"/>
      <c r="C783" s="243" t="s">
        <v>985</v>
      </c>
      <c r="D783" s="243" t="s">
        <v>167</v>
      </c>
      <c r="E783" s="244" t="s">
        <v>986</v>
      </c>
      <c r="F783" s="245" t="s">
        <v>987</v>
      </c>
      <c r="G783" s="246" t="s">
        <v>219</v>
      </c>
      <c r="H783" s="247">
        <v>175.629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38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0</v>
      </c>
      <c r="T783" s="254">
        <f>S783*H783</f>
        <v>0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171</v>
      </c>
      <c r="AT783" s="255" t="s">
        <v>167</v>
      </c>
      <c r="AU783" s="255" t="s">
        <v>82</v>
      </c>
      <c r="AY783" s="16" t="s">
        <v>165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80</v>
      </c>
      <c r="BK783" s="256">
        <f>ROUND(I783*H783,2)</f>
        <v>0</v>
      </c>
      <c r="BL783" s="16" t="s">
        <v>171</v>
      </c>
      <c r="BM783" s="255" t="s">
        <v>988</v>
      </c>
    </row>
    <row r="784" spans="1:65" s="2" customFormat="1" ht="21.75" customHeight="1">
      <c r="A784" s="37"/>
      <c r="B784" s="38"/>
      <c r="C784" s="243" t="s">
        <v>989</v>
      </c>
      <c r="D784" s="243" t="s">
        <v>167</v>
      </c>
      <c r="E784" s="244" t="s">
        <v>990</v>
      </c>
      <c r="F784" s="245" t="s">
        <v>991</v>
      </c>
      <c r="G784" s="246" t="s">
        <v>219</v>
      </c>
      <c r="H784" s="247">
        <v>175.629</v>
      </c>
      <c r="I784" s="248"/>
      <c r="J784" s="249">
        <f>ROUND(I784*H784,2)</f>
        <v>0</v>
      </c>
      <c r="K784" s="250"/>
      <c r="L784" s="43"/>
      <c r="M784" s="251" t="s">
        <v>1</v>
      </c>
      <c r="N784" s="252" t="s">
        <v>38</v>
      </c>
      <c r="O784" s="90"/>
      <c r="P784" s="253">
        <f>O784*H784</f>
        <v>0</v>
      </c>
      <c r="Q784" s="253">
        <v>0</v>
      </c>
      <c r="R784" s="253">
        <f>Q784*H784</f>
        <v>0</v>
      </c>
      <c r="S784" s="253">
        <v>0</v>
      </c>
      <c r="T784" s="254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55" t="s">
        <v>171</v>
      </c>
      <c r="AT784" s="255" t="s">
        <v>167</v>
      </c>
      <c r="AU784" s="255" t="s">
        <v>82</v>
      </c>
      <c r="AY784" s="16" t="s">
        <v>165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6" t="s">
        <v>80</v>
      </c>
      <c r="BK784" s="256">
        <f>ROUND(I784*H784,2)</f>
        <v>0</v>
      </c>
      <c r="BL784" s="16" t="s">
        <v>171</v>
      </c>
      <c r="BM784" s="255" t="s">
        <v>992</v>
      </c>
    </row>
    <row r="785" spans="1:65" s="2" customFormat="1" ht="16.5" customHeight="1">
      <c r="A785" s="37"/>
      <c r="B785" s="38"/>
      <c r="C785" s="243" t="s">
        <v>993</v>
      </c>
      <c r="D785" s="243" t="s">
        <v>167</v>
      </c>
      <c r="E785" s="244" t="s">
        <v>994</v>
      </c>
      <c r="F785" s="245" t="s">
        <v>995</v>
      </c>
      <c r="G785" s="246" t="s">
        <v>457</v>
      </c>
      <c r="H785" s="247">
        <v>24</v>
      </c>
      <c r="I785" s="248"/>
      <c r="J785" s="249">
        <f>ROUND(I785*H785,2)</f>
        <v>0</v>
      </c>
      <c r="K785" s="250"/>
      <c r="L785" s="43"/>
      <c r="M785" s="251" t="s">
        <v>1</v>
      </c>
      <c r="N785" s="252" t="s">
        <v>38</v>
      </c>
      <c r="O785" s="90"/>
      <c r="P785" s="253">
        <f>O785*H785</f>
        <v>0</v>
      </c>
      <c r="Q785" s="253">
        <v>0</v>
      </c>
      <c r="R785" s="253">
        <f>Q785*H785</f>
        <v>0</v>
      </c>
      <c r="S785" s="253">
        <v>0</v>
      </c>
      <c r="T785" s="254">
        <f>S785*H785</f>
        <v>0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255" t="s">
        <v>171</v>
      </c>
      <c r="AT785" s="255" t="s">
        <v>167</v>
      </c>
      <c r="AU785" s="255" t="s">
        <v>82</v>
      </c>
      <c r="AY785" s="16" t="s">
        <v>165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6" t="s">
        <v>80</v>
      </c>
      <c r="BK785" s="256">
        <f>ROUND(I785*H785,2)</f>
        <v>0</v>
      </c>
      <c r="BL785" s="16" t="s">
        <v>171</v>
      </c>
      <c r="BM785" s="255" t="s">
        <v>996</v>
      </c>
    </row>
    <row r="786" spans="1:51" s="14" customFormat="1" ht="12">
      <c r="A786" s="14"/>
      <c r="B786" s="268"/>
      <c r="C786" s="269"/>
      <c r="D786" s="259" t="s">
        <v>173</v>
      </c>
      <c r="E786" s="270" t="s">
        <v>1</v>
      </c>
      <c r="F786" s="271" t="s">
        <v>997</v>
      </c>
      <c r="G786" s="269"/>
      <c r="H786" s="272">
        <v>24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173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165</v>
      </c>
    </row>
    <row r="787" spans="1:65" s="2" customFormat="1" ht="21.75" customHeight="1">
      <c r="A787" s="37"/>
      <c r="B787" s="38"/>
      <c r="C787" s="243" t="s">
        <v>998</v>
      </c>
      <c r="D787" s="243" t="s">
        <v>167</v>
      </c>
      <c r="E787" s="244" t="s">
        <v>999</v>
      </c>
      <c r="F787" s="245" t="s">
        <v>1000</v>
      </c>
      <c r="G787" s="246" t="s">
        <v>457</v>
      </c>
      <c r="H787" s="247">
        <v>240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38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</v>
      </c>
      <c r="T787" s="254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171</v>
      </c>
      <c r="AT787" s="255" t="s">
        <v>167</v>
      </c>
      <c r="AU787" s="255" t="s">
        <v>82</v>
      </c>
      <c r="AY787" s="16" t="s">
        <v>165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80</v>
      </c>
      <c r="BK787" s="256">
        <f>ROUND(I787*H787,2)</f>
        <v>0</v>
      </c>
      <c r="BL787" s="16" t="s">
        <v>171</v>
      </c>
      <c r="BM787" s="255" t="s">
        <v>1001</v>
      </c>
    </row>
    <row r="788" spans="1:51" s="14" customFormat="1" ht="12">
      <c r="A788" s="14"/>
      <c r="B788" s="268"/>
      <c r="C788" s="269"/>
      <c r="D788" s="259" t="s">
        <v>173</v>
      </c>
      <c r="E788" s="270" t="s">
        <v>1</v>
      </c>
      <c r="F788" s="271" t="s">
        <v>1002</v>
      </c>
      <c r="G788" s="269"/>
      <c r="H788" s="272">
        <v>240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173</v>
      </c>
      <c r="AU788" s="278" t="s">
        <v>82</v>
      </c>
      <c r="AV788" s="14" t="s">
        <v>82</v>
      </c>
      <c r="AW788" s="14" t="s">
        <v>30</v>
      </c>
      <c r="AX788" s="14" t="s">
        <v>73</v>
      </c>
      <c r="AY788" s="278" t="s">
        <v>165</v>
      </c>
    </row>
    <row r="789" spans="1:65" s="2" customFormat="1" ht="21.75" customHeight="1">
      <c r="A789" s="37"/>
      <c r="B789" s="38"/>
      <c r="C789" s="243" t="s">
        <v>1003</v>
      </c>
      <c r="D789" s="243" t="s">
        <v>167</v>
      </c>
      <c r="E789" s="244" t="s">
        <v>1004</v>
      </c>
      <c r="F789" s="245" t="s">
        <v>1005</v>
      </c>
      <c r="G789" s="246" t="s">
        <v>219</v>
      </c>
      <c r="H789" s="247">
        <v>175.629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38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0</v>
      </c>
      <c r="T789" s="254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171</v>
      </c>
      <c r="AT789" s="255" t="s">
        <v>167</v>
      </c>
      <c r="AU789" s="255" t="s">
        <v>82</v>
      </c>
      <c r="AY789" s="16" t="s">
        <v>165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80</v>
      </c>
      <c r="BK789" s="256">
        <f>ROUND(I789*H789,2)</f>
        <v>0</v>
      </c>
      <c r="BL789" s="16" t="s">
        <v>171</v>
      </c>
      <c r="BM789" s="255" t="s">
        <v>1006</v>
      </c>
    </row>
    <row r="790" spans="1:65" s="2" customFormat="1" ht="21.75" customHeight="1">
      <c r="A790" s="37"/>
      <c r="B790" s="38"/>
      <c r="C790" s="243" t="s">
        <v>1007</v>
      </c>
      <c r="D790" s="243" t="s">
        <v>167</v>
      </c>
      <c r="E790" s="244" t="s">
        <v>1008</v>
      </c>
      <c r="F790" s="245" t="s">
        <v>1009</v>
      </c>
      <c r="G790" s="246" t="s">
        <v>219</v>
      </c>
      <c r="H790" s="247">
        <v>1931.919</v>
      </c>
      <c r="I790" s="248"/>
      <c r="J790" s="249">
        <f>ROUND(I790*H790,2)</f>
        <v>0</v>
      </c>
      <c r="K790" s="250"/>
      <c r="L790" s="43"/>
      <c r="M790" s="251" t="s">
        <v>1</v>
      </c>
      <c r="N790" s="252" t="s">
        <v>38</v>
      </c>
      <c r="O790" s="90"/>
      <c r="P790" s="253">
        <f>O790*H790</f>
        <v>0</v>
      </c>
      <c r="Q790" s="253">
        <v>0</v>
      </c>
      <c r="R790" s="253">
        <f>Q790*H790</f>
        <v>0</v>
      </c>
      <c r="S790" s="253">
        <v>0</v>
      </c>
      <c r="T790" s="254">
        <f>S790*H790</f>
        <v>0</v>
      </c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R790" s="255" t="s">
        <v>171</v>
      </c>
      <c r="AT790" s="255" t="s">
        <v>167</v>
      </c>
      <c r="AU790" s="255" t="s">
        <v>82</v>
      </c>
      <c r="AY790" s="16" t="s">
        <v>165</v>
      </c>
      <c r="BE790" s="256">
        <f>IF(N790="základní",J790,0)</f>
        <v>0</v>
      </c>
      <c r="BF790" s="256">
        <f>IF(N790="snížená",J790,0)</f>
        <v>0</v>
      </c>
      <c r="BG790" s="256">
        <f>IF(N790="zákl. přenesená",J790,0)</f>
        <v>0</v>
      </c>
      <c r="BH790" s="256">
        <f>IF(N790="sníž. přenesená",J790,0)</f>
        <v>0</v>
      </c>
      <c r="BI790" s="256">
        <f>IF(N790="nulová",J790,0)</f>
        <v>0</v>
      </c>
      <c r="BJ790" s="16" t="s">
        <v>80</v>
      </c>
      <c r="BK790" s="256">
        <f>ROUND(I790*H790,2)</f>
        <v>0</v>
      </c>
      <c r="BL790" s="16" t="s">
        <v>171</v>
      </c>
      <c r="BM790" s="255" t="s">
        <v>1010</v>
      </c>
    </row>
    <row r="791" spans="1:51" s="14" customFormat="1" ht="12">
      <c r="A791" s="14"/>
      <c r="B791" s="268"/>
      <c r="C791" s="269"/>
      <c r="D791" s="259" t="s">
        <v>173</v>
      </c>
      <c r="E791" s="269"/>
      <c r="F791" s="271" t="s">
        <v>1011</v>
      </c>
      <c r="G791" s="269"/>
      <c r="H791" s="272">
        <v>1931.919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173</v>
      </c>
      <c r="AU791" s="278" t="s">
        <v>82</v>
      </c>
      <c r="AV791" s="14" t="s">
        <v>82</v>
      </c>
      <c r="AW791" s="14" t="s">
        <v>4</v>
      </c>
      <c r="AX791" s="14" t="s">
        <v>80</v>
      </c>
      <c r="AY791" s="278" t="s">
        <v>165</v>
      </c>
    </row>
    <row r="792" spans="1:65" s="2" customFormat="1" ht="21.75" customHeight="1">
      <c r="A792" s="37"/>
      <c r="B792" s="38"/>
      <c r="C792" s="243" t="s">
        <v>1012</v>
      </c>
      <c r="D792" s="243" t="s">
        <v>167</v>
      </c>
      <c r="E792" s="244" t="s">
        <v>1013</v>
      </c>
      <c r="F792" s="245" t="s">
        <v>1014</v>
      </c>
      <c r="G792" s="246" t="s">
        <v>219</v>
      </c>
      <c r="H792" s="247">
        <v>154.567</v>
      </c>
      <c r="I792" s="248"/>
      <c r="J792" s="249">
        <f>ROUND(I792*H792,2)</f>
        <v>0</v>
      </c>
      <c r="K792" s="250"/>
      <c r="L792" s="43"/>
      <c r="M792" s="251" t="s">
        <v>1</v>
      </c>
      <c r="N792" s="252" t="s">
        <v>38</v>
      </c>
      <c r="O792" s="90"/>
      <c r="P792" s="253">
        <f>O792*H792</f>
        <v>0</v>
      </c>
      <c r="Q792" s="253">
        <v>0</v>
      </c>
      <c r="R792" s="253">
        <f>Q792*H792</f>
        <v>0</v>
      </c>
      <c r="S792" s="253">
        <v>0</v>
      </c>
      <c r="T792" s="254">
        <f>S792*H792</f>
        <v>0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R792" s="255" t="s">
        <v>171</v>
      </c>
      <c r="AT792" s="255" t="s">
        <v>167</v>
      </c>
      <c r="AU792" s="255" t="s">
        <v>82</v>
      </c>
      <c r="AY792" s="16" t="s">
        <v>165</v>
      </c>
      <c r="BE792" s="256">
        <f>IF(N792="základní",J792,0)</f>
        <v>0</v>
      </c>
      <c r="BF792" s="256">
        <f>IF(N792="snížená",J792,0)</f>
        <v>0</v>
      </c>
      <c r="BG792" s="256">
        <f>IF(N792="zákl. přenesená",J792,0)</f>
        <v>0</v>
      </c>
      <c r="BH792" s="256">
        <f>IF(N792="sníž. přenesená",J792,0)</f>
        <v>0</v>
      </c>
      <c r="BI792" s="256">
        <f>IF(N792="nulová",J792,0)</f>
        <v>0</v>
      </c>
      <c r="BJ792" s="16" t="s">
        <v>80</v>
      </c>
      <c r="BK792" s="256">
        <f>ROUND(I792*H792,2)</f>
        <v>0</v>
      </c>
      <c r="BL792" s="16" t="s">
        <v>171</v>
      </c>
      <c r="BM792" s="255" t="s">
        <v>1015</v>
      </c>
    </row>
    <row r="793" spans="1:51" s="14" customFormat="1" ht="12">
      <c r="A793" s="14"/>
      <c r="B793" s="268"/>
      <c r="C793" s="269"/>
      <c r="D793" s="259" t="s">
        <v>173</v>
      </c>
      <c r="E793" s="270" t="s">
        <v>1</v>
      </c>
      <c r="F793" s="271" t="s">
        <v>1016</v>
      </c>
      <c r="G793" s="269"/>
      <c r="H793" s="272">
        <v>154.567</v>
      </c>
      <c r="I793" s="273"/>
      <c r="J793" s="269"/>
      <c r="K793" s="269"/>
      <c r="L793" s="274"/>
      <c r="M793" s="275"/>
      <c r="N793" s="276"/>
      <c r="O793" s="276"/>
      <c r="P793" s="276"/>
      <c r="Q793" s="276"/>
      <c r="R793" s="276"/>
      <c r="S793" s="276"/>
      <c r="T793" s="27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8" t="s">
        <v>173</v>
      </c>
      <c r="AU793" s="278" t="s">
        <v>82</v>
      </c>
      <c r="AV793" s="14" t="s">
        <v>82</v>
      </c>
      <c r="AW793" s="14" t="s">
        <v>30</v>
      </c>
      <c r="AX793" s="14" t="s">
        <v>73</v>
      </c>
      <c r="AY793" s="278" t="s">
        <v>165</v>
      </c>
    </row>
    <row r="794" spans="1:65" s="2" customFormat="1" ht="21.75" customHeight="1">
      <c r="A794" s="37"/>
      <c r="B794" s="38"/>
      <c r="C794" s="243" t="s">
        <v>1017</v>
      </c>
      <c r="D794" s="243" t="s">
        <v>167</v>
      </c>
      <c r="E794" s="244" t="s">
        <v>1018</v>
      </c>
      <c r="F794" s="245" t="s">
        <v>1019</v>
      </c>
      <c r="G794" s="246" t="s">
        <v>219</v>
      </c>
      <c r="H794" s="247">
        <v>10.001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171</v>
      </c>
      <c r="AT794" s="255" t="s">
        <v>167</v>
      </c>
      <c r="AU794" s="255" t="s">
        <v>82</v>
      </c>
      <c r="AY794" s="16" t="s">
        <v>165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171</v>
      </c>
      <c r="BM794" s="255" t="s">
        <v>1020</v>
      </c>
    </row>
    <row r="795" spans="1:51" s="14" customFormat="1" ht="12">
      <c r="A795" s="14"/>
      <c r="B795" s="268"/>
      <c r="C795" s="269"/>
      <c r="D795" s="259" t="s">
        <v>173</v>
      </c>
      <c r="E795" s="270" t="s">
        <v>1</v>
      </c>
      <c r="F795" s="271" t="s">
        <v>1021</v>
      </c>
      <c r="G795" s="269"/>
      <c r="H795" s="272">
        <v>10.001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173</v>
      </c>
      <c r="AU795" s="278" t="s">
        <v>82</v>
      </c>
      <c r="AV795" s="14" t="s">
        <v>82</v>
      </c>
      <c r="AW795" s="14" t="s">
        <v>30</v>
      </c>
      <c r="AX795" s="14" t="s">
        <v>73</v>
      </c>
      <c r="AY795" s="278" t="s">
        <v>165</v>
      </c>
    </row>
    <row r="796" spans="1:63" s="12" customFormat="1" ht="22.8" customHeight="1">
      <c r="A796" s="12"/>
      <c r="B796" s="227"/>
      <c r="C796" s="228"/>
      <c r="D796" s="229" t="s">
        <v>72</v>
      </c>
      <c r="E796" s="241" t="s">
        <v>1022</v>
      </c>
      <c r="F796" s="241" t="s">
        <v>1023</v>
      </c>
      <c r="G796" s="228"/>
      <c r="H796" s="228"/>
      <c r="I796" s="231"/>
      <c r="J796" s="242">
        <f>BK796</f>
        <v>0</v>
      </c>
      <c r="K796" s="228"/>
      <c r="L796" s="233"/>
      <c r="M796" s="234"/>
      <c r="N796" s="235"/>
      <c r="O796" s="235"/>
      <c r="P796" s="236">
        <f>SUM(P797:P798)</f>
        <v>0</v>
      </c>
      <c r="Q796" s="235"/>
      <c r="R796" s="236">
        <f>SUM(R797:R798)</f>
        <v>0</v>
      </c>
      <c r="S796" s="235"/>
      <c r="T796" s="237">
        <f>SUM(T797:T798)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38" t="s">
        <v>80</v>
      </c>
      <c r="AT796" s="239" t="s">
        <v>72</v>
      </c>
      <c r="AU796" s="239" t="s">
        <v>80</v>
      </c>
      <c r="AY796" s="238" t="s">
        <v>165</v>
      </c>
      <c r="BK796" s="240">
        <f>SUM(BK797:BK798)</f>
        <v>0</v>
      </c>
    </row>
    <row r="797" spans="1:65" s="2" customFormat="1" ht="21.75" customHeight="1">
      <c r="A797" s="37"/>
      <c r="B797" s="38"/>
      <c r="C797" s="243" t="s">
        <v>1024</v>
      </c>
      <c r="D797" s="243" t="s">
        <v>167</v>
      </c>
      <c r="E797" s="244" t="s">
        <v>1025</v>
      </c>
      <c r="F797" s="245" t="s">
        <v>1026</v>
      </c>
      <c r="G797" s="246" t="s">
        <v>219</v>
      </c>
      <c r="H797" s="247">
        <v>154.086</v>
      </c>
      <c r="I797" s="248"/>
      <c r="J797" s="249">
        <f>ROUND(I797*H797,2)</f>
        <v>0</v>
      </c>
      <c r="K797" s="250"/>
      <c r="L797" s="43"/>
      <c r="M797" s="251" t="s">
        <v>1</v>
      </c>
      <c r="N797" s="252" t="s">
        <v>38</v>
      </c>
      <c r="O797" s="90"/>
      <c r="P797" s="253">
        <f>O797*H797</f>
        <v>0</v>
      </c>
      <c r="Q797" s="253">
        <v>0</v>
      </c>
      <c r="R797" s="253">
        <f>Q797*H797</f>
        <v>0</v>
      </c>
      <c r="S797" s="253">
        <v>0</v>
      </c>
      <c r="T797" s="254">
        <f>S797*H797</f>
        <v>0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R797" s="255" t="s">
        <v>171</v>
      </c>
      <c r="AT797" s="255" t="s">
        <v>167</v>
      </c>
      <c r="AU797" s="255" t="s">
        <v>82</v>
      </c>
      <c r="AY797" s="16" t="s">
        <v>165</v>
      </c>
      <c r="BE797" s="256">
        <f>IF(N797="základní",J797,0)</f>
        <v>0</v>
      </c>
      <c r="BF797" s="256">
        <f>IF(N797="snížená",J797,0)</f>
        <v>0</v>
      </c>
      <c r="BG797" s="256">
        <f>IF(N797="zákl. přenesená",J797,0)</f>
        <v>0</v>
      </c>
      <c r="BH797" s="256">
        <f>IF(N797="sníž. přenesená",J797,0)</f>
        <v>0</v>
      </c>
      <c r="BI797" s="256">
        <f>IF(N797="nulová",J797,0)</f>
        <v>0</v>
      </c>
      <c r="BJ797" s="16" t="s">
        <v>80</v>
      </c>
      <c r="BK797" s="256">
        <f>ROUND(I797*H797,2)</f>
        <v>0</v>
      </c>
      <c r="BL797" s="16" t="s">
        <v>171</v>
      </c>
      <c r="BM797" s="255" t="s">
        <v>1027</v>
      </c>
    </row>
    <row r="798" spans="1:65" s="2" customFormat="1" ht="21.75" customHeight="1">
      <c r="A798" s="37"/>
      <c r="B798" s="38"/>
      <c r="C798" s="243" t="s">
        <v>1028</v>
      </c>
      <c r="D798" s="243" t="s">
        <v>167</v>
      </c>
      <c r="E798" s="244" t="s">
        <v>1029</v>
      </c>
      <c r="F798" s="245" t="s">
        <v>1030</v>
      </c>
      <c r="G798" s="246" t="s">
        <v>1031</v>
      </c>
      <c r="H798" s="247">
        <v>1</v>
      </c>
      <c r="I798" s="248"/>
      <c r="J798" s="249">
        <f>ROUND(I798*H798,2)</f>
        <v>0</v>
      </c>
      <c r="K798" s="250"/>
      <c r="L798" s="43"/>
      <c r="M798" s="251" t="s">
        <v>1</v>
      </c>
      <c r="N798" s="252" t="s">
        <v>38</v>
      </c>
      <c r="O798" s="90"/>
      <c r="P798" s="253">
        <f>O798*H798</f>
        <v>0</v>
      </c>
      <c r="Q798" s="253">
        <v>0</v>
      </c>
      <c r="R798" s="253">
        <f>Q798*H798</f>
        <v>0</v>
      </c>
      <c r="S798" s="253">
        <v>0</v>
      </c>
      <c r="T798" s="254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55" t="s">
        <v>171</v>
      </c>
      <c r="AT798" s="255" t="s">
        <v>167</v>
      </c>
      <c r="AU798" s="255" t="s">
        <v>82</v>
      </c>
      <c r="AY798" s="16" t="s">
        <v>165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6" t="s">
        <v>80</v>
      </c>
      <c r="BK798" s="256">
        <f>ROUND(I798*H798,2)</f>
        <v>0</v>
      </c>
      <c r="BL798" s="16" t="s">
        <v>171</v>
      </c>
      <c r="BM798" s="255" t="s">
        <v>1032</v>
      </c>
    </row>
    <row r="799" spans="1:63" s="12" customFormat="1" ht="25.9" customHeight="1">
      <c r="A799" s="12"/>
      <c r="B799" s="227"/>
      <c r="C799" s="228"/>
      <c r="D799" s="229" t="s">
        <v>72</v>
      </c>
      <c r="E799" s="230" t="s">
        <v>1033</v>
      </c>
      <c r="F799" s="230" t="s">
        <v>1034</v>
      </c>
      <c r="G799" s="228"/>
      <c r="H799" s="228"/>
      <c r="I799" s="231"/>
      <c r="J799" s="232">
        <f>BK799</f>
        <v>0</v>
      </c>
      <c r="K799" s="228"/>
      <c r="L799" s="233"/>
      <c r="M799" s="234"/>
      <c r="N799" s="235"/>
      <c r="O799" s="235"/>
      <c r="P799" s="236">
        <f>P800+P842+P887+P891+P926+P934+P1030+P1049+P1115+P1187+P1319+P1343+P1358+P1392</f>
        <v>0</v>
      </c>
      <c r="Q799" s="235"/>
      <c r="R799" s="236">
        <f>R800+R842+R887+R891+R926+R934+R1030+R1049+R1115+R1187+R1319+R1343+R1358+R1392</f>
        <v>27.110741044999994</v>
      </c>
      <c r="S799" s="235"/>
      <c r="T799" s="237">
        <f>T800+T842+T887+T891+T926+T934+T1030+T1049+T1115+T1187+T1319+T1343+T1358+T1392</f>
        <v>21.0612175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38" t="s">
        <v>82</v>
      </c>
      <c r="AT799" s="239" t="s">
        <v>72</v>
      </c>
      <c r="AU799" s="239" t="s">
        <v>73</v>
      </c>
      <c r="AY799" s="238" t="s">
        <v>165</v>
      </c>
      <c r="BK799" s="240">
        <f>BK800+BK842+BK887+BK891+BK926+BK934+BK1030+BK1049+BK1115+BK1187+BK1319+BK1343+BK1358+BK1392</f>
        <v>0</v>
      </c>
    </row>
    <row r="800" spans="1:63" s="12" customFormat="1" ht="22.8" customHeight="1">
      <c r="A800" s="12"/>
      <c r="B800" s="227"/>
      <c r="C800" s="228"/>
      <c r="D800" s="229" t="s">
        <v>72</v>
      </c>
      <c r="E800" s="241" t="s">
        <v>1035</v>
      </c>
      <c r="F800" s="241" t="s">
        <v>1036</v>
      </c>
      <c r="G800" s="228"/>
      <c r="H800" s="228"/>
      <c r="I800" s="231"/>
      <c r="J800" s="242">
        <f>BK800</f>
        <v>0</v>
      </c>
      <c r="K800" s="228"/>
      <c r="L800" s="233"/>
      <c r="M800" s="234"/>
      <c r="N800" s="235"/>
      <c r="O800" s="235"/>
      <c r="P800" s="236">
        <f>SUM(P801:P841)</f>
        <v>0</v>
      </c>
      <c r="Q800" s="235"/>
      <c r="R800" s="236">
        <f>SUM(R801:R841)</f>
        <v>3.9783378400000005</v>
      </c>
      <c r="S800" s="235"/>
      <c r="T800" s="237">
        <f>SUM(T801:T841)</f>
        <v>0</v>
      </c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R800" s="238" t="s">
        <v>82</v>
      </c>
      <c r="AT800" s="239" t="s">
        <v>72</v>
      </c>
      <c r="AU800" s="239" t="s">
        <v>80</v>
      </c>
      <c r="AY800" s="238" t="s">
        <v>165</v>
      </c>
      <c r="BK800" s="240">
        <f>SUM(BK801:BK841)</f>
        <v>0</v>
      </c>
    </row>
    <row r="801" spans="1:65" s="2" customFormat="1" ht="21.75" customHeight="1">
      <c r="A801" s="37"/>
      <c r="B801" s="38"/>
      <c r="C801" s="243" t="s">
        <v>1037</v>
      </c>
      <c r="D801" s="243" t="s">
        <v>167</v>
      </c>
      <c r="E801" s="244" t="s">
        <v>1038</v>
      </c>
      <c r="F801" s="245" t="s">
        <v>1039</v>
      </c>
      <c r="G801" s="246" t="s">
        <v>170</v>
      </c>
      <c r="H801" s="247">
        <v>406.7</v>
      </c>
      <c r="I801" s="248"/>
      <c r="J801" s="249">
        <f>ROUND(I801*H801,2)</f>
        <v>0</v>
      </c>
      <c r="K801" s="250"/>
      <c r="L801" s="43"/>
      <c r="M801" s="251" t="s">
        <v>1</v>
      </c>
      <c r="N801" s="252" t="s">
        <v>38</v>
      </c>
      <c r="O801" s="90"/>
      <c r="P801" s="253">
        <f>O801*H801</f>
        <v>0</v>
      </c>
      <c r="Q801" s="253">
        <v>0</v>
      </c>
      <c r="R801" s="253">
        <f>Q801*H801</f>
        <v>0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247</v>
      </c>
      <c r="AT801" s="255" t="s">
        <v>167</v>
      </c>
      <c r="AU801" s="255" t="s">
        <v>82</v>
      </c>
      <c r="AY801" s="16" t="s">
        <v>165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80</v>
      </c>
      <c r="BK801" s="256">
        <f>ROUND(I801*H801,2)</f>
        <v>0</v>
      </c>
      <c r="BL801" s="16" t="s">
        <v>247</v>
      </c>
      <c r="BM801" s="255" t="s">
        <v>1040</v>
      </c>
    </row>
    <row r="802" spans="1:51" s="14" customFormat="1" ht="12">
      <c r="A802" s="14"/>
      <c r="B802" s="268"/>
      <c r="C802" s="269"/>
      <c r="D802" s="259" t="s">
        <v>173</v>
      </c>
      <c r="E802" s="270" t="s">
        <v>1</v>
      </c>
      <c r="F802" s="271" t="s">
        <v>1041</v>
      </c>
      <c r="G802" s="269"/>
      <c r="H802" s="272">
        <v>9.976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173</v>
      </c>
      <c r="AU802" s="278" t="s">
        <v>82</v>
      </c>
      <c r="AV802" s="14" t="s">
        <v>82</v>
      </c>
      <c r="AW802" s="14" t="s">
        <v>30</v>
      </c>
      <c r="AX802" s="14" t="s">
        <v>73</v>
      </c>
      <c r="AY802" s="278" t="s">
        <v>165</v>
      </c>
    </row>
    <row r="803" spans="1:51" s="14" customFormat="1" ht="12">
      <c r="A803" s="14"/>
      <c r="B803" s="268"/>
      <c r="C803" s="269"/>
      <c r="D803" s="259" t="s">
        <v>173</v>
      </c>
      <c r="E803" s="270" t="s">
        <v>1</v>
      </c>
      <c r="F803" s="271" t="s">
        <v>1042</v>
      </c>
      <c r="G803" s="269"/>
      <c r="H803" s="272">
        <v>392.9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173</v>
      </c>
      <c r="AU803" s="278" t="s">
        <v>82</v>
      </c>
      <c r="AV803" s="14" t="s">
        <v>82</v>
      </c>
      <c r="AW803" s="14" t="s">
        <v>30</v>
      </c>
      <c r="AX803" s="14" t="s">
        <v>73</v>
      </c>
      <c r="AY803" s="278" t="s">
        <v>165</v>
      </c>
    </row>
    <row r="804" spans="1:51" s="14" customFormat="1" ht="12">
      <c r="A804" s="14"/>
      <c r="B804" s="268"/>
      <c r="C804" s="269"/>
      <c r="D804" s="259" t="s">
        <v>173</v>
      </c>
      <c r="E804" s="270" t="s">
        <v>1</v>
      </c>
      <c r="F804" s="271" t="s">
        <v>1043</v>
      </c>
      <c r="G804" s="269"/>
      <c r="H804" s="272">
        <v>3.824</v>
      </c>
      <c r="I804" s="273"/>
      <c r="J804" s="269"/>
      <c r="K804" s="269"/>
      <c r="L804" s="274"/>
      <c r="M804" s="275"/>
      <c r="N804" s="276"/>
      <c r="O804" s="276"/>
      <c r="P804" s="276"/>
      <c r="Q804" s="276"/>
      <c r="R804" s="276"/>
      <c r="S804" s="276"/>
      <c r="T804" s="27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8" t="s">
        <v>173</v>
      </c>
      <c r="AU804" s="278" t="s">
        <v>82</v>
      </c>
      <c r="AV804" s="14" t="s">
        <v>82</v>
      </c>
      <c r="AW804" s="14" t="s">
        <v>30</v>
      </c>
      <c r="AX804" s="14" t="s">
        <v>73</v>
      </c>
      <c r="AY804" s="278" t="s">
        <v>165</v>
      </c>
    </row>
    <row r="805" spans="1:65" s="2" customFormat="1" ht="21.75" customHeight="1">
      <c r="A805" s="37"/>
      <c r="B805" s="38"/>
      <c r="C805" s="243" t="s">
        <v>1044</v>
      </c>
      <c r="D805" s="243" t="s">
        <v>167</v>
      </c>
      <c r="E805" s="244" t="s">
        <v>1045</v>
      </c>
      <c r="F805" s="245" t="s">
        <v>1046</v>
      </c>
      <c r="G805" s="246" t="s">
        <v>170</v>
      </c>
      <c r="H805" s="247">
        <v>256.782</v>
      </c>
      <c r="I805" s="248"/>
      <c r="J805" s="249">
        <f>ROUND(I805*H805,2)</f>
        <v>0</v>
      </c>
      <c r="K805" s="250"/>
      <c r="L805" s="43"/>
      <c r="M805" s="251" t="s">
        <v>1</v>
      </c>
      <c r="N805" s="252" t="s">
        <v>38</v>
      </c>
      <c r="O805" s="90"/>
      <c r="P805" s="253">
        <f>O805*H805</f>
        <v>0</v>
      </c>
      <c r="Q805" s="253">
        <v>0</v>
      </c>
      <c r="R805" s="253">
        <f>Q805*H805</f>
        <v>0</v>
      </c>
      <c r="S805" s="253">
        <v>0</v>
      </c>
      <c r="T805" s="254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55" t="s">
        <v>247</v>
      </c>
      <c r="AT805" s="255" t="s">
        <v>167</v>
      </c>
      <c r="AU805" s="255" t="s">
        <v>82</v>
      </c>
      <c r="AY805" s="16" t="s">
        <v>165</v>
      </c>
      <c r="BE805" s="256">
        <f>IF(N805="základní",J805,0)</f>
        <v>0</v>
      </c>
      <c r="BF805" s="256">
        <f>IF(N805="snížená",J805,0)</f>
        <v>0</v>
      </c>
      <c r="BG805" s="256">
        <f>IF(N805="zákl. přenesená",J805,0)</f>
        <v>0</v>
      </c>
      <c r="BH805" s="256">
        <f>IF(N805="sníž. přenesená",J805,0)</f>
        <v>0</v>
      </c>
      <c r="BI805" s="256">
        <f>IF(N805="nulová",J805,0)</f>
        <v>0</v>
      </c>
      <c r="BJ805" s="16" t="s">
        <v>80</v>
      </c>
      <c r="BK805" s="256">
        <f>ROUND(I805*H805,2)</f>
        <v>0</v>
      </c>
      <c r="BL805" s="16" t="s">
        <v>247</v>
      </c>
      <c r="BM805" s="255" t="s">
        <v>1047</v>
      </c>
    </row>
    <row r="806" spans="1:51" s="13" customFormat="1" ht="12">
      <c r="A806" s="13"/>
      <c r="B806" s="257"/>
      <c r="C806" s="258"/>
      <c r="D806" s="259" t="s">
        <v>173</v>
      </c>
      <c r="E806" s="260" t="s">
        <v>1</v>
      </c>
      <c r="F806" s="261" t="s">
        <v>1048</v>
      </c>
      <c r="G806" s="258"/>
      <c r="H806" s="260" t="s">
        <v>1</v>
      </c>
      <c r="I806" s="262"/>
      <c r="J806" s="258"/>
      <c r="K806" s="258"/>
      <c r="L806" s="263"/>
      <c r="M806" s="264"/>
      <c r="N806" s="265"/>
      <c r="O806" s="265"/>
      <c r="P806" s="265"/>
      <c r="Q806" s="265"/>
      <c r="R806" s="265"/>
      <c r="S806" s="265"/>
      <c r="T806" s="26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7" t="s">
        <v>173</v>
      </c>
      <c r="AU806" s="267" t="s">
        <v>82</v>
      </c>
      <c r="AV806" s="13" t="s">
        <v>80</v>
      </c>
      <c r="AW806" s="13" t="s">
        <v>30</v>
      </c>
      <c r="AX806" s="13" t="s">
        <v>73</v>
      </c>
      <c r="AY806" s="267" t="s">
        <v>165</v>
      </c>
    </row>
    <row r="807" spans="1:51" s="14" customFormat="1" ht="12">
      <c r="A807" s="14"/>
      <c r="B807" s="268"/>
      <c r="C807" s="269"/>
      <c r="D807" s="259" t="s">
        <v>173</v>
      </c>
      <c r="E807" s="270" t="s">
        <v>1</v>
      </c>
      <c r="F807" s="271" t="s">
        <v>1049</v>
      </c>
      <c r="G807" s="269"/>
      <c r="H807" s="272">
        <v>21.28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173</v>
      </c>
      <c r="AU807" s="278" t="s">
        <v>82</v>
      </c>
      <c r="AV807" s="14" t="s">
        <v>82</v>
      </c>
      <c r="AW807" s="14" t="s">
        <v>30</v>
      </c>
      <c r="AX807" s="14" t="s">
        <v>73</v>
      </c>
      <c r="AY807" s="278" t="s">
        <v>165</v>
      </c>
    </row>
    <row r="808" spans="1:51" s="14" customFormat="1" ht="12">
      <c r="A808" s="14"/>
      <c r="B808" s="268"/>
      <c r="C808" s="269"/>
      <c r="D808" s="259" t="s">
        <v>173</v>
      </c>
      <c r="E808" s="270" t="s">
        <v>1</v>
      </c>
      <c r="F808" s="271" t="s">
        <v>1050</v>
      </c>
      <c r="G808" s="269"/>
      <c r="H808" s="272">
        <v>34.08</v>
      </c>
      <c r="I808" s="273"/>
      <c r="J808" s="269"/>
      <c r="K808" s="269"/>
      <c r="L808" s="274"/>
      <c r="M808" s="275"/>
      <c r="N808" s="276"/>
      <c r="O808" s="276"/>
      <c r="P808" s="276"/>
      <c r="Q808" s="276"/>
      <c r="R808" s="276"/>
      <c r="S808" s="276"/>
      <c r="T808" s="27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8" t="s">
        <v>173</v>
      </c>
      <c r="AU808" s="278" t="s">
        <v>82</v>
      </c>
      <c r="AV808" s="14" t="s">
        <v>82</v>
      </c>
      <c r="AW808" s="14" t="s">
        <v>30</v>
      </c>
      <c r="AX808" s="14" t="s">
        <v>73</v>
      </c>
      <c r="AY808" s="278" t="s">
        <v>165</v>
      </c>
    </row>
    <row r="809" spans="1:51" s="14" customFormat="1" ht="12">
      <c r="A809" s="14"/>
      <c r="B809" s="268"/>
      <c r="C809" s="269"/>
      <c r="D809" s="259" t="s">
        <v>173</v>
      </c>
      <c r="E809" s="270" t="s">
        <v>1</v>
      </c>
      <c r="F809" s="271" t="s">
        <v>1051</v>
      </c>
      <c r="G809" s="269"/>
      <c r="H809" s="272">
        <v>21.2</v>
      </c>
      <c r="I809" s="273"/>
      <c r="J809" s="269"/>
      <c r="K809" s="269"/>
      <c r="L809" s="274"/>
      <c r="M809" s="275"/>
      <c r="N809" s="276"/>
      <c r="O809" s="276"/>
      <c r="P809" s="276"/>
      <c r="Q809" s="276"/>
      <c r="R809" s="276"/>
      <c r="S809" s="276"/>
      <c r="T809" s="27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8" t="s">
        <v>173</v>
      </c>
      <c r="AU809" s="278" t="s">
        <v>82</v>
      </c>
      <c r="AV809" s="14" t="s">
        <v>82</v>
      </c>
      <c r="AW809" s="14" t="s">
        <v>30</v>
      </c>
      <c r="AX809" s="14" t="s">
        <v>73</v>
      </c>
      <c r="AY809" s="278" t="s">
        <v>165</v>
      </c>
    </row>
    <row r="810" spans="1:51" s="14" customFormat="1" ht="12">
      <c r="A810" s="14"/>
      <c r="B810" s="268"/>
      <c r="C810" s="269"/>
      <c r="D810" s="259" t="s">
        <v>173</v>
      </c>
      <c r="E810" s="270" t="s">
        <v>1</v>
      </c>
      <c r="F810" s="271" t="s">
        <v>1052</v>
      </c>
      <c r="G810" s="269"/>
      <c r="H810" s="272">
        <v>34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173</v>
      </c>
      <c r="AU810" s="278" t="s">
        <v>82</v>
      </c>
      <c r="AV810" s="14" t="s">
        <v>82</v>
      </c>
      <c r="AW810" s="14" t="s">
        <v>30</v>
      </c>
      <c r="AX810" s="14" t="s">
        <v>73</v>
      </c>
      <c r="AY810" s="278" t="s">
        <v>165</v>
      </c>
    </row>
    <row r="811" spans="1:51" s="13" customFormat="1" ht="12">
      <c r="A811" s="13"/>
      <c r="B811" s="257"/>
      <c r="C811" s="258"/>
      <c r="D811" s="259" t="s">
        <v>173</v>
      </c>
      <c r="E811" s="260" t="s">
        <v>1</v>
      </c>
      <c r="F811" s="261" t="s">
        <v>603</v>
      </c>
      <c r="G811" s="258"/>
      <c r="H811" s="260" t="s">
        <v>1</v>
      </c>
      <c r="I811" s="262"/>
      <c r="J811" s="258"/>
      <c r="K811" s="258"/>
      <c r="L811" s="263"/>
      <c r="M811" s="264"/>
      <c r="N811" s="265"/>
      <c r="O811" s="265"/>
      <c r="P811" s="265"/>
      <c r="Q811" s="265"/>
      <c r="R811" s="265"/>
      <c r="S811" s="265"/>
      <c r="T811" s="26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7" t="s">
        <v>173</v>
      </c>
      <c r="AU811" s="267" t="s">
        <v>82</v>
      </c>
      <c r="AV811" s="13" t="s">
        <v>80</v>
      </c>
      <c r="AW811" s="13" t="s">
        <v>30</v>
      </c>
      <c r="AX811" s="13" t="s">
        <v>73</v>
      </c>
      <c r="AY811" s="267" t="s">
        <v>165</v>
      </c>
    </row>
    <row r="812" spans="1:51" s="14" customFormat="1" ht="12">
      <c r="A812" s="14"/>
      <c r="B812" s="268"/>
      <c r="C812" s="269"/>
      <c r="D812" s="259" t="s">
        <v>173</v>
      </c>
      <c r="E812" s="270" t="s">
        <v>1</v>
      </c>
      <c r="F812" s="271" t="s">
        <v>604</v>
      </c>
      <c r="G812" s="269"/>
      <c r="H812" s="272">
        <v>130.022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173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165</v>
      </c>
    </row>
    <row r="813" spans="1:51" s="13" customFormat="1" ht="12">
      <c r="A813" s="13"/>
      <c r="B813" s="257"/>
      <c r="C813" s="258"/>
      <c r="D813" s="259" t="s">
        <v>173</v>
      </c>
      <c r="E813" s="260" t="s">
        <v>1</v>
      </c>
      <c r="F813" s="261" t="s">
        <v>265</v>
      </c>
      <c r="G813" s="258"/>
      <c r="H813" s="260" t="s">
        <v>1</v>
      </c>
      <c r="I813" s="262"/>
      <c r="J813" s="258"/>
      <c r="K813" s="258"/>
      <c r="L813" s="263"/>
      <c r="M813" s="264"/>
      <c r="N813" s="265"/>
      <c r="O813" s="265"/>
      <c r="P813" s="265"/>
      <c r="Q813" s="265"/>
      <c r="R813" s="265"/>
      <c r="S813" s="265"/>
      <c r="T813" s="26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7" t="s">
        <v>173</v>
      </c>
      <c r="AU813" s="267" t="s">
        <v>82</v>
      </c>
      <c r="AV813" s="13" t="s">
        <v>80</v>
      </c>
      <c r="AW813" s="13" t="s">
        <v>30</v>
      </c>
      <c r="AX813" s="13" t="s">
        <v>73</v>
      </c>
      <c r="AY813" s="267" t="s">
        <v>165</v>
      </c>
    </row>
    <row r="814" spans="1:51" s="14" customFormat="1" ht="12">
      <c r="A814" s="14"/>
      <c r="B814" s="268"/>
      <c r="C814" s="269"/>
      <c r="D814" s="259" t="s">
        <v>173</v>
      </c>
      <c r="E814" s="270" t="s">
        <v>1</v>
      </c>
      <c r="F814" s="271" t="s">
        <v>1053</v>
      </c>
      <c r="G814" s="269"/>
      <c r="H814" s="272">
        <v>16.2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173</v>
      </c>
      <c r="AU814" s="278" t="s">
        <v>82</v>
      </c>
      <c r="AV814" s="14" t="s">
        <v>82</v>
      </c>
      <c r="AW814" s="14" t="s">
        <v>30</v>
      </c>
      <c r="AX814" s="14" t="s">
        <v>73</v>
      </c>
      <c r="AY814" s="278" t="s">
        <v>165</v>
      </c>
    </row>
    <row r="815" spans="1:65" s="2" customFormat="1" ht="16.5" customHeight="1">
      <c r="A815" s="37"/>
      <c r="B815" s="38"/>
      <c r="C815" s="279" t="s">
        <v>1054</v>
      </c>
      <c r="D815" s="279" t="s">
        <v>238</v>
      </c>
      <c r="E815" s="280" t="s">
        <v>1055</v>
      </c>
      <c r="F815" s="281" t="s">
        <v>1056</v>
      </c>
      <c r="G815" s="282" t="s">
        <v>219</v>
      </c>
      <c r="H815" s="283">
        <v>0.199</v>
      </c>
      <c r="I815" s="284"/>
      <c r="J815" s="285">
        <f>ROUND(I815*H815,2)</f>
        <v>0</v>
      </c>
      <c r="K815" s="286"/>
      <c r="L815" s="287"/>
      <c r="M815" s="288" t="s">
        <v>1</v>
      </c>
      <c r="N815" s="289" t="s">
        <v>38</v>
      </c>
      <c r="O815" s="90"/>
      <c r="P815" s="253">
        <f>O815*H815</f>
        <v>0</v>
      </c>
      <c r="Q815" s="253">
        <v>1</v>
      </c>
      <c r="R815" s="253">
        <f>Q815*H815</f>
        <v>0.199</v>
      </c>
      <c r="S815" s="253">
        <v>0</v>
      </c>
      <c r="T815" s="254">
        <f>S815*H815</f>
        <v>0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R815" s="255" t="s">
        <v>333</v>
      </c>
      <c r="AT815" s="255" t="s">
        <v>238</v>
      </c>
      <c r="AU815" s="255" t="s">
        <v>82</v>
      </c>
      <c r="AY815" s="16" t="s">
        <v>165</v>
      </c>
      <c r="BE815" s="256">
        <f>IF(N815="základní",J815,0)</f>
        <v>0</v>
      </c>
      <c r="BF815" s="256">
        <f>IF(N815="snížená",J815,0)</f>
        <v>0</v>
      </c>
      <c r="BG815" s="256">
        <f>IF(N815="zákl. přenesená",J815,0)</f>
        <v>0</v>
      </c>
      <c r="BH815" s="256">
        <f>IF(N815="sníž. přenesená",J815,0)</f>
        <v>0</v>
      </c>
      <c r="BI815" s="256">
        <f>IF(N815="nulová",J815,0)</f>
        <v>0</v>
      </c>
      <c r="BJ815" s="16" t="s">
        <v>80</v>
      </c>
      <c r="BK815" s="256">
        <f>ROUND(I815*H815,2)</f>
        <v>0</v>
      </c>
      <c r="BL815" s="16" t="s">
        <v>247</v>
      </c>
      <c r="BM815" s="255" t="s">
        <v>1057</v>
      </c>
    </row>
    <row r="816" spans="1:47" s="2" customFormat="1" ht="12">
      <c r="A816" s="37"/>
      <c r="B816" s="38"/>
      <c r="C816" s="39"/>
      <c r="D816" s="259" t="s">
        <v>437</v>
      </c>
      <c r="E816" s="39"/>
      <c r="F816" s="290" t="s">
        <v>1058</v>
      </c>
      <c r="G816" s="39"/>
      <c r="H816" s="39"/>
      <c r="I816" s="153"/>
      <c r="J816" s="39"/>
      <c r="K816" s="39"/>
      <c r="L816" s="43"/>
      <c r="M816" s="291"/>
      <c r="N816" s="292"/>
      <c r="O816" s="90"/>
      <c r="P816" s="90"/>
      <c r="Q816" s="90"/>
      <c r="R816" s="90"/>
      <c r="S816" s="90"/>
      <c r="T816" s="91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T816" s="16" t="s">
        <v>437</v>
      </c>
      <c r="AU816" s="16" t="s">
        <v>82</v>
      </c>
    </row>
    <row r="817" spans="1:51" s="14" customFormat="1" ht="12">
      <c r="A817" s="14"/>
      <c r="B817" s="268"/>
      <c r="C817" s="269"/>
      <c r="D817" s="259" t="s">
        <v>173</v>
      </c>
      <c r="E817" s="270" t="s">
        <v>1</v>
      </c>
      <c r="F817" s="271" t="s">
        <v>1059</v>
      </c>
      <c r="G817" s="269"/>
      <c r="H817" s="272">
        <v>406.7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8" t="s">
        <v>173</v>
      </c>
      <c r="AU817" s="278" t="s">
        <v>82</v>
      </c>
      <c r="AV817" s="14" t="s">
        <v>82</v>
      </c>
      <c r="AW817" s="14" t="s">
        <v>30</v>
      </c>
      <c r="AX817" s="14" t="s">
        <v>73</v>
      </c>
      <c r="AY817" s="278" t="s">
        <v>165</v>
      </c>
    </row>
    <row r="818" spans="1:51" s="14" customFormat="1" ht="12">
      <c r="A818" s="14"/>
      <c r="B818" s="268"/>
      <c r="C818" s="269"/>
      <c r="D818" s="259" t="s">
        <v>173</v>
      </c>
      <c r="E818" s="270" t="s">
        <v>1</v>
      </c>
      <c r="F818" s="271" t="s">
        <v>1060</v>
      </c>
      <c r="G818" s="269"/>
      <c r="H818" s="272">
        <v>256.782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173</v>
      </c>
      <c r="AU818" s="278" t="s">
        <v>82</v>
      </c>
      <c r="AV818" s="14" t="s">
        <v>82</v>
      </c>
      <c r="AW818" s="14" t="s">
        <v>30</v>
      </c>
      <c r="AX818" s="14" t="s">
        <v>73</v>
      </c>
      <c r="AY818" s="278" t="s">
        <v>165</v>
      </c>
    </row>
    <row r="819" spans="1:51" s="14" customFormat="1" ht="12">
      <c r="A819" s="14"/>
      <c r="B819" s="268"/>
      <c r="C819" s="269"/>
      <c r="D819" s="259" t="s">
        <v>173</v>
      </c>
      <c r="E819" s="269"/>
      <c r="F819" s="271" t="s">
        <v>1061</v>
      </c>
      <c r="G819" s="269"/>
      <c r="H819" s="272">
        <v>0.199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173</v>
      </c>
      <c r="AU819" s="278" t="s">
        <v>82</v>
      </c>
      <c r="AV819" s="14" t="s">
        <v>82</v>
      </c>
      <c r="AW819" s="14" t="s">
        <v>4</v>
      </c>
      <c r="AX819" s="14" t="s">
        <v>80</v>
      </c>
      <c r="AY819" s="278" t="s">
        <v>165</v>
      </c>
    </row>
    <row r="820" spans="1:65" s="2" customFormat="1" ht="21.75" customHeight="1">
      <c r="A820" s="37"/>
      <c r="B820" s="38"/>
      <c r="C820" s="243" t="s">
        <v>1062</v>
      </c>
      <c r="D820" s="243" t="s">
        <v>167</v>
      </c>
      <c r="E820" s="244" t="s">
        <v>1063</v>
      </c>
      <c r="F820" s="245" t="s">
        <v>1064</v>
      </c>
      <c r="G820" s="246" t="s">
        <v>170</v>
      </c>
      <c r="H820" s="247">
        <v>392.9</v>
      </c>
      <c r="I820" s="248"/>
      <c r="J820" s="249">
        <f>ROUND(I820*H820,2)</f>
        <v>0</v>
      </c>
      <c r="K820" s="250"/>
      <c r="L820" s="43"/>
      <c r="M820" s="251" t="s">
        <v>1</v>
      </c>
      <c r="N820" s="252" t="s">
        <v>38</v>
      </c>
      <c r="O820" s="90"/>
      <c r="P820" s="253">
        <f>O820*H820</f>
        <v>0</v>
      </c>
      <c r="Q820" s="253">
        <v>0</v>
      </c>
      <c r="R820" s="253">
        <f>Q820*H820</f>
        <v>0</v>
      </c>
      <c r="S820" s="253">
        <v>0</v>
      </c>
      <c r="T820" s="254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247</v>
      </c>
      <c r="AT820" s="255" t="s">
        <v>167</v>
      </c>
      <c r="AU820" s="255" t="s">
        <v>82</v>
      </c>
      <c r="AY820" s="16" t="s">
        <v>165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80</v>
      </c>
      <c r="BK820" s="256">
        <f>ROUND(I820*H820,2)</f>
        <v>0</v>
      </c>
      <c r="BL820" s="16" t="s">
        <v>247</v>
      </c>
      <c r="BM820" s="255" t="s">
        <v>1065</v>
      </c>
    </row>
    <row r="821" spans="1:51" s="14" customFormat="1" ht="12">
      <c r="A821" s="14"/>
      <c r="B821" s="268"/>
      <c r="C821" s="269"/>
      <c r="D821" s="259" t="s">
        <v>173</v>
      </c>
      <c r="E821" s="270" t="s">
        <v>1</v>
      </c>
      <c r="F821" s="271" t="s">
        <v>1042</v>
      </c>
      <c r="G821" s="269"/>
      <c r="H821" s="272">
        <v>392.9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173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165</v>
      </c>
    </row>
    <row r="822" spans="1:65" s="2" customFormat="1" ht="16.5" customHeight="1">
      <c r="A822" s="37"/>
      <c r="B822" s="38"/>
      <c r="C822" s="279" t="s">
        <v>1066</v>
      </c>
      <c r="D822" s="279" t="s">
        <v>238</v>
      </c>
      <c r="E822" s="280" t="s">
        <v>1067</v>
      </c>
      <c r="F822" s="281" t="s">
        <v>1068</v>
      </c>
      <c r="G822" s="282" t="s">
        <v>170</v>
      </c>
      <c r="H822" s="283">
        <v>451.835</v>
      </c>
      <c r="I822" s="284"/>
      <c r="J822" s="285">
        <f>ROUND(I822*H822,2)</f>
        <v>0</v>
      </c>
      <c r="K822" s="286"/>
      <c r="L822" s="287"/>
      <c r="M822" s="288" t="s">
        <v>1</v>
      </c>
      <c r="N822" s="289" t="s">
        <v>38</v>
      </c>
      <c r="O822" s="90"/>
      <c r="P822" s="253">
        <f>O822*H822</f>
        <v>0</v>
      </c>
      <c r="Q822" s="253">
        <v>0.00064</v>
      </c>
      <c r="R822" s="253">
        <f>Q822*H822</f>
        <v>0.2891744</v>
      </c>
      <c r="S822" s="253">
        <v>0</v>
      </c>
      <c r="T822" s="254">
        <f>S822*H822</f>
        <v>0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333</v>
      </c>
      <c r="AT822" s="255" t="s">
        <v>238</v>
      </c>
      <c r="AU822" s="255" t="s">
        <v>82</v>
      </c>
      <c r="AY822" s="16" t="s">
        <v>165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80</v>
      </c>
      <c r="BK822" s="256">
        <f>ROUND(I822*H822,2)</f>
        <v>0</v>
      </c>
      <c r="BL822" s="16" t="s">
        <v>247</v>
      </c>
      <c r="BM822" s="255" t="s">
        <v>1069</v>
      </c>
    </row>
    <row r="823" spans="1:51" s="14" customFormat="1" ht="12">
      <c r="A823" s="14"/>
      <c r="B823" s="268"/>
      <c r="C823" s="269"/>
      <c r="D823" s="259" t="s">
        <v>173</v>
      </c>
      <c r="E823" s="269"/>
      <c r="F823" s="271" t="s">
        <v>1070</v>
      </c>
      <c r="G823" s="269"/>
      <c r="H823" s="272">
        <v>451.835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173</v>
      </c>
      <c r="AU823" s="278" t="s">
        <v>82</v>
      </c>
      <c r="AV823" s="14" t="s">
        <v>82</v>
      </c>
      <c r="AW823" s="14" t="s">
        <v>4</v>
      </c>
      <c r="AX823" s="14" t="s">
        <v>80</v>
      </c>
      <c r="AY823" s="278" t="s">
        <v>165</v>
      </c>
    </row>
    <row r="824" spans="1:65" s="2" customFormat="1" ht="21.75" customHeight="1">
      <c r="A824" s="37"/>
      <c r="B824" s="38"/>
      <c r="C824" s="243" t="s">
        <v>1071</v>
      </c>
      <c r="D824" s="243" t="s">
        <v>167</v>
      </c>
      <c r="E824" s="244" t="s">
        <v>1072</v>
      </c>
      <c r="F824" s="245" t="s">
        <v>1073</v>
      </c>
      <c r="G824" s="246" t="s">
        <v>170</v>
      </c>
      <c r="H824" s="247">
        <v>406.7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38</v>
      </c>
      <c r="O824" s="90"/>
      <c r="P824" s="253">
        <f>O824*H824</f>
        <v>0</v>
      </c>
      <c r="Q824" s="253">
        <v>0.0004</v>
      </c>
      <c r="R824" s="253">
        <f>Q824*H824</f>
        <v>0.16268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247</v>
      </c>
      <c r="AT824" s="255" t="s">
        <v>167</v>
      </c>
      <c r="AU824" s="255" t="s">
        <v>82</v>
      </c>
      <c r="AY824" s="16" t="s">
        <v>165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247</v>
      </c>
      <c r="BM824" s="255" t="s">
        <v>1074</v>
      </c>
    </row>
    <row r="825" spans="1:51" s="14" customFormat="1" ht="12">
      <c r="A825" s="14"/>
      <c r="B825" s="268"/>
      <c r="C825" s="269"/>
      <c r="D825" s="259" t="s">
        <v>173</v>
      </c>
      <c r="E825" s="270" t="s">
        <v>1</v>
      </c>
      <c r="F825" s="271" t="s">
        <v>1059</v>
      </c>
      <c r="G825" s="269"/>
      <c r="H825" s="272">
        <v>406.7</v>
      </c>
      <c r="I825" s="273"/>
      <c r="J825" s="269"/>
      <c r="K825" s="269"/>
      <c r="L825" s="274"/>
      <c r="M825" s="275"/>
      <c r="N825" s="276"/>
      <c r="O825" s="276"/>
      <c r="P825" s="276"/>
      <c r="Q825" s="276"/>
      <c r="R825" s="276"/>
      <c r="S825" s="276"/>
      <c r="T825" s="27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8" t="s">
        <v>173</v>
      </c>
      <c r="AU825" s="278" t="s">
        <v>82</v>
      </c>
      <c r="AV825" s="14" t="s">
        <v>82</v>
      </c>
      <c r="AW825" s="14" t="s">
        <v>30</v>
      </c>
      <c r="AX825" s="14" t="s">
        <v>73</v>
      </c>
      <c r="AY825" s="278" t="s">
        <v>165</v>
      </c>
    </row>
    <row r="826" spans="1:65" s="2" customFormat="1" ht="21.75" customHeight="1">
      <c r="A826" s="37"/>
      <c r="B826" s="38"/>
      <c r="C826" s="243" t="s">
        <v>1075</v>
      </c>
      <c r="D826" s="243" t="s">
        <v>167</v>
      </c>
      <c r="E826" s="244" t="s">
        <v>1076</v>
      </c>
      <c r="F826" s="245" t="s">
        <v>1077</v>
      </c>
      <c r="G826" s="246" t="s">
        <v>170</v>
      </c>
      <c r="H826" s="247">
        <v>256.782</v>
      </c>
      <c r="I826" s="248"/>
      <c r="J826" s="249">
        <f>ROUND(I826*H826,2)</f>
        <v>0</v>
      </c>
      <c r="K826" s="250"/>
      <c r="L826" s="43"/>
      <c r="M826" s="251" t="s">
        <v>1</v>
      </c>
      <c r="N826" s="252" t="s">
        <v>38</v>
      </c>
      <c r="O826" s="90"/>
      <c r="P826" s="253">
        <f>O826*H826</f>
        <v>0</v>
      </c>
      <c r="Q826" s="253">
        <v>0.0004</v>
      </c>
      <c r="R826" s="253">
        <f>Q826*H826</f>
        <v>0.10271279999999999</v>
      </c>
      <c r="S826" s="253">
        <v>0</v>
      </c>
      <c r="T826" s="254">
        <f>S826*H826</f>
        <v>0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R826" s="255" t="s">
        <v>247</v>
      </c>
      <c r="AT826" s="255" t="s">
        <v>167</v>
      </c>
      <c r="AU826" s="255" t="s">
        <v>82</v>
      </c>
      <c r="AY826" s="16" t="s">
        <v>165</v>
      </c>
      <c r="BE826" s="256">
        <f>IF(N826="základní",J826,0)</f>
        <v>0</v>
      </c>
      <c r="BF826" s="256">
        <f>IF(N826="snížená",J826,0)</f>
        <v>0</v>
      </c>
      <c r="BG826" s="256">
        <f>IF(N826="zákl. přenesená",J826,0)</f>
        <v>0</v>
      </c>
      <c r="BH826" s="256">
        <f>IF(N826="sníž. přenesená",J826,0)</f>
        <v>0</v>
      </c>
      <c r="BI826" s="256">
        <f>IF(N826="nulová",J826,0)</f>
        <v>0</v>
      </c>
      <c r="BJ826" s="16" t="s">
        <v>80</v>
      </c>
      <c r="BK826" s="256">
        <f>ROUND(I826*H826,2)</f>
        <v>0</v>
      </c>
      <c r="BL826" s="16" t="s">
        <v>247</v>
      </c>
      <c r="BM826" s="255" t="s">
        <v>1078</v>
      </c>
    </row>
    <row r="827" spans="1:51" s="14" customFormat="1" ht="12">
      <c r="A827" s="14"/>
      <c r="B827" s="268"/>
      <c r="C827" s="269"/>
      <c r="D827" s="259" t="s">
        <v>173</v>
      </c>
      <c r="E827" s="270" t="s">
        <v>1</v>
      </c>
      <c r="F827" s="271" t="s">
        <v>1060</v>
      </c>
      <c r="G827" s="269"/>
      <c r="H827" s="272">
        <v>256.782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173</v>
      </c>
      <c r="AU827" s="278" t="s">
        <v>82</v>
      </c>
      <c r="AV827" s="14" t="s">
        <v>82</v>
      </c>
      <c r="AW827" s="14" t="s">
        <v>30</v>
      </c>
      <c r="AX827" s="14" t="s">
        <v>73</v>
      </c>
      <c r="AY827" s="278" t="s">
        <v>165</v>
      </c>
    </row>
    <row r="828" spans="1:65" s="2" customFormat="1" ht="16.5" customHeight="1">
      <c r="A828" s="37"/>
      <c r="B828" s="38"/>
      <c r="C828" s="279" t="s">
        <v>1079</v>
      </c>
      <c r="D828" s="279" t="s">
        <v>238</v>
      </c>
      <c r="E828" s="280" t="s">
        <v>1080</v>
      </c>
      <c r="F828" s="281" t="s">
        <v>1081</v>
      </c>
      <c r="G828" s="282" t="s">
        <v>170</v>
      </c>
      <c r="H828" s="283">
        <v>796.178</v>
      </c>
      <c r="I828" s="284"/>
      <c r="J828" s="285">
        <f>ROUND(I828*H828,2)</f>
        <v>0</v>
      </c>
      <c r="K828" s="286"/>
      <c r="L828" s="287"/>
      <c r="M828" s="288" t="s">
        <v>1</v>
      </c>
      <c r="N828" s="289" t="s">
        <v>38</v>
      </c>
      <c r="O828" s="90"/>
      <c r="P828" s="253">
        <f>O828*H828</f>
        <v>0</v>
      </c>
      <c r="Q828" s="253">
        <v>0.00388</v>
      </c>
      <c r="R828" s="253">
        <f>Q828*H828</f>
        <v>3.0891706400000003</v>
      </c>
      <c r="S828" s="253">
        <v>0</v>
      </c>
      <c r="T828" s="254">
        <f>S828*H828</f>
        <v>0</v>
      </c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R828" s="255" t="s">
        <v>333</v>
      </c>
      <c r="AT828" s="255" t="s">
        <v>238</v>
      </c>
      <c r="AU828" s="255" t="s">
        <v>82</v>
      </c>
      <c r="AY828" s="16" t="s">
        <v>165</v>
      </c>
      <c r="BE828" s="256">
        <f>IF(N828="základní",J828,0)</f>
        <v>0</v>
      </c>
      <c r="BF828" s="256">
        <f>IF(N828="snížená",J828,0)</f>
        <v>0</v>
      </c>
      <c r="BG828" s="256">
        <f>IF(N828="zákl. přenesená",J828,0)</f>
        <v>0</v>
      </c>
      <c r="BH828" s="256">
        <f>IF(N828="sníž. přenesená",J828,0)</f>
        <v>0</v>
      </c>
      <c r="BI828" s="256">
        <f>IF(N828="nulová",J828,0)</f>
        <v>0</v>
      </c>
      <c r="BJ828" s="16" t="s">
        <v>80</v>
      </c>
      <c r="BK828" s="256">
        <f>ROUND(I828*H828,2)</f>
        <v>0</v>
      </c>
      <c r="BL828" s="16" t="s">
        <v>247</v>
      </c>
      <c r="BM828" s="255" t="s">
        <v>1082</v>
      </c>
    </row>
    <row r="829" spans="1:51" s="14" customFormat="1" ht="12">
      <c r="A829" s="14"/>
      <c r="B829" s="268"/>
      <c r="C829" s="269"/>
      <c r="D829" s="259" t="s">
        <v>173</v>
      </c>
      <c r="E829" s="270" t="s">
        <v>1</v>
      </c>
      <c r="F829" s="271" t="s">
        <v>1059</v>
      </c>
      <c r="G829" s="269"/>
      <c r="H829" s="272">
        <v>406.7</v>
      </c>
      <c r="I829" s="273"/>
      <c r="J829" s="269"/>
      <c r="K829" s="269"/>
      <c r="L829" s="274"/>
      <c r="M829" s="275"/>
      <c r="N829" s="276"/>
      <c r="O829" s="276"/>
      <c r="P829" s="276"/>
      <c r="Q829" s="276"/>
      <c r="R829" s="276"/>
      <c r="S829" s="276"/>
      <c r="T829" s="27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8" t="s">
        <v>173</v>
      </c>
      <c r="AU829" s="278" t="s">
        <v>82</v>
      </c>
      <c r="AV829" s="14" t="s">
        <v>82</v>
      </c>
      <c r="AW829" s="14" t="s">
        <v>30</v>
      </c>
      <c r="AX829" s="14" t="s">
        <v>73</v>
      </c>
      <c r="AY829" s="278" t="s">
        <v>165</v>
      </c>
    </row>
    <row r="830" spans="1:51" s="14" customFormat="1" ht="12">
      <c r="A830" s="14"/>
      <c r="B830" s="268"/>
      <c r="C830" s="269"/>
      <c r="D830" s="259" t="s">
        <v>173</v>
      </c>
      <c r="E830" s="270" t="s">
        <v>1</v>
      </c>
      <c r="F830" s="271" t="s">
        <v>1060</v>
      </c>
      <c r="G830" s="269"/>
      <c r="H830" s="272">
        <v>256.782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173</v>
      </c>
      <c r="AU830" s="278" t="s">
        <v>82</v>
      </c>
      <c r="AV830" s="14" t="s">
        <v>82</v>
      </c>
      <c r="AW830" s="14" t="s">
        <v>30</v>
      </c>
      <c r="AX830" s="14" t="s">
        <v>73</v>
      </c>
      <c r="AY830" s="278" t="s">
        <v>165</v>
      </c>
    </row>
    <row r="831" spans="1:51" s="14" customFormat="1" ht="12">
      <c r="A831" s="14"/>
      <c r="B831" s="268"/>
      <c r="C831" s="269"/>
      <c r="D831" s="259" t="s">
        <v>173</v>
      </c>
      <c r="E831" s="269"/>
      <c r="F831" s="271" t="s">
        <v>1083</v>
      </c>
      <c r="G831" s="269"/>
      <c r="H831" s="272">
        <v>796.178</v>
      </c>
      <c r="I831" s="273"/>
      <c r="J831" s="269"/>
      <c r="K831" s="269"/>
      <c r="L831" s="274"/>
      <c r="M831" s="275"/>
      <c r="N831" s="276"/>
      <c r="O831" s="276"/>
      <c r="P831" s="276"/>
      <c r="Q831" s="276"/>
      <c r="R831" s="276"/>
      <c r="S831" s="276"/>
      <c r="T831" s="27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8" t="s">
        <v>173</v>
      </c>
      <c r="AU831" s="278" t="s">
        <v>82</v>
      </c>
      <c r="AV831" s="14" t="s">
        <v>82</v>
      </c>
      <c r="AW831" s="14" t="s">
        <v>4</v>
      </c>
      <c r="AX831" s="14" t="s">
        <v>80</v>
      </c>
      <c r="AY831" s="278" t="s">
        <v>165</v>
      </c>
    </row>
    <row r="832" spans="1:65" s="2" customFormat="1" ht="21.75" customHeight="1">
      <c r="A832" s="37"/>
      <c r="B832" s="38"/>
      <c r="C832" s="243" t="s">
        <v>1084</v>
      </c>
      <c r="D832" s="243" t="s">
        <v>167</v>
      </c>
      <c r="E832" s="244" t="s">
        <v>1085</v>
      </c>
      <c r="F832" s="245" t="s">
        <v>1086</v>
      </c>
      <c r="G832" s="246" t="s">
        <v>170</v>
      </c>
      <c r="H832" s="247">
        <v>138.2</v>
      </c>
      <c r="I832" s="248"/>
      <c r="J832" s="249">
        <f>ROUND(I832*H832,2)</f>
        <v>0</v>
      </c>
      <c r="K832" s="250"/>
      <c r="L832" s="43"/>
      <c r="M832" s="251" t="s">
        <v>1</v>
      </c>
      <c r="N832" s="252" t="s">
        <v>38</v>
      </c>
      <c r="O832" s="90"/>
      <c r="P832" s="253">
        <f>O832*H832</f>
        <v>0</v>
      </c>
      <c r="Q832" s="253">
        <v>0.00071</v>
      </c>
      <c r="R832" s="253">
        <f>Q832*H832</f>
        <v>0.098122</v>
      </c>
      <c r="S832" s="253">
        <v>0</v>
      </c>
      <c r="T832" s="254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255" t="s">
        <v>247</v>
      </c>
      <c r="AT832" s="255" t="s">
        <v>167</v>
      </c>
      <c r="AU832" s="255" t="s">
        <v>82</v>
      </c>
      <c r="AY832" s="16" t="s">
        <v>165</v>
      </c>
      <c r="BE832" s="256">
        <f>IF(N832="základní",J832,0)</f>
        <v>0</v>
      </c>
      <c r="BF832" s="256">
        <f>IF(N832="snížená",J832,0)</f>
        <v>0</v>
      </c>
      <c r="BG832" s="256">
        <f>IF(N832="zákl. přenesená",J832,0)</f>
        <v>0</v>
      </c>
      <c r="BH832" s="256">
        <f>IF(N832="sníž. přenesená",J832,0)</f>
        <v>0</v>
      </c>
      <c r="BI832" s="256">
        <f>IF(N832="nulová",J832,0)</f>
        <v>0</v>
      </c>
      <c r="BJ832" s="16" t="s">
        <v>80</v>
      </c>
      <c r="BK832" s="256">
        <f>ROUND(I832*H832,2)</f>
        <v>0</v>
      </c>
      <c r="BL832" s="16" t="s">
        <v>247</v>
      </c>
      <c r="BM832" s="255" t="s">
        <v>1087</v>
      </c>
    </row>
    <row r="833" spans="1:51" s="13" customFormat="1" ht="12">
      <c r="A833" s="13"/>
      <c r="B833" s="257"/>
      <c r="C833" s="258"/>
      <c r="D833" s="259" t="s">
        <v>173</v>
      </c>
      <c r="E833" s="260" t="s">
        <v>1</v>
      </c>
      <c r="F833" s="261" t="s">
        <v>1048</v>
      </c>
      <c r="G833" s="258"/>
      <c r="H833" s="260" t="s">
        <v>1</v>
      </c>
      <c r="I833" s="262"/>
      <c r="J833" s="258"/>
      <c r="K833" s="258"/>
      <c r="L833" s="263"/>
      <c r="M833" s="264"/>
      <c r="N833" s="265"/>
      <c r="O833" s="265"/>
      <c r="P833" s="265"/>
      <c r="Q833" s="265"/>
      <c r="R833" s="265"/>
      <c r="S833" s="265"/>
      <c r="T833" s="266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7" t="s">
        <v>173</v>
      </c>
      <c r="AU833" s="267" t="s">
        <v>82</v>
      </c>
      <c r="AV833" s="13" t="s">
        <v>80</v>
      </c>
      <c r="AW833" s="13" t="s">
        <v>30</v>
      </c>
      <c r="AX833" s="13" t="s">
        <v>73</v>
      </c>
      <c r="AY833" s="267" t="s">
        <v>165</v>
      </c>
    </row>
    <row r="834" spans="1:51" s="14" customFormat="1" ht="12">
      <c r="A834" s="14"/>
      <c r="B834" s="268"/>
      <c r="C834" s="269"/>
      <c r="D834" s="259" t="s">
        <v>173</v>
      </c>
      <c r="E834" s="270" t="s">
        <v>1</v>
      </c>
      <c r="F834" s="271" t="s">
        <v>1088</v>
      </c>
      <c r="G834" s="269"/>
      <c r="H834" s="272">
        <v>26.6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173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165</v>
      </c>
    </row>
    <row r="835" spans="1:51" s="14" customFormat="1" ht="12">
      <c r="A835" s="14"/>
      <c r="B835" s="268"/>
      <c r="C835" s="269"/>
      <c r="D835" s="259" t="s">
        <v>173</v>
      </c>
      <c r="E835" s="270" t="s">
        <v>1</v>
      </c>
      <c r="F835" s="271" t="s">
        <v>1089</v>
      </c>
      <c r="G835" s="269"/>
      <c r="H835" s="272">
        <v>42.6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173</v>
      </c>
      <c r="AU835" s="278" t="s">
        <v>82</v>
      </c>
      <c r="AV835" s="14" t="s">
        <v>82</v>
      </c>
      <c r="AW835" s="14" t="s">
        <v>30</v>
      </c>
      <c r="AX835" s="14" t="s">
        <v>73</v>
      </c>
      <c r="AY835" s="278" t="s">
        <v>165</v>
      </c>
    </row>
    <row r="836" spans="1:51" s="14" customFormat="1" ht="12">
      <c r="A836" s="14"/>
      <c r="B836" s="268"/>
      <c r="C836" s="269"/>
      <c r="D836" s="259" t="s">
        <v>173</v>
      </c>
      <c r="E836" s="270" t="s">
        <v>1</v>
      </c>
      <c r="F836" s="271" t="s">
        <v>1090</v>
      </c>
      <c r="G836" s="269"/>
      <c r="H836" s="272">
        <v>26.5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173</v>
      </c>
      <c r="AU836" s="278" t="s">
        <v>82</v>
      </c>
      <c r="AV836" s="14" t="s">
        <v>82</v>
      </c>
      <c r="AW836" s="14" t="s">
        <v>30</v>
      </c>
      <c r="AX836" s="14" t="s">
        <v>73</v>
      </c>
      <c r="AY836" s="278" t="s">
        <v>165</v>
      </c>
    </row>
    <row r="837" spans="1:51" s="14" customFormat="1" ht="12">
      <c r="A837" s="14"/>
      <c r="B837" s="268"/>
      <c r="C837" s="269"/>
      <c r="D837" s="259" t="s">
        <v>173</v>
      </c>
      <c r="E837" s="270" t="s">
        <v>1</v>
      </c>
      <c r="F837" s="271" t="s">
        <v>1091</v>
      </c>
      <c r="G837" s="269"/>
      <c r="H837" s="272">
        <v>42.5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173</v>
      </c>
      <c r="AU837" s="278" t="s">
        <v>82</v>
      </c>
      <c r="AV837" s="14" t="s">
        <v>82</v>
      </c>
      <c r="AW837" s="14" t="s">
        <v>30</v>
      </c>
      <c r="AX837" s="14" t="s">
        <v>73</v>
      </c>
      <c r="AY837" s="278" t="s">
        <v>165</v>
      </c>
    </row>
    <row r="838" spans="1:65" s="2" customFormat="1" ht="21.75" customHeight="1">
      <c r="A838" s="37"/>
      <c r="B838" s="38"/>
      <c r="C838" s="243" t="s">
        <v>1092</v>
      </c>
      <c r="D838" s="243" t="s">
        <v>167</v>
      </c>
      <c r="E838" s="244" t="s">
        <v>1093</v>
      </c>
      <c r="F838" s="245" t="s">
        <v>1094</v>
      </c>
      <c r="G838" s="246" t="s">
        <v>457</v>
      </c>
      <c r="H838" s="247">
        <v>133.85</v>
      </c>
      <c r="I838" s="248"/>
      <c r="J838" s="249">
        <f>ROUND(I838*H838,2)</f>
        <v>0</v>
      </c>
      <c r="K838" s="250"/>
      <c r="L838" s="43"/>
      <c r="M838" s="251" t="s">
        <v>1</v>
      </c>
      <c r="N838" s="252" t="s">
        <v>38</v>
      </c>
      <c r="O838" s="90"/>
      <c r="P838" s="253">
        <f>O838*H838</f>
        <v>0</v>
      </c>
      <c r="Q838" s="253">
        <v>0.00028</v>
      </c>
      <c r="R838" s="253">
        <f>Q838*H838</f>
        <v>0.037478</v>
      </c>
      <c r="S838" s="253">
        <v>0</v>
      </c>
      <c r="T838" s="254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55" t="s">
        <v>247</v>
      </c>
      <c r="AT838" s="255" t="s">
        <v>167</v>
      </c>
      <c r="AU838" s="255" t="s">
        <v>82</v>
      </c>
      <c r="AY838" s="16" t="s">
        <v>165</v>
      </c>
      <c r="BE838" s="256">
        <f>IF(N838="základní",J838,0)</f>
        <v>0</v>
      </c>
      <c r="BF838" s="256">
        <f>IF(N838="snížená",J838,0)</f>
        <v>0</v>
      </c>
      <c r="BG838" s="256">
        <f>IF(N838="zákl. přenesená",J838,0)</f>
        <v>0</v>
      </c>
      <c r="BH838" s="256">
        <f>IF(N838="sníž. přenesená",J838,0)</f>
        <v>0</v>
      </c>
      <c r="BI838" s="256">
        <f>IF(N838="nulová",J838,0)</f>
        <v>0</v>
      </c>
      <c r="BJ838" s="16" t="s">
        <v>80</v>
      </c>
      <c r="BK838" s="256">
        <f>ROUND(I838*H838,2)</f>
        <v>0</v>
      </c>
      <c r="BL838" s="16" t="s">
        <v>247</v>
      </c>
      <c r="BM838" s="255" t="s">
        <v>1095</v>
      </c>
    </row>
    <row r="839" spans="1:51" s="13" customFormat="1" ht="12">
      <c r="A839" s="13"/>
      <c r="B839" s="257"/>
      <c r="C839" s="258"/>
      <c r="D839" s="259" t="s">
        <v>173</v>
      </c>
      <c r="E839" s="260" t="s">
        <v>1</v>
      </c>
      <c r="F839" s="261" t="s">
        <v>174</v>
      </c>
      <c r="G839" s="258"/>
      <c r="H839" s="260" t="s">
        <v>1</v>
      </c>
      <c r="I839" s="262"/>
      <c r="J839" s="258"/>
      <c r="K839" s="258"/>
      <c r="L839" s="263"/>
      <c r="M839" s="264"/>
      <c r="N839" s="265"/>
      <c r="O839" s="265"/>
      <c r="P839" s="265"/>
      <c r="Q839" s="265"/>
      <c r="R839" s="265"/>
      <c r="S839" s="265"/>
      <c r="T839" s="26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7" t="s">
        <v>173</v>
      </c>
      <c r="AU839" s="267" t="s">
        <v>82</v>
      </c>
      <c r="AV839" s="13" t="s">
        <v>80</v>
      </c>
      <c r="AW839" s="13" t="s">
        <v>30</v>
      </c>
      <c r="AX839" s="13" t="s">
        <v>73</v>
      </c>
      <c r="AY839" s="267" t="s">
        <v>165</v>
      </c>
    </row>
    <row r="840" spans="1:51" s="14" customFormat="1" ht="12">
      <c r="A840" s="14"/>
      <c r="B840" s="268"/>
      <c r="C840" s="269"/>
      <c r="D840" s="259" t="s">
        <v>173</v>
      </c>
      <c r="E840" s="270" t="s">
        <v>1</v>
      </c>
      <c r="F840" s="271" t="s">
        <v>1096</v>
      </c>
      <c r="G840" s="269"/>
      <c r="H840" s="272">
        <v>133.85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173</v>
      </c>
      <c r="AU840" s="278" t="s">
        <v>82</v>
      </c>
      <c r="AV840" s="14" t="s">
        <v>82</v>
      </c>
      <c r="AW840" s="14" t="s">
        <v>30</v>
      </c>
      <c r="AX840" s="14" t="s">
        <v>73</v>
      </c>
      <c r="AY840" s="278" t="s">
        <v>165</v>
      </c>
    </row>
    <row r="841" spans="1:65" s="2" customFormat="1" ht="21.75" customHeight="1">
      <c r="A841" s="37"/>
      <c r="B841" s="38"/>
      <c r="C841" s="243" t="s">
        <v>1097</v>
      </c>
      <c r="D841" s="243" t="s">
        <v>167</v>
      </c>
      <c r="E841" s="244" t="s">
        <v>1098</v>
      </c>
      <c r="F841" s="245" t="s">
        <v>1099</v>
      </c>
      <c r="G841" s="246" t="s">
        <v>219</v>
      </c>
      <c r="H841" s="247">
        <v>3.978</v>
      </c>
      <c r="I841" s="248"/>
      <c r="J841" s="249">
        <f>ROUND(I841*H841,2)</f>
        <v>0</v>
      </c>
      <c r="K841" s="250"/>
      <c r="L841" s="43"/>
      <c r="M841" s="251" t="s">
        <v>1</v>
      </c>
      <c r="N841" s="252" t="s">
        <v>38</v>
      </c>
      <c r="O841" s="90"/>
      <c r="P841" s="253">
        <f>O841*H841</f>
        <v>0</v>
      </c>
      <c r="Q841" s="253">
        <v>0</v>
      </c>
      <c r="R841" s="253">
        <f>Q841*H841</f>
        <v>0</v>
      </c>
      <c r="S841" s="253">
        <v>0</v>
      </c>
      <c r="T841" s="254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55" t="s">
        <v>247</v>
      </c>
      <c r="AT841" s="255" t="s">
        <v>167</v>
      </c>
      <c r="AU841" s="255" t="s">
        <v>82</v>
      </c>
      <c r="AY841" s="16" t="s">
        <v>165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6" t="s">
        <v>80</v>
      </c>
      <c r="BK841" s="256">
        <f>ROUND(I841*H841,2)</f>
        <v>0</v>
      </c>
      <c r="BL841" s="16" t="s">
        <v>247</v>
      </c>
      <c r="BM841" s="255" t="s">
        <v>1100</v>
      </c>
    </row>
    <row r="842" spans="1:63" s="12" customFormat="1" ht="22.8" customHeight="1">
      <c r="A842" s="12"/>
      <c r="B842" s="227"/>
      <c r="C842" s="228"/>
      <c r="D842" s="229" t="s">
        <v>72</v>
      </c>
      <c r="E842" s="241" t="s">
        <v>1101</v>
      </c>
      <c r="F842" s="241" t="s">
        <v>1102</v>
      </c>
      <c r="G842" s="228"/>
      <c r="H842" s="228"/>
      <c r="I842" s="231"/>
      <c r="J842" s="242">
        <f>BK842</f>
        <v>0</v>
      </c>
      <c r="K842" s="228"/>
      <c r="L842" s="233"/>
      <c r="M842" s="234"/>
      <c r="N842" s="235"/>
      <c r="O842" s="235"/>
      <c r="P842" s="236">
        <f>SUM(P843:P886)</f>
        <v>0</v>
      </c>
      <c r="Q842" s="235"/>
      <c r="R842" s="236">
        <f>SUM(R843:R886)</f>
        <v>4.351535575</v>
      </c>
      <c r="S842" s="235"/>
      <c r="T842" s="237">
        <f>SUM(T843:T886)</f>
        <v>0</v>
      </c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R842" s="238" t="s">
        <v>82</v>
      </c>
      <c r="AT842" s="239" t="s">
        <v>72</v>
      </c>
      <c r="AU842" s="239" t="s">
        <v>80</v>
      </c>
      <c r="AY842" s="238" t="s">
        <v>165</v>
      </c>
      <c r="BK842" s="240">
        <f>SUM(BK843:BK886)</f>
        <v>0</v>
      </c>
    </row>
    <row r="843" spans="1:65" s="2" customFormat="1" ht="21.75" customHeight="1">
      <c r="A843" s="37"/>
      <c r="B843" s="38"/>
      <c r="C843" s="243" t="s">
        <v>1103</v>
      </c>
      <c r="D843" s="243" t="s">
        <v>167</v>
      </c>
      <c r="E843" s="244" t="s">
        <v>1104</v>
      </c>
      <c r="F843" s="245" t="s">
        <v>1105</v>
      </c>
      <c r="G843" s="246" t="s">
        <v>170</v>
      </c>
      <c r="H843" s="247">
        <v>16.285</v>
      </c>
      <c r="I843" s="248"/>
      <c r="J843" s="249">
        <f>ROUND(I843*H843,2)</f>
        <v>0</v>
      </c>
      <c r="K843" s="250"/>
      <c r="L843" s="43"/>
      <c r="M843" s="251" t="s">
        <v>1</v>
      </c>
      <c r="N843" s="252" t="s">
        <v>38</v>
      </c>
      <c r="O843" s="90"/>
      <c r="P843" s="253">
        <f>O843*H843</f>
        <v>0</v>
      </c>
      <c r="Q843" s="253">
        <v>0</v>
      </c>
      <c r="R843" s="253">
        <f>Q843*H843</f>
        <v>0</v>
      </c>
      <c r="S843" s="253">
        <v>0</v>
      </c>
      <c r="T843" s="254">
        <f>S843*H843</f>
        <v>0</v>
      </c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R843" s="255" t="s">
        <v>247</v>
      </c>
      <c r="AT843" s="255" t="s">
        <v>167</v>
      </c>
      <c r="AU843" s="255" t="s">
        <v>82</v>
      </c>
      <c r="AY843" s="16" t="s">
        <v>165</v>
      </c>
      <c r="BE843" s="256">
        <f>IF(N843="základní",J843,0)</f>
        <v>0</v>
      </c>
      <c r="BF843" s="256">
        <f>IF(N843="snížená",J843,0)</f>
        <v>0</v>
      </c>
      <c r="BG843" s="256">
        <f>IF(N843="zákl. přenesená",J843,0)</f>
        <v>0</v>
      </c>
      <c r="BH843" s="256">
        <f>IF(N843="sníž. přenesená",J843,0)</f>
        <v>0</v>
      </c>
      <c r="BI843" s="256">
        <f>IF(N843="nulová",J843,0)</f>
        <v>0</v>
      </c>
      <c r="BJ843" s="16" t="s">
        <v>80</v>
      </c>
      <c r="BK843" s="256">
        <f>ROUND(I843*H843,2)</f>
        <v>0</v>
      </c>
      <c r="BL843" s="16" t="s">
        <v>247</v>
      </c>
      <c r="BM843" s="255" t="s">
        <v>1106</v>
      </c>
    </row>
    <row r="844" spans="1:51" s="13" customFormat="1" ht="12">
      <c r="A844" s="13"/>
      <c r="B844" s="257"/>
      <c r="C844" s="258"/>
      <c r="D844" s="259" t="s">
        <v>173</v>
      </c>
      <c r="E844" s="260" t="s">
        <v>1</v>
      </c>
      <c r="F844" s="261" t="s">
        <v>265</v>
      </c>
      <c r="G844" s="258"/>
      <c r="H844" s="260" t="s">
        <v>1</v>
      </c>
      <c r="I844" s="262"/>
      <c r="J844" s="258"/>
      <c r="K844" s="258"/>
      <c r="L844" s="263"/>
      <c r="M844" s="264"/>
      <c r="N844" s="265"/>
      <c r="O844" s="265"/>
      <c r="P844" s="265"/>
      <c r="Q844" s="265"/>
      <c r="R844" s="265"/>
      <c r="S844" s="265"/>
      <c r="T844" s="266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67" t="s">
        <v>173</v>
      </c>
      <c r="AU844" s="267" t="s">
        <v>82</v>
      </c>
      <c r="AV844" s="13" t="s">
        <v>80</v>
      </c>
      <c r="AW844" s="13" t="s">
        <v>30</v>
      </c>
      <c r="AX844" s="13" t="s">
        <v>73</v>
      </c>
      <c r="AY844" s="267" t="s">
        <v>165</v>
      </c>
    </row>
    <row r="845" spans="1:51" s="14" customFormat="1" ht="12">
      <c r="A845" s="14"/>
      <c r="B845" s="268"/>
      <c r="C845" s="269"/>
      <c r="D845" s="259" t="s">
        <v>173</v>
      </c>
      <c r="E845" s="270" t="s">
        <v>1</v>
      </c>
      <c r="F845" s="271" t="s">
        <v>1107</v>
      </c>
      <c r="G845" s="269"/>
      <c r="H845" s="272">
        <v>5.46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173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165</v>
      </c>
    </row>
    <row r="846" spans="1:51" s="14" customFormat="1" ht="12">
      <c r="A846" s="14"/>
      <c r="B846" s="268"/>
      <c r="C846" s="269"/>
      <c r="D846" s="259" t="s">
        <v>173</v>
      </c>
      <c r="E846" s="270" t="s">
        <v>1</v>
      </c>
      <c r="F846" s="271" t="s">
        <v>1108</v>
      </c>
      <c r="G846" s="269"/>
      <c r="H846" s="272">
        <v>5.365</v>
      </c>
      <c r="I846" s="273"/>
      <c r="J846" s="269"/>
      <c r="K846" s="269"/>
      <c r="L846" s="274"/>
      <c r="M846" s="275"/>
      <c r="N846" s="276"/>
      <c r="O846" s="276"/>
      <c r="P846" s="276"/>
      <c r="Q846" s="276"/>
      <c r="R846" s="276"/>
      <c r="S846" s="276"/>
      <c r="T846" s="27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8" t="s">
        <v>173</v>
      </c>
      <c r="AU846" s="278" t="s">
        <v>82</v>
      </c>
      <c r="AV846" s="14" t="s">
        <v>82</v>
      </c>
      <c r="AW846" s="14" t="s">
        <v>30</v>
      </c>
      <c r="AX846" s="14" t="s">
        <v>73</v>
      </c>
      <c r="AY846" s="278" t="s">
        <v>165</v>
      </c>
    </row>
    <row r="847" spans="1:51" s="14" customFormat="1" ht="12">
      <c r="A847" s="14"/>
      <c r="B847" s="268"/>
      <c r="C847" s="269"/>
      <c r="D847" s="259" t="s">
        <v>173</v>
      </c>
      <c r="E847" s="270" t="s">
        <v>1</v>
      </c>
      <c r="F847" s="271" t="s">
        <v>1109</v>
      </c>
      <c r="G847" s="269"/>
      <c r="H847" s="272">
        <v>5.46</v>
      </c>
      <c r="I847" s="273"/>
      <c r="J847" s="269"/>
      <c r="K847" s="269"/>
      <c r="L847" s="274"/>
      <c r="M847" s="275"/>
      <c r="N847" s="276"/>
      <c r="O847" s="276"/>
      <c r="P847" s="276"/>
      <c r="Q847" s="276"/>
      <c r="R847" s="276"/>
      <c r="S847" s="276"/>
      <c r="T847" s="27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8" t="s">
        <v>173</v>
      </c>
      <c r="AU847" s="278" t="s">
        <v>82</v>
      </c>
      <c r="AV847" s="14" t="s">
        <v>82</v>
      </c>
      <c r="AW847" s="14" t="s">
        <v>30</v>
      </c>
      <c r="AX847" s="14" t="s">
        <v>73</v>
      </c>
      <c r="AY847" s="278" t="s">
        <v>165</v>
      </c>
    </row>
    <row r="848" spans="1:65" s="2" customFormat="1" ht="21.75" customHeight="1">
      <c r="A848" s="37"/>
      <c r="B848" s="38"/>
      <c r="C848" s="279" t="s">
        <v>1110</v>
      </c>
      <c r="D848" s="279" t="s">
        <v>238</v>
      </c>
      <c r="E848" s="280" t="s">
        <v>1111</v>
      </c>
      <c r="F848" s="281" t="s">
        <v>1112</v>
      </c>
      <c r="G848" s="282" t="s">
        <v>170</v>
      </c>
      <c r="H848" s="283">
        <v>17.099</v>
      </c>
      <c r="I848" s="284"/>
      <c r="J848" s="285">
        <f>ROUND(I848*H848,2)</f>
        <v>0</v>
      </c>
      <c r="K848" s="286"/>
      <c r="L848" s="287"/>
      <c r="M848" s="288" t="s">
        <v>1</v>
      </c>
      <c r="N848" s="289" t="s">
        <v>38</v>
      </c>
      <c r="O848" s="90"/>
      <c r="P848" s="253">
        <f>O848*H848</f>
        <v>0</v>
      </c>
      <c r="Q848" s="253">
        <v>0.0056</v>
      </c>
      <c r="R848" s="253">
        <f>Q848*H848</f>
        <v>0.0957544</v>
      </c>
      <c r="S848" s="253">
        <v>0</v>
      </c>
      <c r="T848" s="254">
        <f>S848*H848</f>
        <v>0</v>
      </c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R848" s="255" t="s">
        <v>333</v>
      </c>
      <c r="AT848" s="255" t="s">
        <v>238</v>
      </c>
      <c r="AU848" s="255" t="s">
        <v>82</v>
      </c>
      <c r="AY848" s="16" t="s">
        <v>165</v>
      </c>
      <c r="BE848" s="256">
        <f>IF(N848="základní",J848,0)</f>
        <v>0</v>
      </c>
      <c r="BF848" s="256">
        <f>IF(N848="snížená",J848,0)</f>
        <v>0</v>
      </c>
      <c r="BG848" s="256">
        <f>IF(N848="zákl. přenesená",J848,0)</f>
        <v>0</v>
      </c>
      <c r="BH848" s="256">
        <f>IF(N848="sníž. přenesená",J848,0)</f>
        <v>0</v>
      </c>
      <c r="BI848" s="256">
        <f>IF(N848="nulová",J848,0)</f>
        <v>0</v>
      </c>
      <c r="BJ848" s="16" t="s">
        <v>80</v>
      </c>
      <c r="BK848" s="256">
        <f>ROUND(I848*H848,2)</f>
        <v>0</v>
      </c>
      <c r="BL848" s="16" t="s">
        <v>247</v>
      </c>
      <c r="BM848" s="255" t="s">
        <v>1113</v>
      </c>
    </row>
    <row r="849" spans="1:51" s="14" customFormat="1" ht="12">
      <c r="A849" s="14"/>
      <c r="B849" s="268"/>
      <c r="C849" s="269"/>
      <c r="D849" s="259" t="s">
        <v>173</v>
      </c>
      <c r="E849" s="269"/>
      <c r="F849" s="271" t="s">
        <v>1114</v>
      </c>
      <c r="G849" s="269"/>
      <c r="H849" s="272">
        <v>17.099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173</v>
      </c>
      <c r="AU849" s="278" t="s">
        <v>82</v>
      </c>
      <c r="AV849" s="14" t="s">
        <v>82</v>
      </c>
      <c r="AW849" s="14" t="s">
        <v>4</v>
      </c>
      <c r="AX849" s="14" t="s">
        <v>80</v>
      </c>
      <c r="AY849" s="278" t="s">
        <v>165</v>
      </c>
    </row>
    <row r="850" spans="1:65" s="2" customFormat="1" ht="21.75" customHeight="1">
      <c r="A850" s="37"/>
      <c r="B850" s="38"/>
      <c r="C850" s="243" t="s">
        <v>1115</v>
      </c>
      <c r="D850" s="243" t="s">
        <v>167</v>
      </c>
      <c r="E850" s="244" t="s">
        <v>1116</v>
      </c>
      <c r="F850" s="245" t="s">
        <v>1117</v>
      </c>
      <c r="G850" s="246" t="s">
        <v>170</v>
      </c>
      <c r="H850" s="247">
        <v>4.06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</v>
      </c>
      <c r="R850" s="253">
        <f>Q850*H850</f>
        <v>0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247</v>
      </c>
      <c r="AT850" s="255" t="s">
        <v>167</v>
      </c>
      <c r="AU850" s="255" t="s">
        <v>82</v>
      </c>
      <c r="AY850" s="16" t="s">
        <v>165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247</v>
      </c>
      <c r="BM850" s="255" t="s">
        <v>1118</v>
      </c>
    </row>
    <row r="851" spans="1:51" s="14" customFormat="1" ht="12">
      <c r="A851" s="14"/>
      <c r="B851" s="268"/>
      <c r="C851" s="269"/>
      <c r="D851" s="259" t="s">
        <v>173</v>
      </c>
      <c r="E851" s="270" t="s">
        <v>1</v>
      </c>
      <c r="F851" s="271" t="s">
        <v>1119</v>
      </c>
      <c r="G851" s="269"/>
      <c r="H851" s="272">
        <v>4.06</v>
      </c>
      <c r="I851" s="273"/>
      <c r="J851" s="269"/>
      <c r="K851" s="269"/>
      <c r="L851" s="274"/>
      <c r="M851" s="275"/>
      <c r="N851" s="276"/>
      <c r="O851" s="276"/>
      <c r="P851" s="276"/>
      <c r="Q851" s="276"/>
      <c r="R851" s="276"/>
      <c r="S851" s="276"/>
      <c r="T851" s="27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8" t="s">
        <v>173</v>
      </c>
      <c r="AU851" s="278" t="s">
        <v>82</v>
      </c>
      <c r="AV851" s="14" t="s">
        <v>82</v>
      </c>
      <c r="AW851" s="14" t="s">
        <v>30</v>
      </c>
      <c r="AX851" s="14" t="s">
        <v>73</v>
      </c>
      <c r="AY851" s="278" t="s">
        <v>165</v>
      </c>
    </row>
    <row r="852" spans="1:65" s="2" customFormat="1" ht="21.75" customHeight="1">
      <c r="A852" s="37"/>
      <c r="B852" s="38"/>
      <c r="C852" s="279" t="s">
        <v>1120</v>
      </c>
      <c r="D852" s="279" t="s">
        <v>238</v>
      </c>
      <c r="E852" s="280" t="s">
        <v>1121</v>
      </c>
      <c r="F852" s="281" t="s">
        <v>1122</v>
      </c>
      <c r="G852" s="282" t="s">
        <v>170</v>
      </c>
      <c r="H852" s="283">
        <v>4.141</v>
      </c>
      <c r="I852" s="284"/>
      <c r="J852" s="285">
        <f>ROUND(I852*H852,2)</f>
        <v>0</v>
      </c>
      <c r="K852" s="286"/>
      <c r="L852" s="287"/>
      <c r="M852" s="288" t="s">
        <v>1</v>
      </c>
      <c r="N852" s="289" t="s">
        <v>38</v>
      </c>
      <c r="O852" s="90"/>
      <c r="P852" s="253">
        <f>O852*H852</f>
        <v>0</v>
      </c>
      <c r="Q852" s="253">
        <v>0.0018</v>
      </c>
      <c r="R852" s="253">
        <f>Q852*H852</f>
        <v>0.0074538</v>
      </c>
      <c r="S852" s="253">
        <v>0</v>
      </c>
      <c r="T852" s="254">
        <f>S852*H852</f>
        <v>0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R852" s="255" t="s">
        <v>208</v>
      </c>
      <c r="AT852" s="255" t="s">
        <v>238</v>
      </c>
      <c r="AU852" s="255" t="s">
        <v>82</v>
      </c>
      <c r="AY852" s="16" t="s">
        <v>165</v>
      </c>
      <c r="BE852" s="256">
        <f>IF(N852="základní",J852,0)</f>
        <v>0</v>
      </c>
      <c r="BF852" s="256">
        <f>IF(N852="snížená",J852,0)</f>
        <v>0</v>
      </c>
      <c r="BG852" s="256">
        <f>IF(N852="zákl. přenesená",J852,0)</f>
        <v>0</v>
      </c>
      <c r="BH852" s="256">
        <f>IF(N852="sníž. přenesená",J852,0)</f>
        <v>0</v>
      </c>
      <c r="BI852" s="256">
        <f>IF(N852="nulová",J852,0)</f>
        <v>0</v>
      </c>
      <c r="BJ852" s="16" t="s">
        <v>80</v>
      </c>
      <c r="BK852" s="256">
        <f>ROUND(I852*H852,2)</f>
        <v>0</v>
      </c>
      <c r="BL852" s="16" t="s">
        <v>171</v>
      </c>
      <c r="BM852" s="255" t="s">
        <v>1123</v>
      </c>
    </row>
    <row r="853" spans="1:51" s="14" customFormat="1" ht="12">
      <c r="A853" s="14"/>
      <c r="B853" s="268"/>
      <c r="C853" s="269"/>
      <c r="D853" s="259" t="s">
        <v>173</v>
      </c>
      <c r="E853" s="269"/>
      <c r="F853" s="271" t="s">
        <v>1124</v>
      </c>
      <c r="G853" s="269"/>
      <c r="H853" s="272">
        <v>4.141</v>
      </c>
      <c r="I853" s="273"/>
      <c r="J853" s="269"/>
      <c r="K853" s="269"/>
      <c r="L853" s="274"/>
      <c r="M853" s="275"/>
      <c r="N853" s="276"/>
      <c r="O853" s="276"/>
      <c r="P853" s="276"/>
      <c r="Q853" s="276"/>
      <c r="R853" s="276"/>
      <c r="S853" s="276"/>
      <c r="T853" s="27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8" t="s">
        <v>173</v>
      </c>
      <c r="AU853" s="278" t="s">
        <v>82</v>
      </c>
      <c r="AV853" s="14" t="s">
        <v>82</v>
      </c>
      <c r="AW853" s="14" t="s">
        <v>4</v>
      </c>
      <c r="AX853" s="14" t="s">
        <v>80</v>
      </c>
      <c r="AY853" s="278" t="s">
        <v>165</v>
      </c>
    </row>
    <row r="854" spans="1:65" s="2" customFormat="1" ht="21.75" customHeight="1">
      <c r="A854" s="37"/>
      <c r="B854" s="38"/>
      <c r="C854" s="243" t="s">
        <v>1125</v>
      </c>
      <c r="D854" s="243" t="s">
        <v>167</v>
      </c>
      <c r="E854" s="244" t="s">
        <v>1126</v>
      </c>
      <c r="F854" s="245" t="s">
        <v>1127</v>
      </c>
      <c r="G854" s="246" t="s">
        <v>170</v>
      </c>
      <c r="H854" s="247">
        <v>392.9</v>
      </c>
      <c r="I854" s="248"/>
      <c r="J854" s="249">
        <f>ROUND(I854*H854,2)</f>
        <v>0</v>
      </c>
      <c r="K854" s="250"/>
      <c r="L854" s="43"/>
      <c r="M854" s="251" t="s">
        <v>1</v>
      </c>
      <c r="N854" s="252" t="s">
        <v>38</v>
      </c>
      <c r="O854" s="90"/>
      <c r="P854" s="253">
        <f>O854*H854</f>
        <v>0</v>
      </c>
      <c r="Q854" s="253">
        <v>0</v>
      </c>
      <c r="R854" s="253">
        <f>Q854*H854</f>
        <v>0</v>
      </c>
      <c r="S854" s="253">
        <v>0</v>
      </c>
      <c r="T854" s="254">
        <f>S854*H854</f>
        <v>0</v>
      </c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R854" s="255" t="s">
        <v>247</v>
      </c>
      <c r="AT854" s="255" t="s">
        <v>167</v>
      </c>
      <c r="AU854" s="255" t="s">
        <v>82</v>
      </c>
      <c r="AY854" s="16" t="s">
        <v>165</v>
      </c>
      <c r="BE854" s="256">
        <f>IF(N854="základní",J854,0)</f>
        <v>0</v>
      </c>
      <c r="BF854" s="256">
        <f>IF(N854="snížená",J854,0)</f>
        <v>0</v>
      </c>
      <c r="BG854" s="256">
        <f>IF(N854="zákl. přenesená",J854,0)</f>
        <v>0</v>
      </c>
      <c r="BH854" s="256">
        <f>IF(N854="sníž. přenesená",J854,0)</f>
        <v>0</v>
      </c>
      <c r="BI854" s="256">
        <f>IF(N854="nulová",J854,0)</f>
        <v>0</v>
      </c>
      <c r="BJ854" s="16" t="s">
        <v>80</v>
      </c>
      <c r="BK854" s="256">
        <f>ROUND(I854*H854,2)</f>
        <v>0</v>
      </c>
      <c r="BL854" s="16" t="s">
        <v>247</v>
      </c>
      <c r="BM854" s="255" t="s">
        <v>1128</v>
      </c>
    </row>
    <row r="855" spans="1:51" s="14" customFormat="1" ht="12">
      <c r="A855" s="14"/>
      <c r="B855" s="268"/>
      <c r="C855" s="269"/>
      <c r="D855" s="259" t="s">
        <v>173</v>
      </c>
      <c r="E855" s="270" t="s">
        <v>1</v>
      </c>
      <c r="F855" s="271" t="s">
        <v>1042</v>
      </c>
      <c r="G855" s="269"/>
      <c r="H855" s="272">
        <v>392.9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173</v>
      </c>
      <c r="AU855" s="278" t="s">
        <v>82</v>
      </c>
      <c r="AV855" s="14" t="s">
        <v>82</v>
      </c>
      <c r="AW855" s="14" t="s">
        <v>30</v>
      </c>
      <c r="AX855" s="14" t="s">
        <v>73</v>
      </c>
      <c r="AY855" s="278" t="s">
        <v>165</v>
      </c>
    </row>
    <row r="856" spans="1:65" s="2" customFormat="1" ht="21.75" customHeight="1">
      <c r="A856" s="37"/>
      <c r="B856" s="38"/>
      <c r="C856" s="279" t="s">
        <v>1129</v>
      </c>
      <c r="D856" s="279" t="s">
        <v>238</v>
      </c>
      <c r="E856" s="280" t="s">
        <v>1130</v>
      </c>
      <c r="F856" s="281" t="s">
        <v>1131</v>
      </c>
      <c r="G856" s="282" t="s">
        <v>170</v>
      </c>
      <c r="H856" s="283">
        <v>801.516</v>
      </c>
      <c r="I856" s="284"/>
      <c r="J856" s="285">
        <f>ROUND(I856*H856,2)</f>
        <v>0</v>
      </c>
      <c r="K856" s="286"/>
      <c r="L856" s="287"/>
      <c r="M856" s="288" t="s">
        <v>1</v>
      </c>
      <c r="N856" s="289" t="s">
        <v>38</v>
      </c>
      <c r="O856" s="90"/>
      <c r="P856" s="253">
        <f>O856*H856</f>
        <v>0</v>
      </c>
      <c r="Q856" s="253">
        <v>0.004</v>
      </c>
      <c r="R856" s="253">
        <f>Q856*H856</f>
        <v>3.206064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333</v>
      </c>
      <c r="AT856" s="255" t="s">
        <v>238</v>
      </c>
      <c r="AU856" s="255" t="s">
        <v>82</v>
      </c>
      <c r="AY856" s="16" t="s">
        <v>165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247</v>
      </c>
      <c r="BM856" s="255" t="s">
        <v>1132</v>
      </c>
    </row>
    <row r="857" spans="1:47" s="2" customFormat="1" ht="12">
      <c r="A857" s="37"/>
      <c r="B857" s="38"/>
      <c r="C857" s="39"/>
      <c r="D857" s="259" t="s">
        <v>437</v>
      </c>
      <c r="E857" s="39"/>
      <c r="F857" s="290" t="s">
        <v>1133</v>
      </c>
      <c r="G857" s="39"/>
      <c r="H857" s="39"/>
      <c r="I857" s="153"/>
      <c r="J857" s="39"/>
      <c r="K857" s="39"/>
      <c r="L857" s="43"/>
      <c r="M857" s="291"/>
      <c r="N857" s="292"/>
      <c r="O857" s="90"/>
      <c r="P857" s="90"/>
      <c r="Q857" s="90"/>
      <c r="R857" s="90"/>
      <c r="S857" s="90"/>
      <c r="T857" s="91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T857" s="16" t="s">
        <v>437</v>
      </c>
      <c r="AU857" s="16" t="s">
        <v>82</v>
      </c>
    </row>
    <row r="858" spans="1:51" s="14" customFormat="1" ht="12">
      <c r="A858" s="14"/>
      <c r="B858" s="268"/>
      <c r="C858" s="269"/>
      <c r="D858" s="259" t="s">
        <v>173</v>
      </c>
      <c r="E858" s="269"/>
      <c r="F858" s="271" t="s">
        <v>1134</v>
      </c>
      <c r="G858" s="269"/>
      <c r="H858" s="272">
        <v>801.516</v>
      </c>
      <c r="I858" s="273"/>
      <c r="J858" s="269"/>
      <c r="K858" s="269"/>
      <c r="L858" s="274"/>
      <c r="M858" s="275"/>
      <c r="N858" s="276"/>
      <c r="O858" s="276"/>
      <c r="P858" s="276"/>
      <c r="Q858" s="276"/>
      <c r="R858" s="276"/>
      <c r="S858" s="276"/>
      <c r="T858" s="277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8" t="s">
        <v>173</v>
      </c>
      <c r="AU858" s="278" t="s">
        <v>82</v>
      </c>
      <c r="AV858" s="14" t="s">
        <v>82</v>
      </c>
      <c r="AW858" s="14" t="s">
        <v>4</v>
      </c>
      <c r="AX858" s="14" t="s">
        <v>80</v>
      </c>
      <c r="AY858" s="278" t="s">
        <v>165</v>
      </c>
    </row>
    <row r="859" spans="1:65" s="2" customFormat="1" ht="21.75" customHeight="1">
      <c r="A859" s="37"/>
      <c r="B859" s="38"/>
      <c r="C859" s="243" t="s">
        <v>1135</v>
      </c>
      <c r="D859" s="243" t="s">
        <v>167</v>
      </c>
      <c r="E859" s="244" t="s">
        <v>1136</v>
      </c>
      <c r="F859" s="245" t="s">
        <v>1137</v>
      </c>
      <c r="G859" s="246" t="s">
        <v>170</v>
      </c>
      <c r="H859" s="247">
        <v>9.976</v>
      </c>
      <c r="I859" s="248"/>
      <c r="J859" s="249">
        <f>ROUND(I859*H859,2)</f>
        <v>0</v>
      </c>
      <c r="K859" s="250"/>
      <c r="L859" s="43"/>
      <c r="M859" s="251" t="s">
        <v>1</v>
      </c>
      <c r="N859" s="252" t="s">
        <v>38</v>
      </c>
      <c r="O859" s="90"/>
      <c r="P859" s="253">
        <f>O859*H859</f>
        <v>0</v>
      </c>
      <c r="Q859" s="253">
        <v>0.006</v>
      </c>
      <c r="R859" s="253">
        <f>Q859*H859</f>
        <v>0.059856000000000006</v>
      </c>
      <c r="S859" s="253">
        <v>0</v>
      </c>
      <c r="T859" s="254">
        <f>S859*H859</f>
        <v>0</v>
      </c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R859" s="255" t="s">
        <v>247</v>
      </c>
      <c r="AT859" s="255" t="s">
        <v>167</v>
      </c>
      <c r="AU859" s="255" t="s">
        <v>82</v>
      </c>
      <c r="AY859" s="16" t="s">
        <v>165</v>
      </c>
      <c r="BE859" s="256">
        <f>IF(N859="základní",J859,0)</f>
        <v>0</v>
      </c>
      <c r="BF859" s="256">
        <f>IF(N859="snížená",J859,0)</f>
        <v>0</v>
      </c>
      <c r="BG859" s="256">
        <f>IF(N859="zákl. přenesená",J859,0)</f>
        <v>0</v>
      </c>
      <c r="BH859" s="256">
        <f>IF(N859="sníž. přenesená",J859,0)</f>
        <v>0</v>
      </c>
      <c r="BI859" s="256">
        <f>IF(N859="nulová",J859,0)</f>
        <v>0</v>
      </c>
      <c r="BJ859" s="16" t="s">
        <v>80</v>
      </c>
      <c r="BK859" s="256">
        <f>ROUND(I859*H859,2)</f>
        <v>0</v>
      </c>
      <c r="BL859" s="16" t="s">
        <v>247</v>
      </c>
      <c r="BM859" s="255" t="s">
        <v>1138</v>
      </c>
    </row>
    <row r="860" spans="1:51" s="14" customFormat="1" ht="12">
      <c r="A860" s="14"/>
      <c r="B860" s="268"/>
      <c r="C860" s="269"/>
      <c r="D860" s="259" t="s">
        <v>173</v>
      </c>
      <c r="E860" s="270" t="s">
        <v>1</v>
      </c>
      <c r="F860" s="271" t="s">
        <v>1139</v>
      </c>
      <c r="G860" s="269"/>
      <c r="H860" s="272">
        <v>9.976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173</v>
      </c>
      <c r="AU860" s="278" t="s">
        <v>82</v>
      </c>
      <c r="AV860" s="14" t="s">
        <v>82</v>
      </c>
      <c r="AW860" s="14" t="s">
        <v>30</v>
      </c>
      <c r="AX860" s="14" t="s">
        <v>73</v>
      </c>
      <c r="AY860" s="278" t="s">
        <v>165</v>
      </c>
    </row>
    <row r="861" spans="1:65" s="2" customFormat="1" ht="21.75" customHeight="1">
      <c r="A861" s="37"/>
      <c r="B861" s="38"/>
      <c r="C861" s="279" t="s">
        <v>1140</v>
      </c>
      <c r="D861" s="279" t="s">
        <v>238</v>
      </c>
      <c r="E861" s="280" t="s">
        <v>1141</v>
      </c>
      <c r="F861" s="281" t="s">
        <v>1142</v>
      </c>
      <c r="G861" s="282" t="s">
        <v>170</v>
      </c>
      <c r="H861" s="283">
        <v>10.674</v>
      </c>
      <c r="I861" s="284"/>
      <c r="J861" s="285">
        <f>ROUND(I861*H861,2)</f>
        <v>0</v>
      </c>
      <c r="K861" s="286"/>
      <c r="L861" s="287"/>
      <c r="M861" s="288" t="s">
        <v>1</v>
      </c>
      <c r="N861" s="289" t="s">
        <v>38</v>
      </c>
      <c r="O861" s="90"/>
      <c r="P861" s="253">
        <f>O861*H861</f>
        <v>0</v>
      </c>
      <c r="Q861" s="253">
        <v>0.005</v>
      </c>
      <c r="R861" s="253">
        <f>Q861*H861</f>
        <v>0.05337</v>
      </c>
      <c r="S861" s="253">
        <v>0</v>
      </c>
      <c r="T861" s="254">
        <f>S861*H861</f>
        <v>0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R861" s="255" t="s">
        <v>333</v>
      </c>
      <c r="AT861" s="255" t="s">
        <v>238</v>
      </c>
      <c r="AU861" s="255" t="s">
        <v>82</v>
      </c>
      <c r="AY861" s="16" t="s">
        <v>165</v>
      </c>
      <c r="BE861" s="256">
        <f>IF(N861="základní",J861,0)</f>
        <v>0</v>
      </c>
      <c r="BF861" s="256">
        <f>IF(N861="snížená",J861,0)</f>
        <v>0</v>
      </c>
      <c r="BG861" s="256">
        <f>IF(N861="zákl. přenesená",J861,0)</f>
        <v>0</v>
      </c>
      <c r="BH861" s="256">
        <f>IF(N861="sníž. přenesená",J861,0)</f>
        <v>0</v>
      </c>
      <c r="BI861" s="256">
        <f>IF(N861="nulová",J861,0)</f>
        <v>0</v>
      </c>
      <c r="BJ861" s="16" t="s">
        <v>80</v>
      </c>
      <c r="BK861" s="256">
        <f>ROUND(I861*H861,2)</f>
        <v>0</v>
      </c>
      <c r="BL861" s="16" t="s">
        <v>247</v>
      </c>
      <c r="BM861" s="255" t="s">
        <v>1143</v>
      </c>
    </row>
    <row r="862" spans="1:47" s="2" customFormat="1" ht="12">
      <c r="A862" s="37"/>
      <c r="B862" s="38"/>
      <c r="C862" s="39"/>
      <c r="D862" s="259" t="s">
        <v>437</v>
      </c>
      <c r="E862" s="39"/>
      <c r="F862" s="290" t="s">
        <v>1133</v>
      </c>
      <c r="G862" s="39"/>
      <c r="H862" s="39"/>
      <c r="I862" s="153"/>
      <c r="J862" s="39"/>
      <c r="K862" s="39"/>
      <c r="L862" s="43"/>
      <c r="M862" s="291"/>
      <c r="N862" s="292"/>
      <c r="O862" s="90"/>
      <c r="P862" s="90"/>
      <c r="Q862" s="90"/>
      <c r="R862" s="90"/>
      <c r="S862" s="90"/>
      <c r="T862" s="91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T862" s="16" t="s">
        <v>437</v>
      </c>
      <c r="AU862" s="16" t="s">
        <v>82</v>
      </c>
    </row>
    <row r="863" spans="1:51" s="14" customFormat="1" ht="12">
      <c r="A863" s="14"/>
      <c r="B863" s="268"/>
      <c r="C863" s="269"/>
      <c r="D863" s="259" t="s">
        <v>173</v>
      </c>
      <c r="E863" s="269"/>
      <c r="F863" s="271" t="s">
        <v>1144</v>
      </c>
      <c r="G863" s="269"/>
      <c r="H863" s="272">
        <v>10.674</v>
      </c>
      <c r="I863" s="273"/>
      <c r="J863" s="269"/>
      <c r="K863" s="269"/>
      <c r="L863" s="274"/>
      <c r="M863" s="275"/>
      <c r="N863" s="276"/>
      <c r="O863" s="276"/>
      <c r="P863" s="276"/>
      <c r="Q863" s="276"/>
      <c r="R863" s="276"/>
      <c r="S863" s="276"/>
      <c r="T863" s="27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8" t="s">
        <v>173</v>
      </c>
      <c r="AU863" s="278" t="s">
        <v>82</v>
      </c>
      <c r="AV863" s="14" t="s">
        <v>82</v>
      </c>
      <c r="AW863" s="14" t="s">
        <v>4</v>
      </c>
      <c r="AX863" s="14" t="s">
        <v>80</v>
      </c>
      <c r="AY863" s="278" t="s">
        <v>165</v>
      </c>
    </row>
    <row r="864" spans="1:65" s="2" customFormat="1" ht="21.75" customHeight="1">
      <c r="A864" s="37"/>
      <c r="B864" s="38"/>
      <c r="C864" s="243" t="s">
        <v>1145</v>
      </c>
      <c r="D864" s="243" t="s">
        <v>167</v>
      </c>
      <c r="E864" s="244" t="s">
        <v>1146</v>
      </c>
      <c r="F864" s="245" t="s">
        <v>1147</v>
      </c>
      <c r="G864" s="246" t="s">
        <v>170</v>
      </c>
      <c r="H864" s="247">
        <v>293.04</v>
      </c>
      <c r="I864" s="248"/>
      <c r="J864" s="249">
        <f>ROUND(I864*H864,2)</f>
        <v>0</v>
      </c>
      <c r="K864" s="250"/>
      <c r="L864" s="43"/>
      <c r="M864" s="251" t="s">
        <v>1</v>
      </c>
      <c r="N864" s="252" t="s">
        <v>38</v>
      </c>
      <c r="O864" s="90"/>
      <c r="P864" s="253">
        <f>O864*H864</f>
        <v>0</v>
      </c>
      <c r="Q864" s="253">
        <v>0</v>
      </c>
      <c r="R864" s="253">
        <f>Q864*H864</f>
        <v>0</v>
      </c>
      <c r="S864" s="253">
        <v>0</v>
      </c>
      <c r="T864" s="254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55" t="s">
        <v>247</v>
      </c>
      <c r="AT864" s="255" t="s">
        <v>167</v>
      </c>
      <c r="AU864" s="255" t="s">
        <v>82</v>
      </c>
      <c r="AY864" s="16" t="s">
        <v>165</v>
      </c>
      <c r="BE864" s="256">
        <f>IF(N864="základní",J864,0)</f>
        <v>0</v>
      </c>
      <c r="BF864" s="256">
        <f>IF(N864="snížená",J864,0)</f>
        <v>0</v>
      </c>
      <c r="BG864" s="256">
        <f>IF(N864="zákl. přenesená",J864,0)</f>
        <v>0</v>
      </c>
      <c r="BH864" s="256">
        <f>IF(N864="sníž. přenesená",J864,0)</f>
        <v>0</v>
      </c>
      <c r="BI864" s="256">
        <f>IF(N864="nulová",J864,0)</f>
        <v>0</v>
      </c>
      <c r="BJ864" s="16" t="s">
        <v>80</v>
      </c>
      <c r="BK864" s="256">
        <f>ROUND(I864*H864,2)</f>
        <v>0</v>
      </c>
      <c r="BL864" s="16" t="s">
        <v>247</v>
      </c>
      <c r="BM864" s="255" t="s">
        <v>1148</v>
      </c>
    </row>
    <row r="865" spans="1:51" s="13" customFormat="1" ht="12">
      <c r="A865" s="13"/>
      <c r="B865" s="257"/>
      <c r="C865" s="258"/>
      <c r="D865" s="259" t="s">
        <v>173</v>
      </c>
      <c r="E865" s="260" t="s">
        <v>1</v>
      </c>
      <c r="F865" s="261" t="s">
        <v>1149</v>
      </c>
      <c r="G865" s="258"/>
      <c r="H865" s="260" t="s">
        <v>1</v>
      </c>
      <c r="I865" s="262"/>
      <c r="J865" s="258"/>
      <c r="K865" s="258"/>
      <c r="L865" s="263"/>
      <c r="M865" s="264"/>
      <c r="N865" s="265"/>
      <c r="O865" s="265"/>
      <c r="P865" s="265"/>
      <c r="Q865" s="265"/>
      <c r="R865" s="265"/>
      <c r="S865" s="265"/>
      <c r="T865" s="26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7" t="s">
        <v>173</v>
      </c>
      <c r="AU865" s="267" t="s">
        <v>82</v>
      </c>
      <c r="AV865" s="13" t="s">
        <v>80</v>
      </c>
      <c r="AW865" s="13" t="s">
        <v>30</v>
      </c>
      <c r="AX865" s="13" t="s">
        <v>73</v>
      </c>
      <c r="AY865" s="267" t="s">
        <v>165</v>
      </c>
    </row>
    <row r="866" spans="1:51" s="14" customFormat="1" ht="12">
      <c r="A866" s="14"/>
      <c r="B866" s="268"/>
      <c r="C866" s="269"/>
      <c r="D866" s="259" t="s">
        <v>173</v>
      </c>
      <c r="E866" s="270" t="s">
        <v>1</v>
      </c>
      <c r="F866" s="271" t="s">
        <v>1150</v>
      </c>
      <c r="G866" s="269"/>
      <c r="H866" s="272">
        <v>41.04</v>
      </c>
      <c r="I866" s="273"/>
      <c r="J866" s="269"/>
      <c r="K866" s="269"/>
      <c r="L866" s="274"/>
      <c r="M866" s="275"/>
      <c r="N866" s="276"/>
      <c r="O866" s="276"/>
      <c r="P866" s="276"/>
      <c r="Q866" s="276"/>
      <c r="R866" s="276"/>
      <c r="S866" s="276"/>
      <c r="T866" s="27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8" t="s">
        <v>173</v>
      </c>
      <c r="AU866" s="278" t="s">
        <v>82</v>
      </c>
      <c r="AV866" s="14" t="s">
        <v>82</v>
      </c>
      <c r="AW866" s="14" t="s">
        <v>30</v>
      </c>
      <c r="AX866" s="14" t="s">
        <v>73</v>
      </c>
      <c r="AY866" s="278" t="s">
        <v>165</v>
      </c>
    </row>
    <row r="867" spans="1:51" s="14" customFormat="1" ht="12">
      <c r="A867" s="14"/>
      <c r="B867" s="268"/>
      <c r="C867" s="269"/>
      <c r="D867" s="259" t="s">
        <v>173</v>
      </c>
      <c r="E867" s="270" t="s">
        <v>1</v>
      </c>
      <c r="F867" s="271" t="s">
        <v>1151</v>
      </c>
      <c r="G867" s="269"/>
      <c r="H867" s="272">
        <v>252</v>
      </c>
      <c r="I867" s="273"/>
      <c r="J867" s="269"/>
      <c r="K867" s="269"/>
      <c r="L867" s="274"/>
      <c r="M867" s="275"/>
      <c r="N867" s="276"/>
      <c r="O867" s="276"/>
      <c r="P867" s="276"/>
      <c r="Q867" s="276"/>
      <c r="R867" s="276"/>
      <c r="S867" s="276"/>
      <c r="T867" s="27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8" t="s">
        <v>173</v>
      </c>
      <c r="AU867" s="278" t="s">
        <v>82</v>
      </c>
      <c r="AV867" s="14" t="s">
        <v>82</v>
      </c>
      <c r="AW867" s="14" t="s">
        <v>30</v>
      </c>
      <c r="AX867" s="14" t="s">
        <v>73</v>
      </c>
      <c r="AY867" s="278" t="s">
        <v>165</v>
      </c>
    </row>
    <row r="868" spans="1:65" s="2" customFormat="1" ht="33" customHeight="1">
      <c r="A868" s="37"/>
      <c r="B868" s="38"/>
      <c r="C868" s="243" t="s">
        <v>1152</v>
      </c>
      <c r="D868" s="243" t="s">
        <v>167</v>
      </c>
      <c r="E868" s="244" t="s">
        <v>1153</v>
      </c>
      <c r="F868" s="245" t="s">
        <v>1154</v>
      </c>
      <c r="G868" s="246" t="s">
        <v>170</v>
      </c>
      <c r="H868" s="247">
        <v>252</v>
      </c>
      <c r="I868" s="248"/>
      <c r="J868" s="249">
        <f>ROUND(I868*H868,2)</f>
        <v>0</v>
      </c>
      <c r="K868" s="250"/>
      <c r="L868" s="43"/>
      <c r="M868" s="251" t="s">
        <v>1</v>
      </c>
      <c r="N868" s="252" t="s">
        <v>38</v>
      </c>
      <c r="O868" s="90"/>
      <c r="P868" s="253">
        <f>O868*H868</f>
        <v>0</v>
      </c>
      <c r="Q868" s="253">
        <v>0</v>
      </c>
      <c r="R868" s="253">
        <f>Q868*H868</f>
        <v>0</v>
      </c>
      <c r="S868" s="253">
        <v>0</v>
      </c>
      <c r="T868" s="254">
        <f>S868*H868</f>
        <v>0</v>
      </c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R868" s="255" t="s">
        <v>247</v>
      </c>
      <c r="AT868" s="255" t="s">
        <v>167</v>
      </c>
      <c r="AU868" s="255" t="s">
        <v>82</v>
      </c>
      <c r="AY868" s="16" t="s">
        <v>165</v>
      </c>
      <c r="BE868" s="256">
        <f>IF(N868="základní",J868,0)</f>
        <v>0</v>
      </c>
      <c r="BF868" s="256">
        <f>IF(N868="snížená",J868,0)</f>
        <v>0</v>
      </c>
      <c r="BG868" s="256">
        <f>IF(N868="zákl. přenesená",J868,0)</f>
        <v>0</v>
      </c>
      <c r="BH868" s="256">
        <f>IF(N868="sníž. přenesená",J868,0)</f>
        <v>0</v>
      </c>
      <c r="BI868" s="256">
        <f>IF(N868="nulová",J868,0)</f>
        <v>0</v>
      </c>
      <c r="BJ868" s="16" t="s">
        <v>80</v>
      </c>
      <c r="BK868" s="256">
        <f>ROUND(I868*H868,2)</f>
        <v>0</v>
      </c>
      <c r="BL868" s="16" t="s">
        <v>247</v>
      </c>
      <c r="BM868" s="255" t="s">
        <v>1155</v>
      </c>
    </row>
    <row r="869" spans="1:47" s="2" customFormat="1" ht="12">
      <c r="A869" s="37"/>
      <c r="B869" s="38"/>
      <c r="C869" s="39"/>
      <c r="D869" s="259" t="s">
        <v>437</v>
      </c>
      <c r="E869" s="39"/>
      <c r="F869" s="290" t="s">
        <v>1156</v>
      </c>
      <c r="G869" s="39"/>
      <c r="H869" s="39"/>
      <c r="I869" s="153"/>
      <c r="J869" s="39"/>
      <c r="K869" s="39"/>
      <c r="L869" s="43"/>
      <c r="M869" s="291"/>
      <c r="N869" s="292"/>
      <c r="O869" s="90"/>
      <c r="P869" s="90"/>
      <c r="Q869" s="90"/>
      <c r="R869" s="90"/>
      <c r="S869" s="90"/>
      <c r="T869" s="91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T869" s="16" t="s">
        <v>437</v>
      </c>
      <c r="AU869" s="16" t="s">
        <v>82</v>
      </c>
    </row>
    <row r="870" spans="1:51" s="14" customFormat="1" ht="12">
      <c r="A870" s="14"/>
      <c r="B870" s="268"/>
      <c r="C870" s="269"/>
      <c r="D870" s="259" t="s">
        <v>173</v>
      </c>
      <c r="E870" s="270" t="s">
        <v>1</v>
      </c>
      <c r="F870" s="271" t="s">
        <v>1151</v>
      </c>
      <c r="G870" s="269"/>
      <c r="H870" s="272">
        <v>252</v>
      </c>
      <c r="I870" s="273"/>
      <c r="J870" s="269"/>
      <c r="K870" s="269"/>
      <c r="L870" s="274"/>
      <c r="M870" s="275"/>
      <c r="N870" s="276"/>
      <c r="O870" s="276"/>
      <c r="P870" s="276"/>
      <c r="Q870" s="276"/>
      <c r="R870" s="276"/>
      <c r="S870" s="276"/>
      <c r="T870" s="27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8" t="s">
        <v>173</v>
      </c>
      <c r="AU870" s="278" t="s">
        <v>82</v>
      </c>
      <c r="AV870" s="14" t="s">
        <v>82</v>
      </c>
      <c r="AW870" s="14" t="s">
        <v>30</v>
      </c>
      <c r="AX870" s="14" t="s">
        <v>73</v>
      </c>
      <c r="AY870" s="278" t="s">
        <v>165</v>
      </c>
    </row>
    <row r="871" spans="1:65" s="2" customFormat="1" ht="21.75" customHeight="1">
      <c r="A871" s="37"/>
      <c r="B871" s="38"/>
      <c r="C871" s="279" t="s">
        <v>1157</v>
      </c>
      <c r="D871" s="279" t="s">
        <v>238</v>
      </c>
      <c r="E871" s="280" t="s">
        <v>1158</v>
      </c>
      <c r="F871" s="281" t="s">
        <v>1159</v>
      </c>
      <c r="G871" s="282" t="s">
        <v>170</v>
      </c>
      <c r="H871" s="283">
        <v>142.474</v>
      </c>
      <c r="I871" s="284"/>
      <c r="J871" s="285">
        <f>ROUND(I871*H871,2)</f>
        <v>0</v>
      </c>
      <c r="K871" s="286"/>
      <c r="L871" s="287"/>
      <c r="M871" s="288" t="s">
        <v>1</v>
      </c>
      <c r="N871" s="289" t="s">
        <v>38</v>
      </c>
      <c r="O871" s="90"/>
      <c r="P871" s="253">
        <f>O871*H871</f>
        <v>0</v>
      </c>
      <c r="Q871" s="253">
        <v>0.0042</v>
      </c>
      <c r="R871" s="253">
        <f>Q871*H871</f>
        <v>0.5983907999999999</v>
      </c>
      <c r="S871" s="253">
        <v>0</v>
      </c>
      <c r="T871" s="254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55" t="s">
        <v>333</v>
      </c>
      <c r="AT871" s="255" t="s">
        <v>238</v>
      </c>
      <c r="AU871" s="255" t="s">
        <v>82</v>
      </c>
      <c r="AY871" s="16" t="s">
        <v>165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6" t="s">
        <v>80</v>
      </c>
      <c r="BK871" s="256">
        <f>ROUND(I871*H871,2)</f>
        <v>0</v>
      </c>
      <c r="BL871" s="16" t="s">
        <v>247</v>
      </c>
      <c r="BM871" s="255" t="s">
        <v>1160</v>
      </c>
    </row>
    <row r="872" spans="1:51" s="13" customFormat="1" ht="12">
      <c r="A872" s="13"/>
      <c r="B872" s="257"/>
      <c r="C872" s="258"/>
      <c r="D872" s="259" t="s">
        <v>173</v>
      </c>
      <c r="E872" s="260" t="s">
        <v>1</v>
      </c>
      <c r="F872" s="261" t="s">
        <v>1149</v>
      </c>
      <c r="G872" s="258"/>
      <c r="H872" s="260" t="s">
        <v>1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7" t="s">
        <v>173</v>
      </c>
      <c r="AU872" s="267" t="s">
        <v>82</v>
      </c>
      <c r="AV872" s="13" t="s">
        <v>80</v>
      </c>
      <c r="AW872" s="13" t="s">
        <v>30</v>
      </c>
      <c r="AX872" s="13" t="s">
        <v>73</v>
      </c>
      <c r="AY872" s="267" t="s">
        <v>165</v>
      </c>
    </row>
    <row r="873" spans="1:51" s="14" customFormat="1" ht="12">
      <c r="A873" s="14"/>
      <c r="B873" s="268"/>
      <c r="C873" s="269"/>
      <c r="D873" s="259" t="s">
        <v>173</v>
      </c>
      <c r="E873" s="270" t="s">
        <v>1</v>
      </c>
      <c r="F873" s="271" t="s">
        <v>1161</v>
      </c>
      <c r="G873" s="269"/>
      <c r="H873" s="272">
        <v>13.68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173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165</v>
      </c>
    </row>
    <row r="874" spans="1:51" s="14" customFormat="1" ht="12">
      <c r="A874" s="14"/>
      <c r="B874" s="268"/>
      <c r="C874" s="269"/>
      <c r="D874" s="259" t="s">
        <v>173</v>
      </c>
      <c r="E874" s="270" t="s">
        <v>1</v>
      </c>
      <c r="F874" s="271" t="s">
        <v>1162</v>
      </c>
      <c r="G874" s="269"/>
      <c r="H874" s="272">
        <v>126</v>
      </c>
      <c r="I874" s="273"/>
      <c r="J874" s="269"/>
      <c r="K874" s="269"/>
      <c r="L874" s="274"/>
      <c r="M874" s="275"/>
      <c r="N874" s="276"/>
      <c r="O874" s="276"/>
      <c r="P874" s="276"/>
      <c r="Q874" s="276"/>
      <c r="R874" s="276"/>
      <c r="S874" s="276"/>
      <c r="T874" s="27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78" t="s">
        <v>173</v>
      </c>
      <c r="AU874" s="278" t="s">
        <v>82</v>
      </c>
      <c r="AV874" s="14" t="s">
        <v>82</v>
      </c>
      <c r="AW874" s="14" t="s">
        <v>30</v>
      </c>
      <c r="AX874" s="14" t="s">
        <v>73</v>
      </c>
      <c r="AY874" s="278" t="s">
        <v>165</v>
      </c>
    </row>
    <row r="875" spans="1:51" s="14" customFormat="1" ht="12">
      <c r="A875" s="14"/>
      <c r="B875" s="268"/>
      <c r="C875" s="269"/>
      <c r="D875" s="259" t="s">
        <v>173</v>
      </c>
      <c r="E875" s="269"/>
      <c r="F875" s="271" t="s">
        <v>1163</v>
      </c>
      <c r="G875" s="269"/>
      <c r="H875" s="272">
        <v>142.474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173</v>
      </c>
      <c r="AU875" s="278" t="s">
        <v>82</v>
      </c>
      <c r="AV875" s="14" t="s">
        <v>82</v>
      </c>
      <c r="AW875" s="14" t="s">
        <v>4</v>
      </c>
      <c r="AX875" s="14" t="s">
        <v>80</v>
      </c>
      <c r="AY875" s="278" t="s">
        <v>165</v>
      </c>
    </row>
    <row r="876" spans="1:65" s="2" customFormat="1" ht="21.75" customHeight="1">
      <c r="A876" s="37"/>
      <c r="B876" s="38"/>
      <c r="C876" s="279" t="s">
        <v>1164</v>
      </c>
      <c r="D876" s="279" t="s">
        <v>238</v>
      </c>
      <c r="E876" s="280" t="s">
        <v>1165</v>
      </c>
      <c r="F876" s="281" t="s">
        <v>1166</v>
      </c>
      <c r="G876" s="282" t="s">
        <v>170</v>
      </c>
      <c r="H876" s="283">
        <v>156.427</v>
      </c>
      <c r="I876" s="284"/>
      <c r="J876" s="285">
        <f>ROUND(I876*H876,2)</f>
        <v>0</v>
      </c>
      <c r="K876" s="286"/>
      <c r="L876" s="287"/>
      <c r="M876" s="288" t="s">
        <v>1</v>
      </c>
      <c r="N876" s="289" t="s">
        <v>38</v>
      </c>
      <c r="O876" s="90"/>
      <c r="P876" s="253">
        <f>O876*H876</f>
        <v>0</v>
      </c>
      <c r="Q876" s="253">
        <v>0.0021</v>
      </c>
      <c r="R876" s="253">
        <f>Q876*H876</f>
        <v>0.3284967</v>
      </c>
      <c r="S876" s="253">
        <v>0</v>
      </c>
      <c r="T876" s="254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55" t="s">
        <v>333</v>
      </c>
      <c r="AT876" s="255" t="s">
        <v>238</v>
      </c>
      <c r="AU876" s="255" t="s">
        <v>82</v>
      </c>
      <c r="AY876" s="16" t="s">
        <v>165</v>
      </c>
      <c r="BE876" s="256">
        <f>IF(N876="základní",J876,0)</f>
        <v>0</v>
      </c>
      <c r="BF876" s="256">
        <f>IF(N876="snížená",J876,0)</f>
        <v>0</v>
      </c>
      <c r="BG876" s="256">
        <f>IF(N876="zákl. přenesená",J876,0)</f>
        <v>0</v>
      </c>
      <c r="BH876" s="256">
        <f>IF(N876="sníž. přenesená",J876,0)</f>
        <v>0</v>
      </c>
      <c r="BI876" s="256">
        <f>IF(N876="nulová",J876,0)</f>
        <v>0</v>
      </c>
      <c r="BJ876" s="16" t="s">
        <v>80</v>
      </c>
      <c r="BK876" s="256">
        <f>ROUND(I876*H876,2)</f>
        <v>0</v>
      </c>
      <c r="BL876" s="16" t="s">
        <v>247</v>
      </c>
      <c r="BM876" s="255" t="s">
        <v>1167</v>
      </c>
    </row>
    <row r="877" spans="1:51" s="13" customFormat="1" ht="12">
      <c r="A877" s="13"/>
      <c r="B877" s="257"/>
      <c r="C877" s="258"/>
      <c r="D877" s="259" t="s">
        <v>173</v>
      </c>
      <c r="E877" s="260" t="s">
        <v>1</v>
      </c>
      <c r="F877" s="261" t="s">
        <v>1149</v>
      </c>
      <c r="G877" s="258"/>
      <c r="H877" s="260" t="s">
        <v>1</v>
      </c>
      <c r="I877" s="262"/>
      <c r="J877" s="258"/>
      <c r="K877" s="258"/>
      <c r="L877" s="263"/>
      <c r="M877" s="264"/>
      <c r="N877" s="265"/>
      <c r="O877" s="265"/>
      <c r="P877" s="265"/>
      <c r="Q877" s="265"/>
      <c r="R877" s="265"/>
      <c r="S877" s="265"/>
      <c r="T877" s="266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7" t="s">
        <v>173</v>
      </c>
      <c r="AU877" s="267" t="s">
        <v>82</v>
      </c>
      <c r="AV877" s="13" t="s">
        <v>80</v>
      </c>
      <c r="AW877" s="13" t="s">
        <v>30</v>
      </c>
      <c r="AX877" s="13" t="s">
        <v>73</v>
      </c>
      <c r="AY877" s="267" t="s">
        <v>165</v>
      </c>
    </row>
    <row r="878" spans="1:51" s="14" customFormat="1" ht="12">
      <c r="A878" s="14"/>
      <c r="B878" s="268"/>
      <c r="C878" s="269"/>
      <c r="D878" s="259" t="s">
        <v>173</v>
      </c>
      <c r="E878" s="270" t="s">
        <v>1</v>
      </c>
      <c r="F878" s="271" t="s">
        <v>1168</v>
      </c>
      <c r="G878" s="269"/>
      <c r="H878" s="272">
        <v>27.36</v>
      </c>
      <c r="I878" s="273"/>
      <c r="J878" s="269"/>
      <c r="K878" s="269"/>
      <c r="L878" s="274"/>
      <c r="M878" s="275"/>
      <c r="N878" s="276"/>
      <c r="O878" s="276"/>
      <c r="P878" s="276"/>
      <c r="Q878" s="276"/>
      <c r="R878" s="276"/>
      <c r="S878" s="276"/>
      <c r="T878" s="27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78" t="s">
        <v>173</v>
      </c>
      <c r="AU878" s="278" t="s">
        <v>82</v>
      </c>
      <c r="AV878" s="14" t="s">
        <v>82</v>
      </c>
      <c r="AW878" s="14" t="s">
        <v>30</v>
      </c>
      <c r="AX878" s="14" t="s">
        <v>73</v>
      </c>
      <c r="AY878" s="278" t="s">
        <v>165</v>
      </c>
    </row>
    <row r="879" spans="1:51" s="14" customFormat="1" ht="12">
      <c r="A879" s="14"/>
      <c r="B879" s="268"/>
      <c r="C879" s="269"/>
      <c r="D879" s="259" t="s">
        <v>173</v>
      </c>
      <c r="E879" s="270" t="s">
        <v>1</v>
      </c>
      <c r="F879" s="271" t="s">
        <v>1162</v>
      </c>
      <c r="G879" s="269"/>
      <c r="H879" s="272">
        <v>126</v>
      </c>
      <c r="I879" s="273"/>
      <c r="J879" s="269"/>
      <c r="K879" s="269"/>
      <c r="L879" s="274"/>
      <c r="M879" s="275"/>
      <c r="N879" s="276"/>
      <c r="O879" s="276"/>
      <c r="P879" s="276"/>
      <c r="Q879" s="276"/>
      <c r="R879" s="276"/>
      <c r="S879" s="276"/>
      <c r="T879" s="27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8" t="s">
        <v>173</v>
      </c>
      <c r="AU879" s="278" t="s">
        <v>82</v>
      </c>
      <c r="AV879" s="14" t="s">
        <v>82</v>
      </c>
      <c r="AW879" s="14" t="s">
        <v>30</v>
      </c>
      <c r="AX879" s="14" t="s">
        <v>73</v>
      </c>
      <c r="AY879" s="278" t="s">
        <v>165</v>
      </c>
    </row>
    <row r="880" spans="1:51" s="14" customFormat="1" ht="12">
      <c r="A880" s="14"/>
      <c r="B880" s="268"/>
      <c r="C880" s="269"/>
      <c r="D880" s="259" t="s">
        <v>173</v>
      </c>
      <c r="E880" s="269"/>
      <c r="F880" s="271" t="s">
        <v>1169</v>
      </c>
      <c r="G880" s="269"/>
      <c r="H880" s="272">
        <v>156.427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173</v>
      </c>
      <c r="AU880" s="278" t="s">
        <v>82</v>
      </c>
      <c r="AV880" s="14" t="s">
        <v>82</v>
      </c>
      <c r="AW880" s="14" t="s">
        <v>4</v>
      </c>
      <c r="AX880" s="14" t="s">
        <v>80</v>
      </c>
      <c r="AY880" s="278" t="s">
        <v>165</v>
      </c>
    </row>
    <row r="881" spans="1:65" s="2" customFormat="1" ht="21.75" customHeight="1">
      <c r="A881" s="37"/>
      <c r="B881" s="38"/>
      <c r="C881" s="243" t="s">
        <v>1170</v>
      </c>
      <c r="D881" s="243" t="s">
        <v>167</v>
      </c>
      <c r="E881" s="244" t="s">
        <v>1171</v>
      </c>
      <c r="F881" s="245" t="s">
        <v>1172</v>
      </c>
      <c r="G881" s="246" t="s">
        <v>170</v>
      </c>
      <c r="H881" s="247">
        <v>15.75</v>
      </c>
      <c r="I881" s="248"/>
      <c r="J881" s="249">
        <f>ROUND(I881*H881,2)</f>
        <v>0</v>
      </c>
      <c r="K881" s="250"/>
      <c r="L881" s="43"/>
      <c r="M881" s="251" t="s">
        <v>1</v>
      </c>
      <c r="N881" s="252" t="s">
        <v>38</v>
      </c>
      <c r="O881" s="90"/>
      <c r="P881" s="253">
        <f>O881*H881</f>
        <v>0</v>
      </c>
      <c r="Q881" s="253">
        <v>1E-05</v>
      </c>
      <c r="R881" s="253">
        <f>Q881*H881</f>
        <v>0.0001575</v>
      </c>
      <c r="S881" s="253">
        <v>0</v>
      </c>
      <c r="T881" s="254">
        <f>S881*H881</f>
        <v>0</v>
      </c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R881" s="255" t="s">
        <v>247</v>
      </c>
      <c r="AT881" s="255" t="s">
        <v>167</v>
      </c>
      <c r="AU881" s="255" t="s">
        <v>82</v>
      </c>
      <c r="AY881" s="16" t="s">
        <v>165</v>
      </c>
      <c r="BE881" s="256">
        <f>IF(N881="základní",J881,0)</f>
        <v>0</v>
      </c>
      <c r="BF881" s="256">
        <f>IF(N881="snížená",J881,0)</f>
        <v>0</v>
      </c>
      <c r="BG881" s="256">
        <f>IF(N881="zákl. přenesená",J881,0)</f>
        <v>0</v>
      </c>
      <c r="BH881" s="256">
        <f>IF(N881="sníž. přenesená",J881,0)</f>
        <v>0</v>
      </c>
      <c r="BI881" s="256">
        <f>IF(N881="nulová",J881,0)</f>
        <v>0</v>
      </c>
      <c r="BJ881" s="16" t="s">
        <v>80</v>
      </c>
      <c r="BK881" s="256">
        <f>ROUND(I881*H881,2)</f>
        <v>0</v>
      </c>
      <c r="BL881" s="16" t="s">
        <v>247</v>
      </c>
      <c r="BM881" s="255" t="s">
        <v>1173</v>
      </c>
    </row>
    <row r="882" spans="1:51" s="13" customFormat="1" ht="12">
      <c r="A882" s="13"/>
      <c r="B882" s="257"/>
      <c r="C882" s="258"/>
      <c r="D882" s="259" t="s">
        <v>173</v>
      </c>
      <c r="E882" s="260" t="s">
        <v>1</v>
      </c>
      <c r="F882" s="261" t="s">
        <v>1149</v>
      </c>
      <c r="G882" s="258"/>
      <c r="H882" s="260" t="s">
        <v>1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7" t="s">
        <v>173</v>
      </c>
      <c r="AU882" s="267" t="s">
        <v>82</v>
      </c>
      <c r="AV882" s="13" t="s">
        <v>80</v>
      </c>
      <c r="AW882" s="13" t="s">
        <v>30</v>
      </c>
      <c r="AX882" s="13" t="s">
        <v>73</v>
      </c>
      <c r="AY882" s="267" t="s">
        <v>165</v>
      </c>
    </row>
    <row r="883" spans="1:51" s="14" customFormat="1" ht="12">
      <c r="A883" s="14"/>
      <c r="B883" s="268"/>
      <c r="C883" s="269"/>
      <c r="D883" s="259" t="s">
        <v>173</v>
      </c>
      <c r="E883" s="270" t="s">
        <v>1</v>
      </c>
      <c r="F883" s="271" t="s">
        <v>1174</v>
      </c>
      <c r="G883" s="269"/>
      <c r="H883" s="272">
        <v>15.75</v>
      </c>
      <c r="I883" s="273"/>
      <c r="J883" s="269"/>
      <c r="K883" s="269"/>
      <c r="L883" s="274"/>
      <c r="M883" s="275"/>
      <c r="N883" s="276"/>
      <c r="O883" s="276"/>
      <c r="P883" s="276"/>
      <c r="Q883" s="276"/>
      <c r="R883" s="276"/>
      <c r="S883" s="276"/>
      <c r="T883" s="27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8" t="s">
        <v>173</v>
      </c>
      <c r="AU883" s="278" t="s">
        <v>82</v>
      </c>
      <c r="AV883" s="14" t="s">
        <v>82</v>
      </c>
      <c r="AW883" s="14" t="s">
        <v>30</v>
      </c>
      <c r="AX883" s="14" t="s">
        <v>73</v>
      </c>
      <c r="AY883" s="278" t="s">
        <v>165</v>
      </c>
    </row>
    <row r="884" spans="1:65" s="2" customFormat="1" ht="21.75" customHeight="1">
      <c r="A884" s="37"/>
      <c r="B884" s="38"/>
      <c r="C884" s="279" t="s">
        <v>1175</v>
      </c>
      <c r="D884" s="279" t="s">
        <v>238</v>
      </c>
      <c r="E884" s="280" t="s">
        <v>1176</v>
      </c>
      <c r="F884" s="281" t="s">
        <v>1177</v>
      </c>
      <c r="G884" s="282" t="s">
        <v>170</v>
      </c>
      <c r="H884" s="283">
        <v>17.325</v>
      </c>
      <c r="I884" s="284"/>
      <c r="J884" s="285">
        <f>ROUND(I884*H884,2)</f>
        <v>0</v>
      </c>
      <c r="K884" s="286"/>
      <c r="L884" s="287"/>
      <c r="M884" s="288" t="s">
        <v>1</v>
      </c>
      <c r="N884" s="289" t="s">
        <v>38</v>
      </c>
      <c r="O884" s="90"/>
      <c r="P884" s="253">
        <f>O884*H884</f>
        <v>0</v>
      </c>
      <c r="Q884" s="253">
        <v>0.000115</v>
      </c>
      <c r="R884" s="253">
        <f>Q884*H884</f>
        <v>0.001992375</v>
      </c>
      <c r="S884" s="253">
        <v>0</v>
      </c>
      <c r="T884" s="254">
        <f>S884*H884</f>
        <v>0</v>
      </c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R884" s="255" t="s">
        <v>333</v>
      </c>
      <c r="AT884" s="255" t="s">
        <v>238</v>
      </c>
      <c r="AU884" s="255" t="s">
        <v>82</v>
      </c>
      <c r="AY884" s="16" t="s">
        <v>165</v>
      </c>
      <c r="BE884" s="256">
        <f>IF(N884="základní",J884,0)</f>
        <v>0</v>
      </c>
      <c r="BF884" s="256">
        <f>IF(N884="snížená",J884,0)</f>
        <v>0</v>
      </c>
      <c r="BG884" s="256">
        <f>IF(N884="zákl. přenesená",J884,0)</f>
        <v>0</v>
      </c>
      <c r="BH884" s="256">
        <f>IF(N884="sníž. přenesená",J884,0)</f>
        <v>0</v>
      </c>
      <c r="BI884" s="256">
        <f>IF(N884="nulová",J884,0)</f>
        <v>0</v>
      </c>
      <c r="BJ884" s="16" t="s">
        <v>80</v>
      </c>
      <c r="BK884" s="256">
        <f>ROUND(I884*H884,2)</f>
        <v>0</v>
      </c>
      <c r="BL884" s="16" t="s">
        <v>247</v>
      </c>
      <c r="BM884" s="255" t="s">
        <v>1178</v>
      </c>
    </row>
    <row r="885" spans="1:51" s="14" customFormat="1" ht="12">
      <c r="A885" s="14"/>
      <c r="B885" s="268"/>
      <c r="C885" s="269"/>
      <c r="D885" s="259" t="s">
        <v>173</v>
      </c>
      <c r="E885" s="269"/>
      <c r="F885" s="271" t="s">
        <v>1179</v>
      </c>
      <c r="G885" s="269"/>
      <c r="H885" s="272">
        <v>17.325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173</v>
      </c>
      <c r="AU885" s="278" t="s">
        <v>82</v>
      </c>
      <c r="AV885" s="14" t="s">
        <v>82</v>
      </c>
      <c r="AW885" s="14" t="s">
        <v>4</v>
      </c>
      <c r="AX885" s="14" t="s">
        <v>80</v>
      </c>
      <c r="AY885" s="278" t="s">
        <v>165</v>
      </c>
    </row>
    <row r="886" spans="1:65" s="2" customFormat="1" ht="21.75" customHeight="1">
      <c r="A886" s="37"/>
      <c r="B886" s="38"/>
      <c r="C886" s="243" t="s">
        <v>1180</v>
      </c>
      <c r="D886" s="243" t="s">
        <v>167</v>
      </c>
      <c r="E886" s="244" t="s">
        <v>1181</v>
      </c>
      <c r="F886" s="245" t="s">
        <v>1182</v>
      </c>
      <c r="G886" s="246" t="s">
        <v>219</v>
      </c>
      <c r="H886" s="247">
        <v>4.344</v>
      </c>
      <c r="I886" s="248"/>
      <c r="J886" s="249">
        <f>ROUND(I886*H886,2)</f>
        <v>0</v>
      </c>
      <c r="K886" s="250"/>
      <c r="L886" s="43"/>
      <c r="M886" s="251" t="s">
        <v>1</v>
      </c>
      <c r="N886" s="252" t="s">
        <v>38</v>
      </c>
      <c r="O886" s="90"/>
      <c r="P886" s="253">
        <f>O886*H886</f>
        <v>0</v>
      </c>
      <c r="Q886" s="253">
        <v>0</v>
      </c>
      <c r="R886" s="253">
        <f>Q886*H886</f>
        <v>0</v>
      </c>
      <c r="S886" s="253">
        <v>0</v>
      </c>
      <c r="T886" s="254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55" t="s">
        <v>247</v>
      </c>
      <c r="AT886" s="255" t="s">
        <v>167</v>
      </c>
      <c r="AU886" s="255" t="s">
        <v>82</v>
      </c>
      <c r="AY886" s="16" t="s">
        <v>165</v>
      </c>
      <c r="BE886" s="256">
        <f>IF(N886="základní",J886,0)</f>
        <v>0</v>
      </c>
      <c r="BF886" s="256">
        <f>IF(N886="snížená",J886,0)</f>
        <v>0</v>
      </c>
      <c r="BG886" s="256">
        <f>IF(N886="zákl. přenesená",J886,0)</f>
        <v>0</v>
      </c>
      <c r="BH886" s="256">
        <f>IF(N886="sníž. přenesená",J886,0)</f>
        <v>0</v>
      </c>
      <c r="BI886" s="256">
        <f>IF(N886="nulová",J886,0)</f>
        <v>0</v>
      </c>
      <c r="BJ886" s="16" t="s">
        <v>80</v>
      </c>
      <c r="BK886" s="256">
        <f>ROUND(I886*H886,2)</f>
        <v>0</v>
      </c>
      <c r="BL886" s="16" t="s">
        <v>247</v>
      </c>
      <c r="BM886" s="255" t="s">
        <v>1183</v>
      </c>
    </row>
    <row r="887" spans="1:63" s="12" customFormat="1" ht="22.8" customHeight="1">
      <c r="A887" s="12"/>
      <c r="B887" s="227"/>
      <c r="C887" s="228"/>
      <c r="D887" s="229" t="s">
        <v>72</v>
      </c>
      <c r="E887" s="241" t="s">
        <v>1184</v>
      </c>
      <c r="F887" s="241" t="s">
        <v>1185</v>
      </c>
      <c r="G887" s="228"/>
      <c r="H887" s="228"/>
      <c r="I887" s="231"/>
      <c r="J887" s="242">
        <f>BK887</f>
        <v>0</v>
      </c>
      <c r="K887" s="228"/>
      <c r="L887" s="233"/>
      <c r="M887" s="234"/>
      <c r="N887" s="235"/>
      <c r="O887" s="235"/>
      <c r="P887" s="236">
        <f>SUM(P888:P890)</f>
        <v>0</v>
      </c>
      <c r="Q887" s="235"/>
      <c r="R887" s="236">
        <f>SUM(R888:R890)</f>
        <v>0.043680000000000004</v>
      </c>
      <c r="S887" s="235"/>
      <c r="T887" s="237">
        <f>SUM(T888:T890)</f>
        <v>0</v>
      </c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R887" s="238" t="s">
        <v>82</v>
      </c>
      <c r="AT887" s="239" t="s">
        <v>72</v>
      </c>
      <c r="AU887" s="239" t="s">
        <v>80</v>
      </c>
      <c r="AY887" s="238" t="s">
        <v>165</v>
      </c>
      <c r="BK887" s="240">
        <f>SUM(BK888:BK890)</f>
        <v>0</v>
      </c>
    </row>
    <row r="888" spans="1:65" s="2" customFormat="1" ht="44.25" customHeight="1">
      <c r="A888" s="37"/>
      <c r="B888" s="38"/>
      <c r="C888" s="243" t="s">
        <v>1186</v>
      </c>
      <c r="D888" s="243" t="s">
        <v>167</v>
      </c>
      <c r="E888" s="244" t="s">
        <v>1187</v>
      </c>
      <c r="F888" s="245" t="s">
        <v>1188</v>
      </c>
      <c r="G888" s="246" t="s">
        <v>273</v>
      </c>
      <c r="H888" s="247">
        <v>2</v>
      </c>
      <c r="I888" s="248"/>
      <c r="J888" s="249">
        <f>ROUND(I888*H888,2)</f>
        <v>0</v>
      </c>
      <c r="K888" s="250"/>
      <c r="L888" s="43"/>
      <c r="M888" s="251" t="s">
        <v>1</v>
      </c>
      <c r="N888" s="252" t="s">
        <v>38</v>
      </c>
      <c r="O888" s="90"/>
      <c r="P888" s="253">
        <f>O888*H888</f>
        <v>0</v>
      </c>
      <c r="Q888" s="253">
        <v>0.00168</v>
      </c>
      <c r="R888" s="253">
        <f>Q888*H888</f>
        <v>0.00336</v>
      </c>
      <c r="S888" s="253">
        <v>0</v>
      </c>
      <c r="T888" s="254">
        <f>S888*H888</f>
        <v>0</v>
      </c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R888" s="255" t="s">
        <v>247</v>
      </c>
      <c r="AT888" s="255" t="s">
        <v>167</v>
      </c>
      <c r="AU888" s="255" t="s">
        <v>82</v>
      </c>
      <c r="AY888" s="16" t="s">
        <v>165</v>
      </c>
      <c r="BE888" s="256">
        <f>IF(N888="základní",J888,0)</f>
        <v>0</v>
      </c>
      <c r="BF888" s="256">
        <f>IF(N888="snížená",J888,0)</f>
        <v>0</v>
      </c>
      <c r="BG888" s="256">
        <f>IF(N888="zákl. přenesená",J888,0)</f>
        <v>0</v>
      </c>
      <c r="BH888" s="256">
        <f>IF(N888="sníž. přenesená",J888,0)</f>
        <v>0</v>
      </c>
      <c r="BI888" s="256">
        <f>IF(N888="nulová",J888,0)</f>
        <v>0</v>
      </c>
      <c r="BJ888" s="16" t="s">
        <v>80</v>
      </c>
      <c r="BK888" s="256">
        <f>ROUND(I888*H888,2)</f>
        <v>0</v>
      </c>
      <c r="BL888" s="16" t="s">
        <v>247</v>
      </c>
      <c r="BM888" s="255" t="s">
        <v>1189</v>
      </c>
    </row>
    <row r="889" spans="1:65" s="2" customFormat="1" ht="21.75" customHeight="1">
      <c r="A889" s="37"/>
      <c r="B889" s="38"/>
      <c r="C889" s="243" t="s">
        <v>1190</v>
      </c>
      <c r="D889" s="243" t="s">
        <v>167</v>
      </c>
      <c r="E889" s="244" t="s">
        <v>1191</v>
      </c>
      <c r="F889" s="245" t="s">
        <v>1192</v>
      </c>
      <c r="G889" s="246" t="s">
        <v>273</v>
      </c>
      <c r="H889" s="247">
        <v>24</v>
      </c>
      <c r="I889" s="248"/>
      <c r="J889" s="249">
        <f>ROUND(I889*H889,2)</f>
        <v>0</v>
      </c>
      <c r="K889" s="250"/>
      <c r="L889" s="43"/>
      <c r="M889" s="251" t="s">
        <v>1</v>
      </c>
      <c r="N889" s="252" t="s">
        <v>38</v>
      </c>
      <c r="O889" s="90"/>
      <c r="P889" s="253">
        <f>O889*H889</f>
        <v>0</v>
      </c>
      <c r="Q889" s="253">
        <v>0.00168</v>
      </c>
      <c r="R889" s="253">
        <f>Q889*H889</f>
        <v>0.04032</v>
      </c>
      <c r="S889" s="253">
        <v>0</v>
      </c>
      <c r="T889" s="254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55" t="s">
        <v>247</v>
      </c>
      <c r="AT889" s="255" t="s">
        <v>167</v>
      </c>
      <c r="AU889" s="255" t="s">
        <v>82</v>
      </c>
      <c r="AY889" s="16" t="s">
        <v>165</v>
      </c>
      <c r="BE889" s="256">
        <f>IF(N889="základní",J889,0)</f>
        <v>0</v>
      </c>
      <c r="BF889" s="256">
        <f>IF(N889="snížená",J889,0)</f>
        <v>0</v>
      </c>
      <c r="BG889" s="256">
        <f>IF(N889="zákl. přenesená",J889,0)</f>
        <v>0</v>
      </c>
      <c r="BH889" s="256">
        <f>IF(N889="sníž. přenesená",J889,0)</f>
        <v>0</v>
      </c>
      <c r="BI889" s="256">
        <f>IF(N889="nulová",J889,0)</f>
        <v>0</v>
      </c>
      <c r="BJ889" s="16" t="s">
        <v>80</v>
      </c>
      <c r="BK889" s="256">
        <f>ROUND(I889*H889,2)</f>
        <v>0</v>
      </c>
      <c r="BL889" s="16" t="s">
        <v>247</v>
      </c>
      <c r="BM889" s="255" t="s">
        <v>1193</v>
      </c>
    </row>
    <row r="890" spans="1:51" s="14" customFormat="1" ht="12">
      <c r="A890" s="14"/>
      <c r="B890" s="268"/>
      <c r="C890" s="269"/>
      <c r="D890" s="259" t="s">
        <v>173</v>
      </c>
      <c r="E890" s="270" t="s">
        <v>1</v>
      </c>
      <c r="F890" s="271" t="s">
        <v>1194</v>
      </c>
      <c r="G890" s="269"/>
      <c r="H890" s="272">
        <v>24</v>
      </c>
      <c r="I890" s="273"/>
      <c r="J890" s="269"/>
      <c r="K890" s="269"/>
      <c r="L890" s="274"/>
      <c r="M890" s="275"/>
      <c r="N890" s="276"/>
      <c r="O890" s="276"/>
      <c r="P890" s="276"/>
      <c r="Q890" s="276"/>
      <c r="R890" s="276"/>
      <c r="S890" s="276"/>
      <c r="T890" s="27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8" t="s">
        <v>173</v>
      </c>
      <c r="AU890" s="278" t="s">
        <v>82</v>
      </c>
      <c r="AV890" s="14" t="s">
        <v>82</v>
      </c>
      <c r="AW890" s="14" t="s">
        <v>30</v>
      </c>
      <c r="AX890" s="14" t="s">
        <v>73</v>
      </c>
      <c r="AY890" s="278" t="s">
        <v>165</v>
      </c>
    </row>
    <row r="891" spans="1:63" s="12" customFormat="1" ht="22.8" customHeight="1">
      <c r="A891" s="12"/>
      <c r="B891" s="227"/>
      <c r="C891" s="228"/>
      <c r="D891" s="229" t="s">
        <v>72</v>
      </c>
      <c r="E891" s="241" t="s">
        <v>1195</v>
      </c>
      <c r="F891" s="241" t="s">
        <v>1196</v>
      </c>
      <c r="G891" s="228"/>
      <c r="H891" s="228"/>
      <c r="I891" s="231"/>
      <c r="J891" s="242">
        <f>BK891</f>
        <v>0</v>
      </c>
      <c r="K891" s="228"/>
      <c r="L891" s="233"/>
      <c r="M891" s="234"/>
      <c r="N891" s="235"/>
      <c r="O891" s="235"/>
      <c r="P891" s="236">
        <f>SUM(P892:P925)</f>
        <v>0</v>
      </c>
      <c r="Q891" s="235"/>
      <c r="R891" s="236">
        <f>SUM(R892:R925)</f>
        <v>0.289574</v>
      </c>
      <c r="S891" s="235"/>
      <c r="T891" s="237">
        <f>SUM(T892:T925)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238" t="s">
        <v>82</v>
      </c>
      <c r="AT891" s="239" t="s">
        <v>72</v>
      </c>
      <c r="AU891" s="239" t="s">
        <v>80</v>
      </c>
      <c r="AY891" s="238" t="s">
        <v>165</v>
      </c>
      <c r="BK891" s="240">
        <f>SUM(BK892:BK925)</f>
        <v>0</v>
      </c>
    </row>
    <row r="892" spans="1:65" s="2" customFormat="1" ht="21.75" customHeight="1">
      <c r="A892" s="37"/>
      <c r="B892" s="38"/>
      <c r="C892" s="243" t="s">
        <v>1197</v>
      </c>
      <c r="D892" s="243" t="s">
        <v>167</v>
      </c>
      <c r="E892" s="244" t="s">
        <v>1198</v>
      </c>
      <c r="F892" s="245" t="s">
        <v>1199</v>
      </c>
      <c r="G892" s="246" t="s">
        <v>457</v>
      </c>
      <c r="H892" s="247">
        <v>141.1</v>
      </c>
      <c r="I892" s="248"/>
      <c r="J892" s="249">
        <f>ROUND(I892*H892,2)</f>
        <v>0</v>
      </c>
      <c r="K892" s="250"/>
      <c r="L892" s="43"/>
      <c r="M892" s="251" t="s">
        <v>1</v>
      </c>
      <c r="N892" s="252" t="s">
        <v>38</v>
      </c>
      <c r="O892" s="90"/>
      <c r="P892" s="253">
        <f>O892*H892</f>
        <v>0</v>
      </c>
      <c r="Q892" s="253">
        <v>0</v>
      </c>
      <c r="R892" s="253">
        <f>Q892*H892</f>
        <v>0</v>
      </c>
      <c r="S892" s="253">
        <v>0</v>
      </c>
      <c r="T892" s="254">
        <f>S892*H892</f>
        <v>0</v>
      </c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R892" s="255" t="s">
        <v>247</v>
      </c>
      <c r="AT892" s="255" t="s">
        <v>167</v>
      </c>
      <c r="AU892" s="255" t="s">
        <v>82</v>
      </c>
      <c r="AY892" s="16" t="s">
        <v>165</v>
      </c>
      <c r="BE892" s="256">
        <f>IF(N892="základní",J892,0)</f>
        <v>0</v>
      </c>
      <c r="BF892" s="256">
        <f>IF(N892="snížená",J892,0)</f>
        <v>0</v>
      </c>
      <c r="BG892" s="256">
        <f>IF(N892="zákl. přenesená",J892,0)</f>
        <v>0</v>
      </c>
      <c r="BH892" s="256">
        <f>IF(N892="sníž. přenesená",J892,0)</f>
        <v>0</v>
      </c>
      <c r="BI892" s="256">
        <f>IF(N892="nulová",J892,0)</f>
        <v>0</v>
      </c>
      <c r="BJ892" s="16" t="s">
        <v>80</v>
      </c>
      <c r="BK892" s="256">
        <f>ROUND(I892*H892,2)</f>
        <v>0</v>
      </c>
      <c r="BL892" s="16" t="s">
        <v>247</v>
      </c>
      <c r="BM892" s="255" t="s">
        <v>1200</v>
      </c>
    </row>
    <row r="893" spans="1:51" s="13" customFormat="1" ht="12">
      <c r="A893" s="13"/>
      <c r="B893" s="257"/>
      <c r="C893" s="258"/>
      <c r="D893" s="259" t="s">
        <v>173</v>
      </c>
      <c r="E893" s="260" t="s">
        <v>1</v>
      </c>
      <c r="F893" s="261" t="s">
        <v>174</v>
      </c>
      <c r="G893" s="258"/>
      <c r="H893" s="260" t="s">
        <v>1</v>
      </c>
      <c r="I893" s="262"/>
      <c r="J893" s="258"/>
      <c r="K893" s="258"/>
      <c r="L893" s="263"/>
      <c r="M893" s="264"/>
      <c r="N893" s="265"/>
      <c r="O893" s="265"/>
      <c r="P893" s="265"/>
      <c r="Q893" s="265"/>
      <c r="R893" s="265"/>
      <c r="S893" s="265"/>
      <c r="T893" s="266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7" t="s">
        <v>173</v>
      </c>
      <c r="AU893" s="267" t="s">
        <v>82</v>
      </c>
      <c r="AV893" s="13" t="s">
        <v>80</v>
      </c>
      <c r="AW893" s="13" t="s">
        <v>30</v>
      </c>
      <c r="AX893" s="13" t="s">
        <v>73</v>
      </c>
      <c r="AY893" s="267" t="s">
        <v>165</v>
      </c>
    </row>
    <row r="894" spans="1:51" s="14" customFormat="1" ht="12">
      <c r="A894" s="14"/>
      <c r="B894" s="268"/>
      <c r="C894" s="269"/>
      <c r="D894" s="259" t="s">
        <v>173</v>
      </c>
      <c r="E894" s="270" t="s">
        <v>1</v>
      </c>
      <c r="F894" s="271" t="s">
        <v>1201</v>
      </c>
      <c r="G894" s="269"/>
      <c r="H894" s="272">
        <v>141.1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173</v>
      </c>
      <c r="AU894" s="278" t="s">
        <v>82</v>
      </c>
      <c r="AV894" s="14" t="s">
        <v>82</v>
      </c>
      <c r="AW894" s="14" t="s">
        <v>30</v>
      </c>
      <c r="AX894" s="14" t="s">
        <v>73</v>
      </c>
      <c r="AY894" s="278" t="s">
        <v>165</v>
      </c>
    </row>
    <row r="895" spans="1:65" s="2" customFormat="1" ht="16.5" customHeight="1">
      <c r="A895" s="37"/>
      <c r="B895" s="38"/>
      <c r="C895" s="279" t="s">
        <v>1202</v>
      </c>
      <c r="D895" s="279" t="s">
        <v>238</v>
      </c>
      <c r="E895" s="280" t="s">
        <v>1203</v>
      </c>
      <c r="F895" s="281" t="s">
        <v>1204</v>
      </c>
      <c r="G895" s="282" t="s">
        <v>241</v>
      </c>
      <c r="H895" s="283">
        <v>141.1</v>
      </c>
      <c r="I895" s="284"/>
      <c r="J895" s="285">
        <f>ROUND(I895*H895,2)</f>
        <v>0</v>
      </c>
      <c r="K895" s="286"/>
      <c r="L895" s="287"/>
      <c r="M895" s="288" t="s">
        <v>1</v>
      </c>
      <c r="N895" s="289" t="s">
        <v>38</v>
      </c>
      <c r="O895" s="90"/>
      <c r="P895" s="253">
        <f>O895*H895</f>
        <v>0</v>
      </c>
      <c r="Q895" s="253">
        <v>0.001</v>
      </c>
      <c r="R895" s="253">
        <f>Q895*H895</f>
        <v>0.1411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333</v>
      </c>
      <c r="AT895" s="255" t="s">
        <v>238</v>
      </c>
      <c r="AU895" s="255" t="s">
        <v>82</v>
      </c>
      <c r="AY895" s="16" t="s">
        <v>165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247</v>
      </c>
      <c r="BM895" s="255" t="s">
        <v>1205</v>
      </c>
    </row>
    <row r="896" spans="1:65" s="2" customFormat="1" ht="21.75" customHeight="1">
      <c r="A896" s="37"/>
      <c r="B896" s="38"/>
      <c r="C896" s="243" t="s">
        <v>1206</v>
      </c>
      <c r="D896" s="243" t="s">
        <v>167</v>
      </c>
      <c r="E896" s="244" t="s">
        <v>1207</v>
      </c>
      <c r="F896" s="245" t="s">
        <v>1208</v>
      </c>
      <c r="G896" s="246" t="s">
        <v>457</v>
      </c>
      <c r="H896" s="247">
        <v>105</v>
      </c>
      <c r="I896" s="248"/>
      <c r="J896" s="249">
        <f>ROUND(I896*H896,2)</f>
        <v>0</v>
      </c>
      <c r="K896" s="250"/>
      <c r="L896" s="43"/>
      <c r="M896" s="251" t="s">
        <v>1</v>
      </c>
      <c r="N896" s="252" t="s">
        <v>38</v>
      </c>
      <c r="O896" s="90"/>
      <c r="P896" s="253">
        <f>O896*H896</f>
        <v>0</v>
      </c>
      <c r="Q896" s="253">
        <v>0</v>
      </c>
      <c r="R896" s="253">
        <f>Q896*H896</f>
        <v>0</v>
      </c>
      <c r="S896" s="253">
        <v>0</v>
      </c>
      <c r="T896" s="254">
        <f>S896*H896</f>
        <v>0</v>
      </c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R896" s="255" t="s">
        <v>247</v>
      </c>
      <c r="AT896" s="255" t="s">
        <v>167</v>
      </c>
      <c r="AU896" s="255" t="s">
        <v>82</v>
      </c>
      <c r="AY896" s="16" t="s">
        <v>165</v>
      </c>
      <c r="BE896" s="256">
        <f>IF(N896="základní",J896,0)</f>
        <v>0</v>
      </c>
      <c r="BF896" s="256">
        <f>IF(N896="snížená",J896,0)</f>
        <v>0</v>
      </c>
      <c r="BG896" s="256">
        <f>IF(N896="zákl. přenesená",J896,0)</f>
        <v>0</v>
      </c>
      <c r="BH896" s="256">
        <f>IF(N896="sníž. přenesená",J896,0)</f>
        <v>0</v>
      </c>
      <c r="BI896" s="256">
        <f>IF(N896="nulová",J896,0)</f>
        <v>0</v>
      </c>
      <c r="BJ896" s="16" t="s">
        <v>80</v>
      </c>
      <c r="BK896" s="256">
        <f>ROUND(I896*H896,2)</f>
        <v>0</v>
      </c>
      <c r="BL896" s="16" t="s">
        <v>247</v>
      </c>
      <c r="BM896" s="255" t="s">
        <v>1209</v>
      </c>
    </row>
    <row r="897" spans="1:51" s="14" customFormat="1" ht="12">
      <c r="A897" s="14"/>
      <c r="B897" s="268"/>
      <c r="C897" s="269"/>
      <c r="D897" s="259" t="s">
        <v>173</v>
      </c>
      <c r="E897" s="270" t="s">
        <v>1</v>
      </c>
      <c r="F897" s="271" t="s">
        <v>1210</v>
      </c>
      <c r="G897" s="269"/>
      <c r="H897" s="272">
        <v>35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173</v>
      </c>
      <c r="AU897" s="278" t="s">
        <v>82</v>
      </c>
      <c r="AV897" s="14" t="s">
        <v>82</v>
      </c>
      <c r="AW897" s="14" t="s">
        <v>30</v>
      </c>
      <c r="AX897" s="14" t="s">
        <v>73</v>
      </c>
      <c r="AY897" s="278" t="s">
        <v>165</v>
      </c>
    </row>
    <row r="898" spans="1:51" s="14" customFormat="1" ht="12">
      <c r="A898" s="14"/>
      <c r="B898" s="268"/>
      <c r="C898" s="269"/>
      <c r="D898" s="259" t="s">
        <v>173</v>
      </c>
      <c r="E898" s="270" t="s">
        <v>1</v>
      </c>
      <c r="F898" s="271" t="s">
        <v>1211</v>
      </c>
      <c r="G898" s="269"/>
      <c r="H898" s="272">
        <v>70</v>
      </c>
      <c r="I898" s="273"/>
      <c r="J898" s="269"/>
      <c r="K898" s="269"/>
      <c r="L898" s="274"/>
      <c r="M898" s="275"/>
      <c r="N898" s="276"/>
      <c r="O898" s="276"/>
      <c r="P898" s="276"/>
      <c r="Q898" s="276"/>
      <c r="R898" s="276"/>
      <c r="S898" s="276"/>
      <c r="T898" s="27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8" t="s">
        <v>173</v>
      </c>
      <c r="AU898" s="278" t="s">
        <v>82</v>
      </c>
      <c r="AV898" s="14" t="s">
        <v>82</v>
      </c>
      <c r="AW898" s="14" t="s">
        <v>30</v>
      </c>
      <c r="AX898" s="14" t="s">
        <v>73</v>
      </c>
      <c r="AY898" s="278" t="s">
        <v>165</v>
      </c>
    </row>
    <row r="899" spans="1:65" s="2" customFormat="1" ht="16.5" customHeight="1">
      <c r="A899" s="37"/>
      <c r="B899" s="38"/>
      <c r="C899" s="279" t="s">
        <v>1212</v>
      </c>
      <c r="D899" s="279" t="s">
        <v>238</v>
      </c>
      <c r="E899" s="280" t="s">
        <v>1213</v>
      </c>
      <c r="F899" s="281" t="s">
        <v>1214</v>
      </c>
      <c r="G899" s="282" t="s">
        <v>241</v>
      </c>
      <c r="H899" s="283">
        <v>22.826</v>
      </c>
      <c r="I899" s="284"/>
      <c r="J899" s="285">
        <f>ROUND(I899*H899,2)</f>
        <v>0</v>
      </c>
      <c r="K899" s="286"/>
      <c r="L899" s="287"/>
      <c r="M899" s="288" t="s">
        <v>1</v>
      </c>
      <c r="N899" s="289" t="s">
        <v>38</v>
      </c>
      <c r="O899" s="90"/>
      <c r="P899" s="253">
        <f>O899*H899</f>
        <v>0</v>
      </c>
      <c r="Q899" s="253">
        <v>0.001</v>
      </c>
      <c r="R899" s="253">
        <f>Q899*H899</f>
        <v>0.022826000000000003</v>
      </c>
      <c r="S899" s="253">
        <v>0</v>
      </c>
      <c r="T899" s="254">
        <f>S899*H899</f>
        <v>0</v>
      </c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R899" s="255" t="s">
        <v>333</v>
      </c>
      <c r="AT899" s="255" t="s">
        <v>238</v>
      </c>
      <c r="AU899" s="255" t="s">
        <v>82</v>
      </c>
      <c r="AY899" s="16" t="s">
        <v>165</v>
      </c>
      <c r="BE899" s="256">
        <f>IF(N899="základní",J899,0)</f>
        <v>0</v>
      </c>
      <c r="BF899" s="256">
        <f>IF(N899="snížená",J899,0)</f>
        <v>0</v>
      </c>
      <c r="BG899" s="256">
        <f>IF(N899="zákl. přenesená",J899,0)</f>
        <v>0</v>
      </c>
      <c r="BH899" s="256">
        <f>IF(N899="sníž. přenesená",J899,0)</f>
        <v>0</v>
      </c>
      <c r="BI899" s="256">
        <f>IF(N899="nulová",J899,0)</f>
        <v>0</v>
      </c>
      <c r="BJ899" s="16" t="s">
        <v>80</v>
      </c>
      <c r="BK899" s="256">
        <f>ROUND(I899*H899,2)</f>
        <v>0</v>
      </c>
      <c r="BL899" s="16" t="s">
        <v>247</v>
      </c>
      <c r="BM899" s="255" t="s">
        <v>1215</v>
      </c>
    </row>
    <row r="900" spans="1:47" s="2" customFormat="1" ht="12">
      <c r="A900" s="37"/>
      <c r="B900" s="38"/>
      <c r="C900" s="39"/>
      <c r="D900" s="259" t="s">
        <v>437</v>
      </c>
      <c r="E900" s="39"/>
      <c r="F900" s="290" t="s">
        <v>1216</v>
      </c>
      <c r="G900" s="39"/>
      <c r="H900" s="39"/>
      <c r="I900" s="153"/>
      <c r="J900" s="39"/>
      <c r="K900" s="39"/>
      <c r="L900" s="43"/>
      <c r="M900" s="291"/>
      <c r="N900" s="292"/>
      <c r="O900" s="90"/>
      <c r="P900" s="90"/>
      <c r="Q900" s="90"/>
      <c r="R900" s="90"/>
      <c r="S900" s="90"/>
      <c r="T900" s="91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T900" s="16" t="s">
        <v>437</v>
      </c>
      <c r="AU900" s="16" t="s">
        <v>82</v>
      </c>
    </row>
    <row r="901" spans="1:51" s="14" customFormat="1" ht="12">
      <c r="A901" s="14"/>
      <c r="B901" s="268"/>
      <c r="C901" s="269"/>
      <c r="D901" s="259" t="s">
        <v>173</v>
      </c>
      <c r="E901" s="270" t="s">
        <v>1</v>
      </c>
      <c r="F901" s="271" t="s">
        <v>1217</v>
      </c>
      <c r="G901" s="269"/>
      <c r="H901" s="272">
        <v>21.739</v>
      </c>
      <c r="I901" s="273"/>
      <c r="J901" s="269"/>
      <c r="K901" s="269"/>
      <c r="L901" s="274"/>
      <c r="M901" s="275"/>
      <c r="N901" s="276"/>
      <c r="O901" s="276"/>
      <c r="P901" s="276"/>
      <c r="Q901" s="276"/>
      <c r="R901" s="276"/>
      <c r="S901" s="276"/>
      <c r="T901" s="27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8" t="s">
        <v>173</v>
      </c>
      <c r="AU901" s="278" t="s">
        <v>82</v>
      </c>
      <c r="AV901" s="14" t="s">
        <v>82</v>
      </c>
      <c r="AW901" s="14" t="s">
        <v>30</v>
      </c>
      <c r="AX901" s="14" t="s">
        <v>73</v>
      </c>
      <c r="AY901" s="278" t="s">
        <v>165</v>
      </c>
    </row>
    <row r="902" spans="1:51" s="14" customFormat="1" ht="12">
      <c r="A902" s="14"/>
      <c r="B902" s="268"/>
      <c r="C902" s="269"/>
      <c r="D902" s="259" t="s">
        <v>173</v>
      </c>
      <c r="E902" s="269"/>
      <c r="F902" s="271" t="s">
        <v>1218</v>
      </c>
      <c r="G902" s="269"/>
      <c r="H902" s="272">
        <v>22.826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173</v>
      </c>
      <c r="AU902" s="278" t="s">
        <v>82</v>
      </c>
      <c r="AV902" s="14" t="s">
        <v>82</v>
      </c>
      <c r="AW902" s="14" t="s">
        <v>4</v>
      </c>
      <c r="AX902" s="14" t="s">
        <v>80</v>
      </c>
      <c r="AY902" s="278" t="s">
        <v>165</v>
      </c>
    </row>
    <row r="903" spans="1:65" s="2" customFormat="1" ht="16.5" customHeight="1">
      <c r="A903" s="37"/>
      <c r="B903" s="38"/>
      <c r="C903" s="279" t="s">
        <v>1219</v>
      </c>
      <c r="D903" s="279" t="s">
        <v>238</v>
      </c>
      <c r="E903" s="280" t="s">
        <v>1220</v>
      </c>
      <c r="F903" s="281" t="s">
        <v>1221</v>
      </c>
      <c r="G903" s="282" t="s">
        <v>241</v>
      </c>
      <c r="H903" s="283">
        <v>43.478</v>
      </c>
      <c r="I903" s="284"/>
      <c r="J903" s="285">
        <f>ROUND(I903*H903,2)</f>
        <v>0</v>
      </c>
      <c r="K903" s="286"/>
      <c r="L903" s="287"/>
      <c r="M903" s="288" t="s">
        <v>1</v>
      </c>
      <c r="N903" s="289" t="s">
        <v>38</v>
      </c>
      <c r="O903" s="90"/>
      <c r="P903" s="253">
        <f>O903*H903</f>
        <v>0</v>
      </c>
      <c r="Q903" s="253">
        <v>0.001</v>
      </c>
      <c r="R903" s="253">
        <f>Q903*H903</f>
        <v>0.043478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333</v>
      </c>
      <c r="AT903" s="255" t="s">
        <v>238</v>
      </c>
      <c r="AU903" s="255" t="s">
        <v>82</v>
      </c>
      <c r="AY903" s="16" t="s">
        <v>165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247</v>
      </c>
      <c r="BM903" s="255" t="s">
        <v>1222</v>
      </c>
    </row>
    <row r="904" spans="1:47" s="2" customFormat="1" ht="12">
      <c r="A904" s="37"/>
      <c r="B904" s="38"/>
      <c r="C904" s="39"/>
      <c r="D904" s="259" t="s">
        <v>437</v>
      </c>
      <c r="E904" s="39"/>
      <c r="F904" s="290" t="s">
        <v>1223</v>
      </c>
      <c r="G904" s="39"/>
      <c r="H904" s="39"/>
      <c r="I904" s="153"/>
      <c r="J904" s="39"/>
      <c r="K904" s="39"/>
      <c r="L904" s="43"/>
      <c r="M904" s="291"/>
      <c r="N904" s="292"/>
      <c r="O904" s="90"/>
      <c r="P904" s="90"/>
      <c r="Q904" s="90"/>
      <c r="R904" s="90"/>
      <c r="S904" s="90"/>
      <c r="T904" s="91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T904" s="16" t="s">
        <v>437</v>
      </c>
      <c r="AU904" s="16" t="s">
        <v>82</v>
      </c>
    </row>
    <row r="905" spans="1:51" s="14" customFormat="1" ht="12">
      <c r="A905" s="14"/>
      <c r="B905" s="268"/>
      <c r="C905" s="269"/>
      <c r="D905" s="259" t="s">
        <v>173</v>
      </c>
      <c r="E905" s="270" t="s">
        <v>1</v>
      </c>
      <c r="F905" s="271" t="s">
        <v>1224</v>
      </c>
      <c r="G905" s="269"/>
      <c r="H905" s="272">
        <v>43.478</v>
      </c>
      <c r="I905" s="273"/>
      <c r="J905" s="269"/>
      <c r="K905" s="269"/>
      <c r="L905" s="274"/>
      <c r="M905" s="275"/>
      <c r="N905" s="276"/>
      <c r="O905" s="276"/>
      <c r="P905" s="276"/>
      <c r="Q905" s="276"/>
      <c r="R905" s="276"/>
      <c r="S905" s="276"/>
      <c r="T905" s="27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8" t="s">
        <v>173</v>
      </c>
      <c r="AU905" s="278" t="s">
        <v>82</v>
      </c>
      <c r="AV905" s="14" t="s">
        <v>82</v>
      </c>
      <c r="AW905" s="14" t="s">
        <v>30</v>
      </c>
      <c r="AX905" s="14" t="s">
        <v>73</v>
      </c>
      <c r="AY905" s="278" t="s">
        <v>165</v>
      </c>
    </row>
    <row r="906" spans="1:65" s="2" customFormat="1" ht="21.75" customHeight="1">
      <c r="A906" s="37"/>
      <c r="B906" s="38"/>
      <c r="C906" s="279" t="s">
        <v>1225</v>
      </c>
      <c r="D906" s="279" t="s">
        <v>238</v>
      </c>
      <c r="E906" s="280" t="s">
        <v>1226</v>
      </c>
      <c r="F906" s="281" t="s">
        <v>1227</v>
      </c>
      <c r="G906" s="282" t="s">
        <v>273</v>
      </c>
      <c r="H906" s="283">
        <v>60</v>
      </c>
      <c r="I906" s="284"/>
      <c r="J906" s="285">
        <f>ROUND(I906*H906,2)</f>
        <v>0</v>
      </c>
      <c r="K906" s="286"/>
      <c r="L906" s="287"/>
      <c r="M906" s="288" t="s">
        <v>1</v>
      </c>
      <c r="N906" s="289" t="s">
        <v>38</v>
      </c>
      <c r="O906" s="90"/>
      <c r="P906" s="253">
        <f>O906*H906</f>
        <v>0</v>
      </c>
      <c r="Q906" s="253">
        <v>0.00014</v>
      </c>
      <c r="R906" s="253">
        <f>Q906*H906</f>
        <v>0.0084</v>
      </c>
      <c r="S906" s="253">
        <v>0</v>
      </c>
      <c r="T906" s="254">
        <f>S906*H906</f>
        <v>0</v>
      </c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R906" s="255" t="s">
        <v>333</v>
      </c>
      <c r="AT906" s="255" t="s">
        <v>238</v>
      </c>
      <c r="AU906" s="255" t="s">
        <v>82</v>
      </c>
      <c r="AY906" s="16" t="s">
        <v>165</v>
      </c>
      <c r="BE906" s="256">
        <f>IF(N906="základní",J906,0)</f>
        <v>0</v>
      </c>
      <c r="BF906" s="256">
        <f>IF(N906="snížená",J906,0)</f>
        <v>0</v>
      </c>
      <c r="BG906" s="256">
        <f>IF(N906="zákl. přenesená",J906,0)</f>
        <v>0</v>
      </c>
      <c r="BH906" s="256">
        <f>IF(N906="sníž. přenesená",J906,0)</f>
        <v>0</v>
      </c>
      <c r="BI906" s="256">
        <f>IF(N906="nulová",J906,0)</f>
        <v>0</v>
      </c>
      <c r="BJ906" s="16" t="s">
        <v>80</v>
      </c>
      <c r="BK906" s="256">
        <f>ROUND(I906*H906,2)</f>
        <v>0</v>
      </c>
      <c r="BL906" s="16" t="s">
        <v>247</v>
      </c>
      <c r="BM906" s="255" t="s">
        <v>1228</v>
      </c>
    </row>
    <row r="907" spans="1:51" s="14" customFormat="1" ht="12">
      <c r="A907" s="14"/>
      <c r="B907" s="268"/>
      <c r="C907" s="269"/>
      <c r="D907" s="259" t="s">
        <v>173</v>
      </c>
      <c r="E907" s="270" t="s">
        <v>1</v>
      </c>
      <c r="F907" s="271" t="s">
        <v>1229</v>
      </c>
      <c r="G907" s="269"/>
      <c r="H907" s="272">
        <v>60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173</v>
      </c>
      <c r="AU907" s="278" t="s">
        <v>82</v>
      </c>
      <c r="AV907" s="14" t="s">
        <v>82</v>
      </c>
      <c r="AW907" s="14" t="s">
        <v>30</v>
      </c>
      <c r="AX907" s="14" t="s">
        <v>73</v>
      </c>
      <c r="AY907" s="278" t="s">
        <v>165</v>
      </c>
    </row>
    <row r="908" spans="1:65" s="2" customFormat="1" ht="16.5" customHeight="1">
      <c r="A908" s="37"/>
      <c r="B908" s="38"/>
      <c r="C908" s="243" t="s">
        <v>1230</v>
      </c>
      <c r="D908" s="243" t="s">
        <v>167</v>
      </c>
      <c r="E908" s="244" t="s">
        <v>1231</v>
      </c>
      <c r="F908" s="245" t="s">
        <v>1232</v>
      </c>
      <c r="G908" s="246" t="s">
        <v>273</v>
      </c>
      <c r="H908" s="247">
        <v>76</v>
      </c>
      <c r="I908" s="248"/>
      <c r="J908" s="249">
        <f>ROUND(I908*H908,2)</f>
        <v>0</v>
      </c>
      <c r="K908" s="250"/>
      <c r="L908" s="43"/>
      <c r="M908" s="251" t="s">
        <v>1</v>
      </c>
      <c r="N908" s="252" t="s">
        <v>38</v>
      </c>
      <c r="O908" s="90"/>
      <c r="P908" s="253">
        <f>O908*H908</f>
        <v>0</v>
      </c>
      <c r="Q908" s="253">
        <v>0</v>
      </c>
      <c r="R908" s="253">
        <f>Q908*H908</f>
        <v>0</v>
      </c>
      <c r="S908" s="253">
        <v>0</v>
      </c>
      <c r="T908" s="254">
        <f>S908*H908</f>
        <v>0</v>
      </c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R908" s="255" t="s">
        <v>247</v>
      </c>
      <c r="AT908" s="255" t="s">
        <v>167</v>
      </c>
      <c r="AU908" s="255" t="s">
        <v>82</v>
      </c>
      <c r="AY908" s="16" t="s">
        <v>165</v>
      </c>
      <c r="BE908" s="256">
        <f>IF(N908="základní",J908,0)</f>
        <v>0</v>
      </c>
      <c r="BF908" s="256">
        <f>IF(N908="snížená",J908,0)</f>
        <v>0</v>
      </c>
      <c r="BG908" s="256">
        <f>IF(N908="zákl. přenesená",J908,0)</f>
        <v>0</v>
      </c>
      <c r="BH908" s="256">
        <f>IF(N908="sníž. přenesená",J908,0)</f>
        <v>0</v>
      </c>
      <c r="BI908" s="256">
        <f>IF(N908="nulová",J908,0)</f>
        <v>0</v>
      </c>
      <c r="BJ908" s="16" t="s">
        <v>80</v>
      </c>
      <c r="BK908" s="256">
        <f>ROUND(I908*H908,2)</f>
        <v>0</v>
      </c>
      <c r="BL908" s="16" t="s">
        <v>247</v>
      </c>
      <c r="BM908" s="255" t="s">
        <v>1233</v>
      </c>
    </row>
    <row r="909" spans="1:51" s="14" customFormat="1" ht="12">
      <c r="A909" s="14"/>
      <c r="B909" s="268"/>
      <c r="C909" s="269"/>
      <c r="D909" s="259" t="s">
        <v>173</v>
      </c>
      <c r="E909" s="270" t="s">
        <v>1</v>
      </c>
      <c r="F909" s="271" t="s">
        <v>1234</v>
      </c>
      <c r="G909" s="269"/>
      <c r="H909" s="272">
        <v>76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173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165</v>
      </c>
    </row>
    <row r="910" spans="1:65" s="2" customFormat="1" ht="16.5" customHeight="1">
      <c r="A910" s="37"/>
      <c r="B910" s="38"/>
      <c r="C910" s="279" t="s">
        <v>1235</v>
      </c>
      <c r="D910" s="279" t="s">
        <v>238</v>
      </c>
      <c r="E910" s="280" t="s">
        <v>1236</v>
      </c>
      <c r="F910" s="281" t="s">
        <v>1237</v>
      </c>
      <c r="G910" s="282" t="s">
        <v>273</v>
      </c>
      <c r="H910" s="283">
        <v>10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0.00023</v>
      </c>
      <c r="R910" s="253">
        <f>Q910*H910</f>
        <v>0.0023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333</v>
      </c>
      <c r="AT910" s="255" t="s">
        <v>238</v>
      </c>
      <c r="AU910" s="255" t="s">
        <v>82</v>
      </c>
      <c r="AY910" s="16" t="s">
        <v>165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247</v>
      </c>
      <c r="BM910" s="255" t="s">
        <v>1238</v>
      </c>
    </row>
    <row r="911" spans="1:65" s="2" customFormat="1" ht="16.5" customHeight="1">
      <c r="A911" s="37"/>
      <c r="B911" s="38"/>
      <c r="C911" s="279" t="s">
        <v>1239</v>
      </c>
      <c r="D911" s="279" t="s">
        <v>238</v>
      </c>
      <c r="E911" s="280" t="s">
        <v>1240</v>
      </c>
      <c r="F911" s="281" t="s">
        <v>1241</v>
      </c>
      <c r="G911" s="282" t="s">
        <v>273</v>
      </c>
      <c r="H911" s="283">
        <v>10</v>
      </c>
      <c r="I911" s="284"/>
      <c r="J911" s="285">
        <f>ROUND(I911*H911,2)</f>
        <v>0</v>
      </c>
      <c r="K911" s="286"/>
      <c r="L911" s="287"/>
      <c r="M911" s="288" t="s">
        <v>1</v>
      </c>
      <c r="N911" s="289" t="s">
        <v>38</v>
      </c>
      <c r="O911" s="90"/>
      <c r="P911" s="253">
        <f>O911*H911</f>
        <v>0</v>
      </c>
      <c r="Q911" s="253">
        <v>0.00013</v>
      </c>
      <c r="R911" s="253">
        <f>Q911*H911</f>
        <v>0.0013</v>
      </c>
      <c r="S911" s="253">
        <v>0</v>
      </c>
      <c r="T911" s="254">
        <f>S911*H911</f>
        <v>0</v>
      </c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R911" s="255" t="s">
        <v>333</v>
      </c>
      <c r="AT911" s="255" t="s">
        <v>238</v>
      </c>
      <c r="AU911" s="255" t="s">
        <v>82</v>
      </c>
      <c r="AY911" s="16" t="s">
        <v>165</v>
      </c>
      <c r="BE911" s="256">
        <f>IF(N911="základní",J911,0)</f>
        <v>0</v>
      </c>
      <c r="BF911" s="256">
        <f>IF(N911="snížená",J911,0)</f>
        <v>0</v>
      </c>
      <c r="BG911" s="256">
        <f>IF(N911="zákl. přenesená",J911,0)</f>
        <v>0</v>
      </c>
      <c r="BH911" s="256">
        <f>IF(N911="sníž. přenesená",J911,0)</f>
        <v>0</v>
      </c>
      <c r="BI911" s="256">
        <f>IF(N911="nulová",J911,0)</f>
        <v>0</v>
      </c>
      <c r="BJ911" s="16" t="s">
        <v>80</v>
      </c>
      <c r="BK911" s="256">
        <f>ROUND(I911*H911,2)</f>
        <v>0</v>
      </c>
      <c r="BL911" s="16" t="s">
        <v>247</v>
      </c>
      <c r="BM911" s="255" t="s">
        <v>1242</v>
      </c>
    </row>
    <row r="912" spans="1:65" s="2" customFormat="1" ht="16.5" customHeight="1">
      <c r="A912" s="37"/>
      <c r="B912" s="38"/>
      <c r="C912" s="279" t="s">
        <v>1243</v>
      </c>
      <c r="D912" s="279" t="s">
        <v>238</v>
      </c>
      <c r="E912" s="280" t="s">
        <v>1244</v>
      </c>
      <c r="F912" s="281" t="s">
        <v>1245</v>
      </c>
      <c r="G912" s="282" t="s">
        <v>273</v>
      </c>
      <c r="H912" s="283">
        <v>10</v>
      </c>
      <c r="I912" s="284"/>
      <c r="J912" s="285">
        <f>ROUND(I912*H912,2)</f>
        <v>0</v>
      </c>
      <c r="K912" s="286"/>
      <c r="L912" s="287"/>
      <c r="M912" s="288" t="s">
        <v>1</v>
      </c>
      <c r="N912" s="289" t="s">
        <v>38</v>
      </c>
      <c r="O912" s="90"/>
      <c r="P912" s="253">
        <f>O912*H912</f>
        <v>0</v>
      </c>
      <c r="Q912" s="253">
        <v>0.00016</v>
      </c>
      <c r="R912" s="253">
        <f>Q912*H912</f>
        <v>0.0016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333</v>
      </c>
      <c r="AT912" s="255" t="s">
        <v>238</v>
      </c>
      <c r="AU912" s="255" t="s">
        <v>82</v>
      </c>
      <c r="AY912" s="16" t="s">
        <v>165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247</v>
      </c>
      <c r="BM912" s="255" t="s">
        <v>1246</v>
      </c>
    </row>
    <row r="913" spans="1:65" s="2" customFormat="1" ht="21.75" customHeight="1">
      <c r="A913" s="37"/>
      <c r="B913" s="38"/>
      <c r="C913" s="279" t="s">
        <v>1247</v>
      </c>
      <c r="D913" s="279" t="s">
        <v>238</v>
      </c>
      <c r="E913" s="280" t="s">
        <v>1248</v>
      </c>
      <c r="F913" s="281" t="s">
        <v>1249</v>
      </c>
      <c r="G913" s="282" t="s">
        <v>273</v>
      </c>
      <c r="H913" s="283">
        <v>16</v>
      </c>
      <c r="I913" s="284"/>
      <c r="J913" s="285">
        <f>ROUND(I913*H913,2)</f>
        <v>0</v>
      </c>
      <c r="K913" s="286"/>
      <c r="L913" s="287"/>
      <c r="M913" s="288" t="s">
        <v>1</v>
      </c>
      <c r="N913" s="289" t="s">
        <v>38</v>
      </c>
      <c r="O913" s="90"/>
      <c r="P913" s="253">
        <f>O913*H913</f>
        <v>0</v>
      </c>
      <c r="Q913" s="253">
        <v>0.00026</v>
      </c>
      <c r="R913" s="253">
        <f>Q913*H913</f>
        <v>0.00416</v>
      </c>
      <c r="S913" s="253">
        <v>0</v>
      </c>
      <c r="T913" s="254">
        <f>S913*H913</f>
        <v>0</v>
      </c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R913" s="255" t="s">
        <v>333</v>
      </c>
      <c r="AT913" s="255" t="s">
        <v>238</v>
      </c>
      <c r="AU913" s="255" t="s">
        <v>82</v>
      </c>
      <c r="AY913" s="16" t="s">
        <v>165</v>
      </c>
      <c r="BE913" s="256">
        <f>IF(N913="základní",J913,0)</f>
        <v>0</v>
      </c>
      <c r="BF913" s="256">
        <f>IF(N913="snížená",J913,0)</f>
        <v>0</v>
      </c>
      <c r="BG913" s="256">
        <f>IF(N913="zákl. přenesená",J913,0)</f>
        <v>0</v>
      </c>
      <c r="BH913" s="256">
        <f>IF(N913="sníž. přenesená",J913,0)</f>
        <v>0</v>
      </c>
      <c r="BI913" s="256">
        <f>IF(N913="nulová",J913,0)</f>
        <v>0</v>
      </c>
      <c r="BJ913" s="16" t="s">
        <v>80</v>
      </c>
      <c r="BK913" s="256">
        <f>ROUND(I913*H913,2)</f>
        <v>0</v>
      </c>
      <c r="BL913" s="16" t="s">
        <v>247</v>
      </c>
      <c r="BM913" s="255" t="s">
        <v>1250</v>
      </c>
    </row>
    <row r="914" spans="1:51" s="14" customFormat="1" ht="12">
      <c r="A914" s="14"/>
      <c r="B914" s="268"/>
      <c r="C914" s="269"/>
      <c r="D914" s="259" t="s">
        <v>173</v>
      </c>
      <c r="E914" s="270" t="s">
        <v>1</v>
      </c>
      <c r="F914" s="271" t="s">
        <v>1251</v>
      </c>
      <c r="G914" s="269"/>
      <c r="H914" s="272">
        <v>16</v>
      </c>
      <c r="I914" s="273"/>
      <c r="J914" s="269"/>
      <c r="K914" s="269"/>
      <c r="L914" s="274"/>
      <c r="M914" s="275"/>
      <c r="N914" s="276"/>
      <c r="O914" s="276"/>
      <c r="P914" s="276"/>
      <c r="Q914" s="276"/>
      <c r="R914" s="276"/>
      <c r="S914" s="276"/>
      <c r="T914" s="27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8" t="s">
        <v>173</v>
      </c>
      <c r="AU914" s="278" t="s">
        <v>82</v>
      </c>
      <c r="AV914" s="14" t="s">
        <v>82</v>
      </c>
      <c r="AW914" s="14" t="s">
        <v>30</v>
      </c>
      <c r="AX914" s="14" t="s">
        <v>73</v>
      </c>
      <c r="AY914" s="278" t="s">
        <v>165</v>
      </c>
    </row>
    <row r="915" spans="1:65" s="2" customFormat="1" ht="21.75" customHeight="1">
      <c r="A915" s="37"/>
      <c r="B915" s="38"/>
      <c r="C915" s="279" t="s">
        <v>1252</v>
      </c>
      <c r="D915" s="279" t="s">
        <v>238</v>
      </c>
      <c r="E915" s="280" t="s">
        <v>1253</v>
      </c>
      <c r="F915" s="281" t="s">
        <v>1254</v>
      </c>
      <c r="G915" s="282" t="s">
        <v>273</v>
      </c>
      <c r="H915" s="283">
        <v>20</v>
      </c>
      <c r="I915" s="284"/>
      <c r="J915" s="285">
        <f>ROUND(I915*H915,2)</f>
        <v>0</v>
      </c>
      <c r="K915" s="286"/>
      <c r="L915" s="287"/>
      <c r="M915" s="288" t="s">
        <v>1</v>
      </c>
      <c r="N915" s="289" t="s">
        <v>38</v>
      </c>
      <c r="O915" s="90"/>
      <c r="P915" s="253">
        <f>O915*H915</f>
        <v>0</v>
      </c>
      <c r="Q915" s="253">
        <v>0.0007</v>
      </c>
      <c r="R915" s="253">
        <f>Q915*H915</f>
        <v>0.014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333</v>
      </c>
      <c r="AT915" s="255" t="s">
        <v>238</v>
      </c>
      <c r="AU915" s="255" t="s">
        <v>82</v>
      </c>
      <c r="AY915" s="16" t="s">
        <v>165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80</v>
      </c>
      <c r="BK915" s="256">
        <f>ROUND(I915*H915,2)</f>
        <v>0</v>
      </c>
      <c r="BL915" s="16" t="s">
        <v>247</v>
      </c>
      <c r="BM915" s="255" t="s">
        <v>1255</v>
      </c>
    </row>
    <row r="916" spans="1:51" s="14" customFormat="1" ht="12">
      <c r="A916" s="14"/>
      <c r="B916" s="268"/>
      <c r="C916" s="269"/>
      <c r="D916" s="259" t="s">
        <v>173</v>
      </c>
      <c r="E916" s="270" t="s">
        <v>1</v>
      </c>
      <c r="F916" s="271" t="s">
        <v>1256</v>
      </c>
      <c r="G916" s="269"/>
      <c r="H916" s="272">
        <v>20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173</v>
      </c>
      <c r="AU916" s="278" t="s">
        <v>82</v>
      </c>
      <c r="AV916" s="14" t="s">
        <v>82</v>
      </c>
      <c r="AW916" s="14" t="s">
        <v>30</v>
      </c>
      <c r="AX916" s="14" t="s">
        <v>73</v>
      </c>
      <c r="AY916" s="278" t="s">
        <v>165</v>
      </c>
    </row>
    <row r="917" spans="1:65" s="2" customFormat="1" ht="16.5" customHeight="1">
      <c r="A917" s="37"/>
      <c r="B917" s="38"/>
      <c r="C917" s="279" t="s">
        <v>1257</v>
      </c>
      <c r="D917" s="279" t="s">
        <v>238</v>
      </c>
      <c r="E917" s="280" t="s">
        <v>1258</v>
      </c>
      <c r="F917" s="281" t="s">
        <v>1259</v>
      </c>
      <c r="G917" s="282" t="s">
        <v>273</v>
      </c>
      <c r="H917" s="283">
        <v>10</v>
      </c>
      <c r="I917" s="284"/>
      <c r="J917" s="285">
        <f>ROUND(I917*H917,2)</f>
        <v>0</v>
      </c>
      <c r="K917" s="286"/>
      <c r="L917" s="287"/>
      <c r="M917" s="288" t="s">
        <v>1</v>
      </c>
      <c r="N917" s="289" t="s">
        <v>38</v>
      </c>
      <c r="O917" s="90"/>
      <c r="P917" s="253">
        <f>O917*H917</f>
        <v>0</v>
      </c>
      <c r="Q917" s="253">
        <v>0.0002</v>
      </c>
      <c r="R917" s="253">
        <f>Q917*H917</f>
        <v>0.002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333</v>
      </c>
      <c r="AT917" s="255" t="s">
        <v>238</v>
      </c>
      <c r="AU917" s="255" t="s">
        <v>82</v>
      </c>
      <c r="AY917" s="16" t="s">
        <v>165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80</v>
      </c>
      <c r="BK917" s="256">
        <f>ROUND(I917*H917,2)</f>
        <v>0</v>
      </c>
      <c r="BL917" s="16" t="s">
        <v>247</v>
      </c>
      <c r="BM917" s="255" t="s">
        <v>1260</v>
      </c>
    </row>
    <row r="918" spans="1:65" s="2" customFormat="1" ht="21.75" customHeight="1">
      <c r="A918" s="37"/>
      <c r="B918" s="38"/>
      <c r="C918" s="243" t="s">
        <v>1261</v>
      </c>
      <c r="D918" s="243" t="s">
        <v>167</v>
      </c>
      <c r="E918" s="244" t="s">
        <v>1262</v>
      </c>
      <c r="F918" s="245" t="s">
        <v>1263</v>
      </c>
      <c r="G918" s="246" t="s">
        <v>273</v>
      </c>
      <c r="H918" s="247">
        <v>10</v>
      </c>
      <c r="I918" s="248"/>
      <c r="J918" s="249">
        <f>ROUND(I918*H918,2)</f>
        <v>0</v>
      </c>
      <c r="K918" s="250"/>
      <c r="L918" s="43"/>
      <c r="M918" s="251" t="s">
        <v>1</v>
      </c>
      <c r="N918" s="252" t="s">
        <v>38</v>
      </c>
      <c r="O918" s="90"/>
      <c r="P918" s="253">
        <f>O918*H918</f>
        <v>0</v>
      </c>
      <c r="Q918" s="253">
        <v>0</v>
      </c>
      <c r="R918" s="253">
        <f>Q918*H918</f>
        <v>0</v>
      </c>
      <c r="S918" s="253">
        <v>0</v>
      </c>
      <c r="T918" s="254">
        <f>S918*H918</f>
        <v>0</v>
      </c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R918" s="255" t="s">
        <v>247</v>
      </c>
      <c r="AT918" s="255" t="s">
        <v>167</v>
      </c>
      <c r="AU918" s="255" t="s">
        <v>82</v>
      </c>
      <c r="AY918" s="16" t="s">
        <v>165</v>
      </c>
      <c r="BE918" s="256">
        <f>IF(N918="základní",J918,0)</f>
        <v>0</v>
      </c>
      <c r="BF918" s="256">
        <f>IF(N918="snížená",J918,0)</f>
        <v>0</v>
      </c>
      <c r="BG918" s="256">
        <f>IF(N918="zákl. přenesená",J918,0)</f>
        <v>0</v>
      </c>
      <c r="BH918" s="256">
        <f>IF(N918="sníž. přenesená",J918,0)</f>
        <v>0</v>
      </c>
      <c r="BI918" s="256">
        <f>IF(N918="nulová",J918,0)</f>
        <v>0</v>
      </c>
      <c r="BJ918" s="16" t="s">
        <v>80</v>
      </c>
      <c r="BK918" s="256">
        <f>ROUND(I918*H918,2)</f>
        <v>0</v>
      </c>
      <c r="BL918" s="16" t="s">
        <v>247</v>
      </c>
      <c r="BM918" s="255" t="s">
        <v>1264</v>
      </c>
    </row>
    <row r="919" spans="1:65" s="2" customFormat="1" ht="16.5" customHeight="1">
      <c r="A919" s="37"/>
      <c r="B919" s="38"/>
      <c r="C919" s="279" t="s">
        <v>1265</v>
      </c>
      <c r="D919" s="279" t="s">
        <v>238</v>
      </c>
      <c r="E919" s="280" t="s">
        <v>1266</v>
      </c>
      <c r="F919" s="281" t="s">
        <v>1267</v>
      </c>
      <c r="G919" s="282" t="s">
        <v>273</v>
      </c>
      <c r="H919" s="283">
        <v>10</v>
      </c>
      <c r="I919" s="284"/>
      <c r="J919" s="285">
        <f>ROUND(I919*H919,2)</f>
        <v>0</v>
      </c>
      <c r="K919" s="286"/>
      <c r="L919" s="287"/>
      <c r="M919" s="288" t="s">
        <v>1</v>
      </c>
      <c r="N919" s="289" t="s">
        <v>38</v>
      </c>
      <c r="O919" s="90"/>
      <c r="P919" s="253">
        <f>O919*H919</f>
        <v>0</v>
      </c>
      <c r="Q919" s="253">
        <v>0.0042</v>
      </c>
      <c r="R919" s="253">
        <f>Q919*H919</f>
        <v>0.041999999999999996</v>
      </c>
      <c r="S919" s="253">
        <v>0</v>
      </c>
      <c r="T919" s="254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55" t="s">
        <v>333</v>
      </c>
      <c r="AT919" s="255" t="s">
        <v>238</v>
      </c>
      <c r="AU919" s="255" t="s">
        <v>82</v>
      </c>
      <c r="AY919" s="16" t="s">
        <v>165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6" t="s">
        <v>80</v>
      </c>
      <c r="BK919" s="256">
        <f>ROUND(I919*H919,2)</f>
        <v>0</v>
      </c>
      <c r="BL919" s="16" t="s">
        <v>247</v>
      </c>
      <c r="BM919" s="255" t="s">
        <v>1268</v>
      </c>
    </row>
    <row r="920" spans="1:65" s="2" customFormat="1" ht="16.5" customHeight="1">
      <c r="A920" s="37"/>
      <c r="B920" s="38"/>
      <c r="C920" s="279" t="s">
        <v>1269</v>
      </c>
      <c r="D920" s="279" t="s">
        <v>238</v>
      </c>
      <c r="E920" s="280" t="s">
        <v>1270</v>
      </c>
      <c r="F920" s="281" t="s">
        <v>1271</v>
      </c>
      <c r="G920" s="282" t="s">
        <v>273</v>
      </c>
      <c r="H920" s="283">
        <v>20</v>
      </c>
      <c r="I920" s="284"/>
      <c r="J920" s="285">
        <f>ROUND(I920*H920,2)</f>
        <v>0</v>
      </c>
      <c r="K920" s="286"/>
      <c r="L920" s="287"/>
      <c r="M920" s="288" t="s">
        <v>1</v>
      </c>
      <c r="N920" s="289" t="s">
        <v>38</v>
      </c>
      <c r="O920" s="90"/>
      <c r="P920" s="253">
        <f>O920*H920</f>
        <v>0</v>
      </c>
      <c r="Q920" s="253">
        <v>0.00032</v>
      </c>
      <c r="R920" s="253">
        <f>Q920*H920</f>
        <v>0.0064</v>
      </c>
      <c r="S920" s="253">
        <v>0</v>
      </c>
      <c r="T920" s="254">
        <f>S920*H920</f>
        <v>0</v>
      </c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R920" s="255" t="s">
        <v>333</v>
      </c>
      <c r="AT920" s="255" t="s">
        <v>238</v>
      </c>
      <c r="AU920" s="255" t="s">
        <v>82</v>
      </c>
      <c r="AY920" s="16" t="s">
        <v>165</v>
      </c>
      <c r="BE920" s="256">
        <f>IF(N920="základní",J920,0)</f>
        <v>0</v>
      </c>
      <c r="BF920" s="256">
        <f>IF(N920="snížená",J920,0)</f>
        <v>0</v>
      </c>
      <c r="BG920" s="256">
        <f>IF(N920="zákl. přenesená",J920,0)</f>
        <v>0</v>
      </c>
      <c r="BH920" s="256">
        <f>IF(N920="sníž. přenesená",J920,0)</f>
        <v>0</v>
      </c>
      <c r="BI920" s="256">
        <f>IF(N920="nulová",J920,0)</f>
        <v>0</v>
      </c>
      <c r="BJ920" s="16" t="s">
        <v>80</v>
      </c>
      <c r="BK920" s="256">
        <f>ROUND(I920*H920,2)</f>
        <v>0</v>
      </c>
      <c r="BL920" s="16" t="s">
        <v>247</v>
      </c>
      <c r="BM920" s="255" t="s">
        <v>1272</v>
      </c>
    </row>
    <row r="921" spans="1:51" s="14" customFormat="1" ht="12">
      <c r="A921" s="14"/>
      <c r="B921" s="268"/>
      <c r="C921" s="269"/>
      <c r="D921" s="259" t="s">
        <v>173</v>
      </c>
      <c r="E921" s="270" t="s">
        <v>1</v>
      </c>
      <c r="F921" s="271" t="s">
        <v>1256</v>
      </c>
      <c r="G921" s="269"/>
      <c r="H921" s="272">
        <v>20</v>
      </c>
      <c r="I921" s="273"/>
      <c r="J921" s="269"/>
      <c r="K921" s="269"/>
      <c r="L921" s="274"/>
      <c r="M921" s="275"/>
      <c r="N921" s="276"/>
      <c r="O921" s="276"/>
      <c r="P921" s="276"/>
      <c r="Q921" s="276"/>
      <c r="R921" s="276"/>
      <c r="S921" s="276"/>
      <c r="T921" s="27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78" t="s">
        <v>173</v>
      </c>
      <c r="AU921" s="278" t="s">
        <v>82</v>
      </c>
      <c r="AV921" s="14" t="s">
        <v>82</v>
      </c>
      <c r="AW921" s="14" t="s">
        <v>30</v>
      </c>
      <c r="AX921" s="14" t="s">
        <v>73</v>
      </c>
      <c r="AY921" s="278" t="s">
        <v>165</v>
      </c>
    </row>
    <row r="922" spans="1:65" s="2" customFormat="1" ht="16.5" customHeight="1">
      <c r="A922" s="37"/>
      <c r="B922" s="38"/>
      <c r="C922" s="243" t="s">
        <v>1273</v>
      </c>
      <c r="D922" s="243" t="s">
        <v>167</v>
      </c>
      <c r="E922" s="244" t="s">
        <v>1274</v>
      </c>
      <c r="F922" s="245" t="s">
        <v>1275</v>
      </c>
      <c r="G922" s="246" t="s">
        <v>273</v>
      </c>
      <c r="H922" s="247">
        <v>10</v>
      </c>
      <c r="I922" s="248"/>
      <c r="J922" s="249">
        <f>ROUND(I922*H922,2)</f>
        <v>0</v>
      </c>
      <c r="K922" s="250"/>
      <c r="L922" s="43"/>
      <c r="M922" s="251" t="s">
        <v>1</v>
      </c>
      <c r="N922" s="252" t="s">
        <v>38</v>
      </c>
      <c r="O922" s="90"/>
      <c r="P922" s="253">
        <f>O922*H922</f>
        <v>0</v>
      </c>
      <c r="Q922" s="253">
        <v>0</v>
      </c>
      <c r="R922" s="253">
        <f>Q922*H922</f>
        <v>0</v>
      </c>
      <c r="S922" s="253">
        <v>0</v>
      </c>
      <c r="T922" s="254">
        <f>S922*H922</f>
        <v>0</v>
      </c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R922" s="255" t="s">
        <v>247</v>
      </c>
      <c r="AT922" s="255" t="s">
        <v>167</v>
      </c>
      <c r="AU922" s="255" t="s">
        <v>82</v>
      </c>
      <c r="AY922" s="16" t="s">
        <v>165</v>
      </c>
      <c r="BE922" s="256">
        <f>IF(N922="základní",J922,0)</f>
        <v>0</v>
      </c>
      <c r="BF922" s="256">
        <f>IF(N922="snížená",J922,0)</f>
        <v>0</v>
      </c>
      <c r="BG922" s="256">
        <f>IF(N922="zákl. přenesená",J922,0)</f>
        <v>0</v>
      </c>
      <c r="BH922" s="256">
        <f>IF(N922="sníž. přenesená",J922,0)</f>
        <v>0</v>
      </c>
      <c r="BI922" s="256">
        <f>IF(N922="nulová",J922,0)</f>
        <v>0</v>
      </c>
      <c r="BJ922" s="16" t="s">
        <v>80</v>
      </c>
      <c r="BK922" s="256">
        <f>ROUND(I922*H922,2)</f>
        <v>0</v>
      </c>
      <c r="BL922" s="16" t="s">
        <v>247</v>
      </c>
      <c r="BM922" s="255" t="s">
        <v>1276</v>
      </c>
    </row>
    <row r="923" spans="1:65" s="2" customFormat="1" ht="16.5" customHeight="1">
      <c r="A923" s="37"/>
      <c r="B923" s="38"/>
      <c r="C923" s="279" t="s">
        <v>1277</v>
      </c>
      <c r="D923" s="279" t="s">
        <v>238</v>
      </c>
      <c r="E923" s="280" t="s">
        <v>1278</v>
      </c>
      <c r="F923" s="281" t="s">
        <v>1279</v>
      </c>
      <c r="G923" s="282" t="s">
        <v>273</v>
      </c>
      <c r="H923" s="283">
        <v>10</v>
      </c>
      <c r="I923" s="284"/>
      <c r="J923" s="285">
        <f>ROUND(I923*H923,2)</f>
        <v>0</v>
      </c>
      <c r="K923" s="286"/>
      <c r="L923" s="287"/>
      <c r="M923" s="288" t="s">
        <v>1</v>
      </c>
      <c r="N923" s="289" t="s">
        <v>38</v>
      </c>
      <c r="O923" s="90"/>
      <c r="P923" s="253">
        <f>O923*H923</f>
        <v>0</v>
      </c>
      <c r="Q923" s="253">
        <v>1E-06</v>
      </c>
      <c r="R923" s="253">
        <f>Q923*H923</f>
        <v>9.999999999999999E-06</v>
      </c>
      <c r="S923" s="253">
        <v>0</v>
      </c>
      <c r="T923" s="254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333</v>
      </c>
      <c r="AT923" s="255" t="s">
        <v>238</v>
      </c>
      <c r="AU923" s="255" t="s">
        <v>82</v>
      </c>
      <c r="AY923" s="16" t="s">
        <v>165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80</v>
      </c>
      <c r="BK923" s="256">
        <f>ROUND(I923*H923,2)</f>
        <v>0</v>
      </c>
      <c r="BL923" s="16" t="s">
        <v>247</v>
      </c>
      <c r="BM923" s="255" t="s">
        <v>1280</v>
      </c>
    </row>
    <row r="924" spans="1:65" s="2" customFormat="1" ht="21.75" customHeight="1">
      <c r="A924" s="37"/>
      <c r="B924" s="38"/>
      <c r="C924" s="243" t="s">
        <v>1281</v>
      </c>
      <c r="D924" s="243" t="s">
        <v>167</v>
      </c>
      <c r="E924" s="244" t="s">
        <v>1282</v>
      </c>
      <c r="F924" s="245" t="s">
        <v>1283</v>
      </c>
      <c r="G924" s="246" t="s">
        <v>273</v>
      </c>
      <c r="H924" s="247">
        <v>1</v>
      </c>
      <c r="I924" s="248"/>
      <c r="J924" s="249">
        <f>ROUND(I924*H924,2)</f>
        <v>0</v>
      </c>
      <c r="K924" s="250"/>
      <c r="L924" s="43"/>
      <c r="M924" s="251" t="s">
        <v>1</v>
      </c>
      <c r="N924" s="252" t="s">
        <v>38</v>
      </c>
      <c r="O924" s="90"/>
      <c r="P924" s="253">
        <f>O924*H924</f>
        <v>0</v>
      </c>
      <c r="Q924" s="253">
        <v>0</v>
      </c>
      <c r="R924" s="253">
        <f>Q924*H924</f>
        <v>0</v>
      </c>
      <c r="S924" s="253">
        <v>0</v>
      </c>
      <c r="T924" s="254">
        <f>S924*H924</f>
        <v>0</v>
      </c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R924" s="255" t="s">
        <v>247</v>
      </c>
      <c r="AT924" s="255" t="s">
        <v>167</v>
      </c>
      <c r="AU924" s="255" t="s">
        <v>82</v>
      </c>
      <c r="AY924" s="16" t="s">
        <v>165</v>
      </c>
      <c r="BE924" s="256">
        <f>IF(N924="základní",J924,0)</f>
        <v>0</v>
      </c>
      <c r="BF924" s="256">
        <f>IF(N924="snížená",J924,0)</f>
        <v>0</v>
      </c>
      <c r="BG924" s="256">
        <f>IF(N924="zákl. přenesená",J924,0)</f>
        <v>0</v>
      </c>
      <c r="BH924" s="256">
        <f>IF(N924="sníž. přenesená",J924,0)</f>
        <v>0</v>
      </c>
      <c r="BI924" s="256">
        <f>IF(N924="nulová",J924,0)</f>
        <v>0</v>
      </c>
      <c r="BJ924" s="16" t="s">
        <v>80</v>
      </c>
      <c r="BK924" s="256">
        <f>ROUND(I924*H924,2)</f>
        <v>0</v>
      </c>
      <c r="BL924" s="16" t="s">
        <v>247</v>
      </c>
      <c r="BM924" s="255" t="s">
        <v>1284</v>
      </c>
    </row>
    <row r="925" spans="1:65" s="2" customFormat="1" ht="21.75" customHeight="1">
      <c r="A925" s="37"/>
      <c r="B925" s="38"/>
      <c r="C925" s="243" t="s">
        <v>1285</v>
      </c>
      <c r="D925" s="243" t="s">
        <v>167</v>
      </c>
      <c r="E925" s="244" t="s">
        <v>1286</v>
      </c>
      <c r="F925" s="245" t="s">
        <v>1287</v>
      </c>
      <c r="G925" s="246" t="s">
        <v>219</v>
      </c>
      <c r="H925" s="247">
        <v>0.29</v>
      </c>
      <c r="I925" s="248"/>
      <c r="J925" s="249">
        <f>ROUND(I925*H925,2)</f>
        <v>0</v>
      </c>
      <c r="K925" s="250"/>
      <c r="L925" s="43"/>
      <c r="M925" s="251" t="s">
        <v>1</v>
      </c>
      <c r="N925" s="252" t="s">
        <v>38</v>
      </c>
      <c r="O925" s="90"/>
      <c r="P925" s="253">
        <f>O925*H925</f>
        <v>0</v>
      </c>
      <c r="Q925" s="253">
        <v>0</v>
      </c>
      <c r="R925" s="253">
        <f>Q925*H925</f>
        <v>0</v>
      </c>
      <c r="S925" s="253">
        <v>0</v>
      </c>
      <c r="T925" s="254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255" t="s">
        <v>247</v>
      </c>
      <c r="AT925" s="255" t="s">
        <v>167</v>
      </c>
      <c r="AU925" s="255" t="s">
        <v>82</v>
      </c>
      <c r="AY925" s="16" t="s">
        <v>165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6" t="s">
        <v>80</v>
      </c>
      <c r="BK925" s="256">
        <f>ROUND(I925*H925,2)</f>
        <v>0</v>
      </c>
      <c r="BL925" s="16" t="s">
        <v>247</v>
      </c>
      <c r="BM925" s="255" t="s">
        <v>1288</v>
      </c>
    </row>
    <row r="926" spans="1:63" s="12" customFormat="1" ht="22.8" customHeight="1">
      <c r="A926" s="12"/>
      <c r="B926" s="227"/>
      <c r="C926" s="228"/>
      <c r="D926" s="229" t="s">
        <v>72</v>
      </c>
      <c r="E926" s="241" t="s">
        <v>1289</v>
      </c>
      <c r="F926" s="241" t="s">
        <v>1290</v>
      </c>
      <c r="G926" s="228"/>
      <c r="H926" s="228"/>
      <c r="I926" s="231"/>
      <c r="J926" s="242">
        <f>BK926</f>
        <v>0</v>
      </c>
      <c r="K926" s="228"/>
      <c r="L926" s="233"/>
      <c r="M926" s="234"/>
      <c r="N926" s="235"/>
      <c r="O926" s="235"/>
      <c r="P926" s="236">
        <f>SUM(P927:P933)</f>
        <v>0</v>
      </c>
      <c r="Q926" s="235"/>
      <c r="R926" s="236">
        <f>SUM(R927:R933)</f>
        <v>0</v>
      </c>
      <c r="S926" s="235"/>
      <c r="T926" s="237">
        <f>SUM(T927:T933)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38" t="s">
        <v>82</v>
      </c>
      <c r="AT926" s="239" t="s">
        <v>72</v>
      </c>
      <c r="AU926" s="239" t="s">
        <v>80</v>
      </c>
      <c r="AY926" s="238" t="s">
        <v>165</v>
      </c>
      <c r="BK926" s="240">
        <f>SUM(BK927:BK933)</f>
        <v>0</v>
      </c>
    </row>
    <row r="927" spans="1:65" s="2" customFormat="1" ht="21.75" customHeight="1">
      <c r="A927" s="37"/>
      <c r="B927" s="38"/>
      <c r="C927" s="243" t="s">
        <v>1291</v>
      </c>
      <c r="D927" s="243" t="s">
        <v>167</v>
      </c>
      <c r="E927" s="244" t="s">
        <v>1292</v>
      </c>
      <c r="F927" s="245" t="s">
        <v>1293</v>
      </c>
      <c r="G927" s="246" t="s">
        <v>273</v>
      </c>
      <c r="H927" s="247">
        <v>5</v>
      </c>
      <c r="I927" s="248"/>
      <c r="J927" s="249">
        <f>ROUND(I927*H927,2)</f>
        <v>0</v>
      </c>
      <c r="K927" s="250"/>
      <c r="L927" s="43"/>
      <c r="M927" s="251" t="s">
        <v>1</v>
      </c>
      <c r="N927" s="252" t="s">
        <v>38</v>
      </c>
      <c r="O927" s="90"/>
      <c r="P927" s="253">
        <f>O927*H927</f>
        <v>0</v>
      </c>
      <c r="Q927" s="253">
        <v>0</v>
      </c>
      <c r="R927" s="253">
        <f>Q927*H927</f>
        <v>0</v>
      </c>
      <c r="S927" s="253">
        <v>0</v>
      </c>
      <c r="T927" s="254">
        <f>S927*H927</f>
        <v>0</v>
      </c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R927" s="255" t="s">
        <v>247</v>
      </c>
      <c r="AT927" s="255" t="s">
        <v>167</v>
      </c>
      <c r="AU927" s="255" t="s">
        <v>82</v>
      </c>
      <c r="AY927" s="16" t="s">
        <v>165</v>
      </c>
      <c r="BE927" s="256">
        <f>IF(N927="základní",J927,0)</f>
        <v>0</v>
      </c>
      <c r="BF927" s="256">
        <f>IF(N927="snížená",J927,0)</f>
        <v>0</v>
      </c>
      <c r="BG927" s="256">
        <f>IF(N927="zákl. přenesená",J927,0)</f>
        <v>0</v>
      </c>
      <c r="BH927" s="256">
        <f>IF(N927="sníž. přenesená",J927,0)</f>
        <v>0</v>
      </c>
      <c r="BI927" s="256">
        <f>IF(N927="nulová",J927,0)</f>
        <v>0</v>
      </c>
      <c r="BJ927" s="16" t="s">
        <v>80</v>
      </c>
      <c r="BK927" s="256">
        <f>ROUND(I927*H927,2)</f>
        <v>0</v>
      </c>
      <c r="BL927" s="16" t="s">
        <v>247</v>
      </c>
      <c r="BM927" s="255" t="s">
        <v>1294</v>
      </c>
    </row>
    <row r="928" spans="1:65" s="2" customFormat="1" ht="21.75" customHeight="1">
      <c r="A928" s="37"/>
      <c r="B928" s="38"/>
      <c r="C928" s="243" t="s">
        <v>1295</v>
      </c>
      <c r="D928" s="243" t="s">
        <v>167</v>
      </c>
      <c r="E928" s="244" t="s">
        <v>1296</v>
      </c>
      <c r="F928" s="245" t="s">
        <v>1297</v>
      </c>
      <c r="G928" s="246" t="s">
        <v>273</v>
      </c>
      <c r="H928" s="247">
        <v>21</v>
      </c>
      <c r="I928" s="248"/>
      <c r="J928" s="249">
        <f>ROUND(I928*H928,2)</f>
        <v>0</v>
      </c>
      <c r="K928" s="250"/>
      <c r="L928" s="43"/>
      <c r="M928" s="251" t="s">
        <v>1</v>
      </c>
      <c r="N928" s="252" t="s">
        <v>38</v>
      </c>
      <c r="O928" s="90"/>
      <c r="P928" s="253">
        <f>O928*H928</f>
        <v>0</v>
      </c>
      <c r="Q928" s="253">
        <v>0</v>
      </c>
      <c r="R928" s="253">
        <f>Q928*H928</f>
        <v>0</v>
      </c>
      <c r="S928" s="253">
        <v>0</v>
      </c>
      <c r="T928" s="254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255" t="s">
        <v>247</v>
      </c>
      <c r="AT928" s="255" t="s">
        <v>167</v>
      </c>
      <c r="AU928" s="255" t="s">
        <v>82</v>
      </c>
      <c r="AY928" s="16" t="s">
        <v>165</v>
      </c>
      <c r="BE928" s="256">
        <f>IF(N928="základní",J928,0)</f>
        <v>0</v>
      </c>
      <c r="BF928" s="256">
        <f>IF(N928="snížená",J928,0)</f>
        <v>0</v>
      </c>
      <c r="BG928" s="256">
        <f>IF(N928="zákl. přenesená",J928,0)</f>
        <v>0</v>
      </c>
      <c r="BH928" s="256">
        <f>IF(N928="sníž. přenesená",J928,0)</f>
        <v>0</v>
      </c>
      <c r="BI928" s="256">
        <f>IF(N928="nulová",J928,0)</f>
        <v>0</v>
      </c>
      <c r="BJ928" s="16" t="s">
        <v>80</v>
      </c>
      <c r="BK928" s="256">
        <f>ROUND(I928*H928,2)</f>
        <v>0</v>
      </c>
      <c r="BL928" s="16" t="s">
        <v>247</v>
      </c>
      <c r="BM928" s="255" t="s">
        <v>1298</v>
      </c>
    </row>
    <row r="929" spans="1:51" s="14" customFormat="1" ht="12">
      <c r="A929" s="14"/>
      <c r="B929" s="268"/>
      <c r="C929" s="269"/>
      <c r="D929" s="259" t="s">
        <v>173</v>
      </c>
      <c r="E929" s="270" t="s">
        <v>1</v>
      </c>
      <c r="F929" s="271" t="s">
        <v>1299</v>
      </c>
      <c r="G929" s="269"/>
      <c r="H929" s="272">
        <v>21</v>
      </c>
      <c r="I929" s="273"/>
      <c r="J929" s="269"/>
      <c r="K929" s="269"/>
      <c r="L929" s="274"/>
      <c r="M929" s="275"/>
      <c r="N929" s="276"/>
      <c r="O929" s="276"/>
      <c r="P929" s="276"/>
      <c r="Q929" s="276"/>
      <c r="R929" s="276"/>
      <c r="S929" s="276"/>
      <c r="T929" s="27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8" t="s">
        <v>173</v>
      </c>
      <c r="AU929" s="278" t="s">
        <v>82</v>
      </c>
      <c r="AV929" s="14" t="s">
        <v>82</v>
      </c>
      <c r="AW929" s="14" t="s">
        <v>30</v>
      </c>
      <c r="AX929" s="14" t="s">
        <v>73</v>
      </c>
      <c r="AY929" s="278" t="s">
        <v>165</v>
      </c>
    </row>
    <row r="930" spans="1:65" s="2" customFormat="1" ht="33" customHeight="1">
      <c r="A930" s="37"/>
      <c r="B930" s="38"/>
      <c r="C930" s="243" t="s">
        <v>1300</v>
      </c>
      <c r="D930" s="243" t="s">
        <v>167</v>
      </c>
      <c r="E930" s="244" t="s">
        <v>1301</v>
      </c>
      <c r="F930" s="245" t="s">
        <v>1302</v>
      </c>
      <c r="G930" s="246" t="s">
        <v>273</v>
      </c>
      <c r="H930" s="247">
        <v>24</v>
      </c>
      <c r="I930" s="248"/>
      <c r="J930" s="249">
        <f>ROUND(I930*H930,2)</f>
        <v>0</v>
      </c>
      <c r="K930" s="250"/>
      <c r="L930" s="43"/>
      <c r="M930" s="251" t="s">
        <v>1</v>
      </c>
      <c r="N930" s="252" t="s">
        <v>38</v>
      </c>
      <c r="O930" s="90"/>
      <c r="P930" s="253">
        <f>O930*H930</f>
        <v>0</v>
      </c>
      <c r="Q930" s="253">
        <v>0</v>
      </c>
      <c r="R930" s="253">
        <f>Q930*H930</f>
        <v>0</v>
      </c>
      <c r="S930" s="253">
        <v>0</v>
      </c>
      <c r="T930" s="254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55" t="s">
        <v>247</v>
      </c>
      <c r="AT930" s="255" t="s">
        <v>167</v>
      </c>
      <c r="AU930" s="255" t="s">
        <v>82</v>
      </c>
      <c r="AY930" s="16" t="s">
        <v>165</v>
      </c>
      <c r="BE930" s="256">
        <f>IF(N930="základní",J930,0)</f>
        <v>0</v>
      </c>
      <c r="BF930" s="256">
        <f>IF(N930="snížená",J930,0)</f>
        <v>0</v>
      </c>
      <c r="BG930" s="256">
        <f>IF(N930="zákl. přenesená",J930,0)</f>
        <v>0</v>
      </c>
      <c r="BH930" s="256">
        <f>IF(N930="sníž. přenesená",J930,0)</f>
        <v>0</v>
      </c>
      <c r="BI930" s="256">
        <f>IF(N930="nulová",J930,0)</f>
        <v>0</v>
      </c>
      <c r="BJ930" s="16" t="s">
        <v>80</v>
      </c>
      <c r="BK930" s="256">
        <f>ROUND(I930*H930,2)</f>
        <v>0</v>
      </c>
      <c r="BL930" s="16" t="s">
        <v>247</v>
      </c>
      <c r="BM930" s="255" t="s">
        <v>1303</v>
      </c>
    </row>
    <row r="931" spans="1:51" s="13" customFormat="1" ht="12">
      <c r="A931" s="13"/>
      <c r="B931" s="257"/>
      <c r="C931" s="258"/>
      <c r="D931" s="259" t="s">
        <v>173</v>
      </c>
      <c r="E931" s="260" t="s">
        <v>1</v>
      </c>
      <c r="F931" s="261" t="s">
        <v>1304</v>
      </c>
      <c r="G931" s="258"/>
      <c r="H931" s="260" t="s">
        <v>1</v>
      </c>
      <c r="I931" s="262"/>
      <c r="J931" s="258"/>
      <c r="K931" s="258"/>
      <c r="L931" s="263"/>
      <c r="M931" s="264"/>
      <c r="N931" s="265"/>
      <c r="O931" s="265"/>
      <c r="P931" s="265"/>
      <c r="Q931" s="265"/>
      <c r="R931" s="265"/>
      <c r="S931" s="265"/>
      <c r="T931" s="266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7" t="s">
        <v>173</v>
      </c>
      <c r="AU931" s="267" t="s">
        <v>82</v>
      </c>
      <c r="AV931" s="13" t="s">
        <v>80</v>
      </c>
      <c r="AW931" s="13" t="s">
        <v>30</v>
      </c>
      <c r="AX931" s="13" t="s">
        <v>73</v>
      </c>
      <c r="AY931" s="267" t="s">
        <v>165</v>
      </c>
    </row>
    <row r="932" spans="1:51" s="14" customFormat="1" ht="12">
      <c r="A932" s="14"/>
      <c r="B932" s="268"/>
      <c r="C932" s="269"/>
      <c r="D932" s="259" t="s">
        <v>173</v>
      </c>
      <c r="E932" s="270" t="s">
        <v>1</v>
      </c>
      <c r="F932" s="271" t="s">
        <v>1305</v>
      </c>
      <c r="G932" s="269"/>
      <c r="H932" s="272">
        <v>12</v>
      </c>
      <c r="I932" s="273"/>
      <c r="J932" s="269"/>
      <c r="K932" s="269"/>
      <c r="L932" s="274"/>
      <c r="M932" s="275"/>
      <c r="N932" s="276"/>
      <c r="O932" s="276"/>
      <c r="P932" s="276"/>
      <c r="Q932" s="276"/>
      <c r="R932" s="276"/>
      <c r="S932" s="276"/>
      <c r="T932" s="27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8" t="s">
        <v>173</v>
      </c>
      <c r="AU932" s="278" t="s">
        <v>82</v>
      </c>
      <c r="AV932" s="14" t="s">
        <v>82</v>
      </c>
      <c r="AW932" s="14" t="s">
        <v>30</v>
      </c>
      <c r="AX932" s="14" t="s">
        <v>73</v>
      </c>
      <c r="AY932" s="278" t="s">
        <v>165</v>
      </c>
    </row>
    <row r="933" spans="1:51" s="14" customFormat="1" ht="12">
      <c r="A933" s="14"/>
      <c r="B933" s="268"/>
      <c r="C933" s="269"/>
      <c r="D933" s="259" t="s">
        <v>173</v>
      </c>
      <c r="E933" s="270" t="s">
        <v>1</v>
      </c>
      <c r="F933" s="271" t="s">
        <v>1306</v>
      </c>
      <c r="G933" s="269"/>
      <c r="H933" s="272">
        <v>12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173</v>
      </c>
      <c r="AU933" s="278" t="s">
        <v>82</v>
      </c>
      <c r="AV933" s="14" t="s">
        <v>82</v>
      </c>
      <c r="AW933" s="14" t="s">
        <v>30</v>
      </c>
      <c r="AX933" s="14" t="s">
        <v>73</v>
      </c>
      <c r="AY933" s="278" t="s">
        <v>165</v>
      </c>
    </row>
    <row r="934" spans="1:63" s="12" customFormat="1" ht="22.8" customHeight="1">
      <c r="A934" s="12"/>
      <c r="B934" s="227"/>
      <c r="C934" s="228"/>
      <c r="D934" s="229" t="s">
        <v>72</v>
      </c>
      <c r="E934" s="241" t="s">
        <v>1307</v>
      </c>
      <c r="F934" s="241" t="s">
        <v>1308</v>
      </c>
      <c r="G934" s="228"/>
      <c r="H934" s="228"/>
      <c r="I934" s="231"/>
      <c r="J934" s="242">
        <f>BK934</f>
        <v>0</v>
      </c>
      <c r="K934" s="228"/>
      <c r="L934" s="233"/>
      <c r="M934" s="234"/>
      <c r="N934" s="235"/>
      <c r="O934" s="235"/>
      <c r="P934" s="236">
        <f>SUM(P935:P1029)</f>
        <v>0</v>
      </c>
      <c r="Q934" s="235"/>
      <c r="R934" s="236">
        <f>SUM(R935:R1029)</f>
        <v>6.977009179999999</v>
      </c>
      <c r="S934" s="235"/>
      <c r="T934" s="237">
        <f>SUM(T935:T1029)</f>
        <v>1.936806</v>
      </c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R934" s="238" t="s">
        <v>82</v>
      </c>
      <c r="AT934" s="239" t="s">
        <v>72</v>
      </c>
      <c r="AU934" s="239" t="s">
        <v>80</v>
      </c>
      <c r="AY934" s="238" t="s">
        <v>165</v>
      </c>
      <c r="BK934" s="240">
        <f>SUM(BK935:BK1029)</f>
        <v>0</v>
      </c>
    </row>
    <row r="935" spans="1:65" s="2" customFormat="1" ht="16.5" customHeight="1">
      <c r="A935" s="37"/>
      <c r="B935" s="38"/>
      <c r="C935" s="243" t="s">
        <v>1309</v>
      </c>
      <c r="D935" s="243" t="s">
        <v>167</v>
      </c>
      <c r="E935" s="244" t="s">
        <v>1310</v>
      </c>
      <c r="F935" s="245" t="s">
        <v>1311</v>
      </c>
      <c r="G935" s="246" t="s">
        <v>273</v>
      </c>
      <c r="H935" s="247">
        <v>91</v>
      </c>
      <c r="I935" s="248"/>
      <c r="J935" s="249">
        <f>ROUND(I935*H935,2)</f>
        <v>0</v>
      </c>
      <c r="K935" s="250"/>
      <c r="L935" s="43"/>
      <c r="M935" s="251" t="s">
        <v>1</v>
      </c>
      <c r="N935" s="252" t="s">
        <v>38</v>
      </c>
      <c r="O935" s="90"/>
      <c r="P935" s="253">
        <f>O935*H935</f>
        <v>0</v>
      </c>
      <c r="Q935" s="253">
        <v>0</v>
      </c>
      <c r="R935" s="253">
        <f>Q935*H935</f>
        <v>0</v>
      </c>
      <c r="S935" s="253">
        <v>0</v>
      </c>
      <c r="T935" s="254">
        <f>S935*H935</f>
        <v>0</v>
      </c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R935" s="255" t="s">
        <v>171</v>
      </c>
      <c r="AT935" s="255" t="s">
        <v>167</v>
      </c>
      <c r="AU935" s="255" t="s">
        <v>82</v>
      </c>
      <c r="AY935" s="16" t="s">
        <v>165</v>
      </c>
      <c r="BE935" s="256">
        <f>IF(N935="základní",J935,0)</f>
        <v>0</v>
      </c>
      <c r="BF935" s="256">
        <f>IF(N935="snížená",J935,0)</f>
        <v>0</v>
      </c>
      <c r="BG935" s="256">
        <f>IF(N935="zákl. přenesená",J935,0)</f>
        <v>0</v>
      </c>
      <c r="BH935" s="256">
        <f>IF(N935="sníž. přenesená",J935,0)</f>
        <v>0</v>
      </c>
      <c r="BI935" s="256">
        <f>IF(N935="nulová",J935,0)</f>
        <v>0</v>
      </c>
      <c r="BJ935" s="16" t="s">
        <v>80</v>
      </c>
      <c r="BK935" s="256">
        <f>ROUND(I935*H935,2)</f>
        <v>0</v>
      </c>
      <c r="BL935" s="16" t="s">
        <v>171</v>
      </c>
      <c r="BM935" s="255" t="s">
        <v>1312</v>
      </c>
    </row>
    <row r="936" spans="1:51" s="14" customFormat="1" ht="12">
      <c r="A936" s="14"/>
      <c r="B936" s="268"/>
      <c r="C936" s="269"/>
      <c r="D936" s="259" t="s">
        <v>173</v>
      </c>
      <c r="E936" s="270" t="s">
        <v>1</v>
      </c>
      <c r="F936" s="271" t="s">
        <v>840</v>
      </c>
      <c r="G936" s="269"/>
      <c r="H936" s="272">
        <v>91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173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165</v>
      </c>
    </row>
    <row r="937" spans="1:65" s="2" customFormat="1" ht="16.5" customHeight="1">
      <c r="A937" s="37"/>
      <c r="B937" s="38"/>
      <c r="C937" s="279" t="s">
        <v>1313</v>
      </c>
      <c r="D937" s="279" t="s">
        <v>238</v>
      </c>
      <c r="E937" s="280" t="s">
        <v>1314</v>
      </c>
      <c r="F937" s="281" t="s">
        <v>1315</v>
      </c>
      <c r="G937" s="282" t="s">
        <v>273</v>
      </c>
      <c r="H937" s="283">
        <v>31</v>
      </c>
      <c r="I937" s="284"/>
      <c r="J937" s="285">
        <f>ROUND(I937*H937,2)</f>
        <v>0</v>
      </c>
      <c r="K937" s="286"/>
      <c r="L937" s="287"/>
      <c r="M937" s="288" t="s">
        <v>1</v>
      </c>
      <c r="N937" s="289" t="s">
        <v>38</v>
      </c>
      <c r="O937" s="90"/>
      <c r="P937" s="253">
        <f>O937*H937</f>
        <v>0</v>
      </c>
      <c r="Q937" s="253">
        <v>0.00078</v>
      </c>
      <c r="R937" s="253">
        <f>Q937*H937</f>
        <v>0.02418</v>
      </c>
      <c r="S937" s="253">
        <v>0</v>
      </c>
      <c r="T937" s="254">
        <f>S937*H937</f>
        <v>0</v>
      </c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R937" s="255" t="s">
        <v>208</v>
      </c>
      <c r="AT937" s="255" t="s">
        <v>238</v>
      </c>
      <c r="AU937" s="255" t="s">
        <v>82</v>
      </c>
      <c r="AY937" s="16" t="s">
        <v>165</v>
      </c>
      <c r="BE937" s="256">
        <f>IF(N937="základní",J937,0)</f>
        <v>0</v>
      </c>
      <c r="BF937" s="256">
        <f>IF(N937="snížená",J937,0)</f>
        <v>0</v>
      </c>
      <c r="BG937" s="256">
        <f>IF(N937="zákl. přenesená",J937,0)</f>
        <v>0</v>
      </c>
      <c r="BH937" s="256">
        <f>IF(N937="sníž. přenesená",J937,0)</f>
        <v>0</v>
      </c>
      <c r="BI937" s="256">
        <f>IF(N937="nulová",J937,0)</f>
        <v>0</v>
      </c>
      <c r="BJ937" s="16" t="s">
        <v>80</v>
      </c>
      <c r="BK937" s="256">
        <f>ROUND(I937*H937,2)</f>
        <v>0</v>
      </c>
      <c r="BL937" s="16" t="s">
        <v>171</v>
      </c>
      <c r="BM937" s="255" t="s">
        <v>1316</v>
      </c>
    </row>
    <row r="938" spans="1:51" s="14" customFormat="1" ht="12">
      <c r="A938" s="14"/>
      <c r="B938" s="268"/>
      <c r="C938" s="269"/>
      <c r="D938" s="259" t="s">
        <v>173</v>
      </c>
      <c r="E938" s="270" t="s">
        <v>1</v>
      </c>
      <c r="F938" s="271" t="s">
        <v>1317</v>
      </c>
      <c r="G938" s="269"/>
      <c r="H938" s="272">
        <v>31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173</v>
      </c>
      <c r="AU938" s="278" t="s">
        <v>82</v>
      </c>
      <c r="AV938" s="14" t="s">
        <v>82</v>
      </c>
      <c r="AW938" s="14" t="s">
        <v>30</v>
      </c>
      <c r="AX938" s="14" t="s">
        <v>73</v>
      </c>
      <c r="AY938" s="278" t="s">
        <v>165</v>
      </c>
    </row>
    <row r="939" spans="1:65" s="2" customFormat="1" ht="21.75" customHeight="1">
      <c r="A939" s="37"/>
      <c r="B939" s="38"/>
      <c r="C939" s="279" t="s">
        <v>1318</v>
      </c>
      <c r="D939" s="279" t="s">
        <v>238</v>
      </c>
      <c r="E939" s="280" t="s">
        <v>1319</v>
      </c>
      <c r="F939" s="281" t="s">
        <v>1320</v>
      </c>
      <c r="G939" s="282" t="s">
        <v>1321</v>
      </c>
      <c r="H939" s="283">
        <v>0.091</v>
      </c>
      <c r="I939" s="284"/>
      <c r="J939" s="285">
        <f>ROUND(I939*H939,2)</f>
        <v>0</v>
      </c>
      <c r="K939" s="286"/>
      <c r="L939" s="287"/>
      <c r="M939" s="288" t="s">
        <v>1</v>
      </c>
      <c r="N939" s="289" t="s">
        <v>38</v>
      </c>
      <c r="O939" s="90"/>
      <c r="P939" s="253">
        <f>O939*H939</f>
        <v>0</v>
      </c>
      <c r="Q939" s="253">
        <v>0.0173</v>
      </c>
      <c r="R939" s="253">
        <f>Q939*H939</f>
        <v>0.0015742999999999998</v>
      </c>
      <c r="S939" s="253">
        <v>0</v>
      </c>
      <c r="T939" s="254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55" t="s">
        <v>208</v>
      </c>
      <c r="AT939" s="255" t="s">
        <v>238</v>
      </c>
      <c r="AU939" s="255" t="s">
        <v>82</v>
      </c>
      <c r="AY939" s="16" t="s">
        <v>165</v>
      </c>
      <c r="BE939" s="256">
        <f>IF(N939="základní",J939,0)</f>
        <v>0</v>
      </c>
      <c r="BF939" s="256">
        <f>IF(N939="snížená",J939,0)</f>
        <v>0</v>
      </c>
      <c r="BG939" s="256">
        <f>IF(N939="zákl. přenesená",J939,0)</f>
        <v>0</v>
      </c>
      <c r="BH939" s="256">
        <f>IF(N939="sníž. přenesená",J939,0)</f>
        <v>0</v>
      </c>
      <c r="BI939" s="256">
        <f>IF(N939="nulová",J939,0)</f>
        <v>0</v>
      </c>
      <c r="BJ939" s="16" t="s">
        <v>80</v>
      </c>
      <c r="BK939" s="256">
        <f>ROUND(I939*H939,2)</f>
        <v>0</v>
      </c>
      <c r="BL939" s="16" t="s">
        <v>171</v>
      </c>
      <c r="BM939" s="255" t="s">
        <v>1322</v>
      </c>
    </row>
    <row r="940" spans="1:51" s="14" customFormat="1" ht="12">
      <c r="A940" s="14"/>
      <c r="B940" s="268"/>
      <c r="C940" s="269"/>
      <c r="D940" s="259" t="s">
        <v>173</v>
      </c>
      <c r="E940" s="270" t="s">
        <v>1</v>
      </c>
      <c r="F940" s="271" t="s">
        <v>840</v>
      </c>
      <c r="G940" s="269"/>
      <c r="H940" s="272">
        <v>91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173</v>
      </c>
      <c r="AU940" s="278" t="s">
        <v>82</v>
      </c>
      <c r="AV940" s="14" t="s">
        <v>82</v>
      </c>
      <c r="AW940" s="14" t="s">
        <v>30</v>
      </c>
      <c r="AX940" s="14" t="s">
        <v>73</v>
      </c>
      <c r="AY940" s="278" t="s">
        <v>165</v>
      </c>
    </row>
    <row r="941" spans="1:51" s="14" customFormat="1" ht="12">
      <c r="A941" s="14"/>
      <c r="B941" s="268"/>
      <c r="C941" s="269"/>
      <c r="D941" s="259" t="s">
        <v>173</v>
      </c>
      <c r="E941" s="269"/>
      <c r="F941" s="271" t="s">
        <v>1323</v>
      </c>
      <c r="G941" s="269"/>
      <c r="H941" s="272">
        <v>0.091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173</v>
      </c>
      <c r="AU941" s="278" t="s">
        <v>82</v>
      </c>
      <c r="AV941" s="14" t="s">
        <v>82</v>
      </c>
      <c r="AW941" s="14" t="s">
        <v>4</v>
      </c>
      <c r="AX941" s="14" t="s">
        <v>80</v>
      </c>
      <c r="AY941" s="278" t="s">
        <v>165</v>
      </c>
    </row>
    <row r="942" spans="1:65" s="2" customFormat="1" ht="16.5" customHeight="1">
      <c r="A942" s="37"/>
      <c r="B942" s="38"/>
      <c r="C942" s="279" t="s">
        <v>1324</v>
      </c>
      <c r="D942" s="279" t="s">
        <v>238</v>
      </c>
      <c r="E942" s="280" t="s">
        <v>1325</v>
      </c>
      <c r="F942" s="281" t="s">
        <v>1326</v>
      </c>
      <c r="G942" s="282" t="s">
        <v>1321</v>
      </c>
      <c r="H942" s="283">
        <v>0.091</v>
      </c>
      <c r="I942" s="284"/>
      <c r="J942" s="285">
        <f>ROUND(I942*H942,2)</f>
        <v>0</v>
      </c>
      <c r="K942" s="286"/>
      <c r="L942" s="287"/>
      <c r="M942" s="288" t="s">
        <v>1</v>
      </c>
      <c r="N942" s="289" t="s">
        <v>38</v>
      </c>
      <c r="O942" s="90"/>
      <c r="P942" s="253">
        <f>O942*H942</f>
        <v>0</v>
      </c>
      <c r="Q942" s="253">
        <v>0.00627</v>
      </c>
      <c r="R942" s="253">
        <f>Q942*H942</f>
        <v>0.0005705700000000001</v>
      </c>
      <c r="S942" s="253">
        <v>0</v>
      </c>
      <c r="T942" s="254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208</v>
      </c>
      <c r="AT942" s="255" t="s">
        <v>238</v>
      </c>
      <c r="AU942" s="255" t="s">
        <v>82</v>
      </c>
      <c r="AY942" s="16" t="s">
        <v>165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80</v>
      </c>
      <c r="BK942" s="256">
        <f>ROUND(I942*H942,2)</f>
        <v>0</v>
      </c>
      <c r="BL942" s="16" t="s">
        <v>171</v>
      </c>
      <c r="BM942" s="255" t="s">
        <v>1327</v>
      </c>
    </row>
    <row r="943" spans="1:51" s="14" customFormat="1" ht="12">
      <c r="A943" s="14"/>
      <c r="B943" s="268"/>
      <c r="C943" s="269"/>
      <c r="D943" s="259" t="s">
        <v>173</v>
      </c>
      <c r="E943" s="270" t="s">
        <v>1</v>
      </c>
      <c r="F943" s="271" t="s">
        <v>840</v>
      </c>
      <c r="G943" s="269"/>
      <c r="H943" s="272">
        <v>91</v>
      </c>
      <c r="I943" s="273"/>
      <c r="J943" s="269"/>
      <c r="K943" s="269"/>
      <c r="L943" s="274"/>
      <c r="M943" s="275"/>
      <c r="N943" s="276"/>
      <c r="O943" s="276"/>
      <c r="P943" s="276"/>
      <c r="Q943" s="276"/>
      <c r="R943" s="276"/>
      <c r="S943" s="276"/>
      <c r="T943" s="27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78" t="s">
        <v>173</v>
      </c>
      <c r="AU943" s="278" t="s">
        <v>82</v>
      </c>
      <c r="AV943" s="14" t="s">
        <v>82</v>
      </c>
      <c r="AW943" s="14" t="s">
        <v>30</v>
      </c>
      <c r="AX943" s="14" t="s">
        <v>73</v>
      </c>
      <c r="AY943" s="278" t="s">
        <v>165</v>
      </c>
    </row>
    <row r="944" spans="1:51" s="14" customFormat="1" ht="12">
      <c r="A944" s="14"/>
      <c r="B944" s="268"/>
      <c r="C944" s="269"/>
      <c r="D944" s="259" t="s">
        <v>173</v>
      </c>
      <c r="E944" s="269"/>
      <c r="F944" s="271" t="s">
        <v>1323</v>
      </c>
      <c r="G944" s="269"/>
      <c r="H944" s="272">
        <v>0.091</v>
      </c>
      <c r="I944" s="273"/>
      <c r="J944" s="269"/>
      <c r="K944" s="269"/>
      <c r="L944" s="274"/>
      <c r="M944" s="275"/>
      <c r="N944" s="276"/>
      <c r="O944" s="276"/>
      <c r="P944" s="276"/>
      <c r="Q944" s="276"/>
      <c r="R944" s="276"/>
      <c r="S944" s="276"/>
      <c r="T944" s="27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8" t="s">
        <v>173</v>
      </c>
      <c r="AU944" s="278" t="s">
        <v>82</v>
      </c>
      <c r="AV944" s="14" t="s">
        <v>82</v>
      </c>
      <c r="AW944" s="14" t="s">
        <v>4</v>
      </c>
      <c r="AX944" s="14" t="s">
        <v>80</v>
      </c>
      <c r="AY944" s="278" t="s">
        <v>165</v>
      </c>
    </row>
    <row r="945" spans="1:65" s="2" customFormat="1" ht="21.75" customHeight="1">
      <c r="A945" s="37"/>
      <c r="B945" s="38"/>
      <c r="C945" s="243" t="s">
        <v>1328</v>
      </c>
      <c r="D945" s="243" t="s">
        <v>167</v>
      </c>
      <c r="E945" s="244" t="s">
        <v>1329</v>
      </c>
      <c r="F945" s="245" t="s">
        <v>1330</v>
      </c>
      <c r="G945" s="246" t="s">
        <v>457</v>
      </c>
      <c r="H945" s="247">
        <v>12</v>
      </c>
      <c r="I945" s="248"/>
      <c r="J945" s="249">
        <f>ROUND(I945*H945,2)</f>
        <v>0</v>
      </c>
      <c r="K945" s="250"/>
      <c r="L945" s="43"/>
      <c r="M945" s="251" t="s">
        <v>1</v>
      </c>
      <c r="N945" s="252" t="s">
        <v>38</v>
      </c>
      <c r="O945" s="90"/>
      <c r="P945" s="253">
        <f>O945*H945</f>
        <v>0</v>
      </c>
      <c r="Q945" s="253">
        <v>0</v>
      </c>
      <c r="R945" s="253">
        <f>Q945*H945</f>
        <v>0</v>
      </c>
      <c r="S945" s="253">
        <v>0.014</v>
      </c>
      <c r="T945" s="254">
        <f>S945*H945</f>
        <v>0.168</v>
      </c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R945" s="255" t="s">
        <v>247</v>
      </c>
      <c r="AT945" s="255" t="s">
        <v>167</v>
      </c>
      <c r="AU945" s="255" t="s">
        <v>82</v>
      </c>
      <c r="AY945" s="16" t="s">
        <v>165</v>
      </c>
      <c r="BE945" s="256">
        <f>IF(N945="základní",J945,0)</f>
        <v>0</v>
      </c>
      <c r="BF945" s="256">
        <f>IF(N945="snížená",J945,0)</f>
        <v>0</v>
      </c>
      <c r="BG945" s="256">
        <f>IF(N945="zákl. přenesená",J945,0)</f>
        <v>0</v>
      </c>
      <c r="BH945" s="256">
        <f>IF(N945="sníž. přenesená",J945,0)</f>
        <v>0</v>
      </c>
      <c r="BI945" s="256">
        <f>IF(N945="nulová",J945,0)</f>
        <v>0</v>
      </c>
      <c r="BJ945" s="16" t="s">
        <v>80</v>
      </c>
      <c r="BK945" s="256">
        <f>ROUND(I945*H945,2)</f>
        <v>0</v>
      </c>
      <c r="BL945" s="16" t="s">
        <v>247</v>
      </c>
      <c r="BM945" s="255" t="s">
        <v>1331</v>
      </c>
    </row>
    <row r="946" spans="1:51" s="14" customFormat="1" ht="12">
      <c r="A946" s="14"/>
      <c r="B946" s="268"/>
      <c r="C946" s="269"/>
      <c r="D946" s="259" t="s">
        <v>173</v>
      </c>
      <c r="E946" s="270" t="s">
        <v>1</v>
      </c>
      <c r="F946" s="271" t="s">
        <v>1332</v>
      </c>
      <c r="G946" s="269"/>
      <c r="H946" s="272">
        <v>12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173</v>
      </c>
      <c r="AU946" s="278" t="s">
        <v>82</v>
      </c>
      <c r="AV946" s="14" t="s">
        <v>82</v>
      </c>
      <c r="AW946" s="14" t="s">
        <v>30</v>
      </c>
      <c r="AX946" s="14" t="s">
        <v>73</v>
      </c>
      <c r="AY946" s="278" t="s">
        <v>165</v>
      </c>
    </row>
    <row r="947" spans="1:65" s="2" customFormat="1" ht="21.75" customHeight="1">
      <c r="A947" s="37"/>
      <c r="B947" s="38"/>
      <c r="C947" s="243" t="s">
        <v>1333</v>
      </c>
      <c r="D947" s="243" t="s">
        <v>167</v>
      </c>
      <c r="E947" s="244" t="s">
        <v>1334</v>
      </c>
      <c r="F947" s="245" t="s">
        <v>1335</v>
      </c>
      <c r="G947" s="246" t="s">
        <v>457</v>
      </c>
      <c r="H947" s="247">
        <v>350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38</v>
      </c>
      <c r="O947" s="90"/>
      <c r="P947" s="253">
        <f>O947*H947</f>
        <v>0</v>
      </c>
      <c r="Q947" s="253">
        <v>0.00732</v>
      </c>
      <c r="R947" s="253">
        <f>Q947*H947</f>
        <v>2.562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247</v>
      </c>
      <c r="AT947" s="255" t="s">
        <v>167</v>
      </c>
      <c r="AU947" s="255" t="s">
        <v>82</v>
      </c>
      <c r="AY947" s="16" t="s">
        <v>165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80</v>
      </c>
      <c r="BK947" s="256">
        <f>ROUND(I947*H947,2)</f>
        <v>0</v>
      </c>
      <c r="BL947" s="16" t="s">
        <v>247</v>
      </c>
      <c r="BM947" s="255" t="s">
        <v>1336</v>
      </c>
    </row>
    <row r="948" spans="1:51" s="14" customFormat="1" ht="12">
      <c r="A948" s="14"/>
      <c r="B948" s="268"/>
      <c r="C948" s="269"/>
      <c r="D948" s="259" t="s">
        <v>173</v>
      </c>
      <c r="E948" s="270" t="s">
        <v>1</v>
      </c>
      <c r="F948" s="271" t="s">
        <v>1337</v>
      </c>
      <c r="G948" s="269"/>
      <c r="H948" s="272">
        <v>350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173</v>
      </c>
      <c r="AU948" s="278" t="s">
        <v>82</v>
      </c>
      <c r="AV948" s="14" t="s">
        <v>82</v>
      </c>
      <c r="AW948" s="14" t="s">
        <v>30</v>
      </c>
      <c r="AX948" s="14" t="s">
        <v>73</v>
      </c>
      <c r="AY948" s="278" t="s">
        <v>165</v>
      </c>
    </row>
    <row r="949" spans="1:65" s="2" customFormat="1" ht="21.75" customHeight="1">
      <c r="A949" s="37"/>
      <c r="B949" s="38"/>
      <c r="C949" s="243" t="s">
        <v>1338</v>
      </c>
      <c r="D949" s="243" t="s">
        <v>167</v>
      </c>
      <c r="E949" s="244" t="s">
        <v>1339</v>
      </c>
      <c r="F949" s="245" t="s">
        <v>1340</v>
      </c>
      <c r="G949" s="246" t="s">
        <v>457</v>
      </c>
      <c r="H949" s="247">
        <v>12</v>
      </c>
      <c r="I949" s="248"/>
      <c r="J949" s="249">
        <f>ROUND(I949*H949,2)</f>
        <v>0</v>
      </c>
      <c r="K949" s="250"/>
      <c r="L949" s="43"/>
      <c r="M949" s="251" t="s">
        <v>1</v>
      </c>
      <c r="N949" s="252" t="s">
        <v>38</v>
      </c>
      <c r="O949" s="90"/>
      <c r="P949" s="253">
        <f>O949*H949</f>
        <v>0</v>
      </c>
      <c r="Q949" s="253">
        <v>0.01363</v>
      </c>
      <c r="R949" s="253">
        <f>Q949*H949</f>
        <v>0.16355999999999998</v>
      </c>
      <c r="S949" s="253">
        <v>0</v>
      </c>
      <c r="T949" s="254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55" t="s">
        <v>247</v>
      </c>
      <c r="AT949" s="255" t="s">
        <v>167</v>
      </c>
      <c r="AU949" s="255" t="s">
        <v>82</v>
      </c>
      <c r="AY949" s="16" t="s">
        <v>165</v>
      </c>
      <c r="BE949" s="256">
        <f>IF(N949="základní",J949,0)</f>
        <v>0</v>
      </c>
      <c r="BF949" s="256">
        <f>IF(N949="snížená",J949,0)</f>
        <v>0</v>
      </c>
      <c r="BG949" s="256">
        <f>IF(N949="zákl. přenesená",J949,0)</f>
        <v>0</v>
      </c>
      <c r="BH949" s="256">
        <f>IF(N949="sníž. přenesená",J949,0)</f>
        <v>0</v>
      </c>
      <c r="BI949" s="256">
        <f>IF(N949="nulová",J949,0)</f>
        <v>0</v>
      </c>
      <c r="BJ949" s="16" t="s">
        <v>80</v>
      </c>
      <c r="BK949" s="256">
        <f>ROUND(I949*H949,2)</f>
        <v>0</v>
      </c>
      <c r="BL949" s="16" t="s">
        <v>247</v>
      </c>
      <c r="BM949" s="255" t="s">
        <v>1341</v>
      </c>
    </row>
    <row r="950" spans="1:51" s="14" customFormat="1" ht="12">
      <c r="A950" s="14"/>
      <c r="B950" s="268"/>
      <c r="C950" s="269"/>
      <c r="D950" s="259" t="s">
        <v>173</v>
      </c>
      <c r="E950" s="270" t="s">
        <v>1</v>
      </c>
      <c r="F950" s="271" t="s">
        <v>1342</v>
      </c>
      <c r="G950" s="269"/>
      <c r="H950" s="272">
        <v>12</v>
      </c>
      <c r="I950" s="273"/>
      <c r="J950" s="269"/>
      <c r="K950" s="269"/>
      <c r="L950" s="274"/>
      <c r="M950" s="275"/>
      <c r="N950" s="276"/>
      <c r="O950" s="276"/>
      <c r="P950" s="276"/>
      <c r="Q950" s="276"/>
      <c r="R950" s="276"/>
      <c r="S950" s="276"/>
      <c r="T950" s="27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78" t="s">
        <v>173</v>
      </c>
      <c r="AU950" s="278" t="s">
        <v>82</v>
      </c>
      <c r="AV950" s="14" t="s">
        <v>82</v>
      </c>
      <c r="AW950" s="14" t="s">
        <v>30</v>
      </c>
      <c r="AX950" s="14" t="s">
        <v>73</v>
      </c>
      <c r="AY950" s="278" t="s">
        <v>165</v>
      </c>
    </row>
    <row r="951" spans="1:65" s="2" customFormat="1" ht="21.75" customHeight="1">
      <c r="A951" s="37"/>
      <c r="B951" s="38"/>
      <c r="C951" s="243" t="s">
        <v>1343</v>
      </c>
      <c r="D951" s="243" t="s">
        <v>167</v>
      </c>
      <c r="E951" s="244" t="s">
        <v>1344</v>
      </c>
      <c r="F951" s="245" t="s">
        <v>1345</v>
      </c>
      <c r="G951" s="246" t="s">
        <v>170</v>
      </c>
      <c r="H951" s="247">
        <v>5.76</v>
      </c>
      <c r="I951" s="248"/>
      <c r="J951" s="249">
        <f>ROUND(I951*H951,2)</f>
        <v>0</v>
      </c>
      <c r="K951" s="250"/>
      <c r="L951" s="43"/>
      <c r="M951" s="251" t="s">
        <v>1</v>
      </c>
      <c r="N951" s="252" t="s">
        <v>38</v>
      </c>
      <c r="O951" s="90"/>
      <c r="P951" s="253">
        <f>O951*H951</f>
        <v>0</v>
      </c>
      <c r="Q951" s="253">
        <v>0.00996</v>
      </c>
      <c r="R951" s="253">
        <f>Q951*H951</f>
        <v>0.0573696</v>
      </c>
      <c r="S951" s="253">
        <v>0</v>
      </c>
      <c r="T951" s="254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55" t="s">
        <v>247</v>
      </c>
      <c r="AT951" s="255" t="s">
        <v>167</v>
      </c>
      <c r="AU951" s="255" t="s">
        <v>82</v>
      </c>
      <c r="AY951" s="16" t="s">
        <v>165</v>
      </c>
      <c r="BE951" s="256">
        <f>IF(N951="základní",J951,0)</f>
        <v>0</v>
      </c>
      <c r="BF951" s="256">
        <f>IF(N951="snížená",J951,0)</f>
        <v>0</v>
      </c>
      <c r="BG951" s="256">
        <f>IF(N951="zákl. přenesená",J951,0)</f>
        <v>0</v>
      </c>
      <c r="BH951" s="256">
        <f>IF(N951="sníž. přenesená",J951,0)</f>
        <v>0</v>
      </c>
      <c r="BI951" s="256">
        <f>IF(N951="nulová",J951,0)</f>
        <v>0</v>
      </c>
      <c r="BJ951" s="16" t="s">
        <v>80</v>
      </c>
      <c r="BK951" s="256">
        <f>ROUND(I951*H951,2)</f>
        <v>0</v>
      </c>
      <c r="BL951" s="16" t="s">
        <v>247</v>
      </c>
      <c r="BM951" s="255" t="s">
        <v>1346</v>
      </c>
    </row>
    <row r="952" spans="1:51" s="14" customFormat="1" ht="12">
      <c r="A952" s="14"/>
      <c r="B952" s="268"/>
      <c r="C952" s="269"/>
      <c r="D952" s="259" t="s">
        <v>173</v>
      </c>
      <c r="E952" s="270" t="s">
        <v>1</v>
      </c>
      <c r="F952" s="271" t="s">
        <v>1347</v>
      </c>
      <c r="G952" s="269"/>
      <c r="H952" s="272">
        <v>5.76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173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165</v>
      </c>
    </row>
    <row r="953" spans="1:65" s="2" customFormat="1" ht="21.75" customHeight="1">
      <c r="A953" s="37"/>
      <c r="B953" s="38"/>
      <c r="C953" s="243" t="s">
        <v>1348</v>
      </c>
      <c r="D953" s="243" t="s">
        <v>167</v>
      </c>
      <c r="E953" s="244" t="s">
        <v>1349</v>
      </c>
      <c r="F953" s="245" t="s">
        <v>1350</v>
      </c>
      <c r="G953" s="246" t="s">
        <v>170</v>
      </c>
      <c r="H953" s="247">
        <v>336.25</v>
      </c>
      <c r="I953" s="248"/>
      <c r="J953" s="249">
        <f>ROUND(I953*H953,2)</f>
        <v>0</v>
      </c>
      <c r="K953" s="250"/>
      <c r="L953" s="43"/>
      <c r="M953" s="251" t="s">
        <v>1</v>
      </c>
      <c r="N953" s="252" t="s">
        <v>38</v>
      </c>
      <c r="O953" s="90"/>
      <c r="P953" s="253">
        <f>O953*H953</f>
        <v>0</v>
      </c>
      <c r="Q953" s="253">
        <v>0</v>
      </c>
      <c r="R953" s="253">
        <f>Q953*H953</f>
        <v>0</v>
      </c>
      <c r="S953" s="253">
        <v>0</v>
      </c>
      <c r="T953" s="254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55" t="s">
        <v>247</v>
      </c>
      <c r="AT953" s="255" t="s">
        <v>167</v>
      </c>
      <c r="AU953" s="255" t="s">
        <v>82</v>
      </c>
      <c r="AY953" s="16" t="s">
        <v>165</v>
      </c>
      <c r="BE953" s="256">
        <f>IF(N953="základní",J953,0)</f>
        <v>0</v>
      </c>
      <c r="BF953" s="256">
        <f>IF(N953="snížená",J953,0)</f>
        <v>0</v>
      </c>
      <c r="BG953" s="256">
        <f>IF(N953="zákl. přenesená",J953,0)</f>
        <v>0</v>
      </c>
      <c r="BH953" s="256">
        <f>IF(N953="sníž. přenesená",J953,0)</f>
        <v>0</v>
      </c>
      <c r="BI953" s="256">
        <f>IF(N953="nulová",J953,0)</f>
        <v>0</v>
      </c>
      <c r="BJ953" s="16" t="s">
        <v>80</v>
      </c>
      <c r="BK953" s="256">
        <f>ROUND(I953*H953,2)</f>
        <v>0</v>
      </c>
      <c r="BL953" s="16" t="s">
        <v>247</v>
      </c>
      <c r="BM953" s="255" t="s">
        <v>1351</v>
      </c>
    </row>
    <row r="954" spans="1:51" s="13" customFormat="1" ht="12">
      <c r="A954" s="13"/>
      <c r="B954" s="257"/>
      <c r="C954" s="258"/>
      <c r="D954" s="259" t="s">
        <v>173</v>
      </c>
      <c r="E954" s="260" t="s">
        <v>1</v>
      </c>
      <c r="F954" s="261" t="s">
        <v>1149</v>
      </c>
      <c r="G954" s="258"/>
      <c r="H954" s="260" t="s">
        <v>1</v>
      </c>
      <c r="I954" s="262"/>
      <c r="J954" s="258"/>
      <c r="K954" s="258"/>
      <c r="L954" s="263"/>
      <c r="M954" s="264"/>
      <c r="N954" s="265"/>
      <c r="O954" s="265"/>
      <c r="P954" s="265"/>
      <c r="Q954" s="265"/>
      <c r="R954" s="265"/>
      <c r="S954" s="265"/>
      <c r="T954" s="266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7" t="s">
        <v>173</v>
      </c>
      <c r="AU954" s="267" t="s">
        <v>82</v>
      </c>
      <c r="AV954" s="13" t="s">
        <v>80</v>
      </c>
      <c r="AW954" s="13" t="s">
        <v>30</v>
      </c>
      <c r="AX954" s="13" t="s">
        <v>73</v>
      </c>
      <c r="AY954" s="267" t="s">
        <v>165</v>
      </c>
    </row>
    <row r="955" spans="1:51" s="14" customFormat="1" ht="12">
      <c r="A955" s="14"/>
      <c r="B955" s="268"/>
      <c r="C955" s="269"/>
      <c r="D955" s="259" t="s">
        <v>173</v>
      </c>
      <c r="E955" s="270" t="s">
        <v>1</v>
      </c>
      <c r="F955" s="271" t="s">
        <v>1174</v>
      </c>
      <c r="G955" s="269"/>
      <c r="H955" s="272">
        <v>15.75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173</v>
      </c>
      <c r="AU955" s="278" t="s">
        <v>82</v>
      </c>
      <c r="AV955" s="14" t="s">
        <v>82</v>
      </c>
      <c r="AW955" s="14" t="s">
        <v>30</v>
      </c>
      <c r="AX955" s="14" t="s">
        <v>73</v>
      </c>
      <c r="AY955" s="278" t="s">
        <v>165</v>
      </c>
    </row>
    <row r="956" spans="1:51" s="14" customFormat="1" ht="12">
      <c r="A956" s="14"/>
      <c r="B956" s="268"/>
      <c r="C956" s="269"/>
      <c r="D956" s="259" t="s">
        <v>173</v>
      </c>
      <c r="E956" s="270" t="s">
        <v>1</v>
      </c>
      <c r="F956" s="271" t="s">
        <v>1352</v>
      </c>
      <c r="G956" s="269"/>
      <c r="H956" s="272">
        <v>280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173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165</v>
      </c>
    </row>
    <row r="957" spans="1:51" s="14" customFormat="1" ht="12">
      <c r="A957" s="14"/>
      <c r="B957" s="268"/>
      <c r="C957" s="269"/>
      <c r="D957" s="259" t="s">
        <v>173</v>
      </c>
      <c r="E957" s="270" t="s">
        <v>1</v>
      </c>
      <c r="F957" s="271" t="s">
        <v>1353</v>
      </c>
      <c r="G957" s="269"/>
      <c r="H957" s="272">
        <v>40.5</v>
      </c>
      <c r="I957" s="273"/>
      <c r="J957" s="269"/>
      <c r="K957" s="269"/>
      <c r="L957" s="274"/>
      <c r="M957" s="275"/>
      <c r="N957" s="276"/>
      <c r="O957" s="276"/>
      <c r="P957" s="276"/>
      <c r="Q957" s="276"/>
      <c r="R957" s="276"/>
      <c r="S957" s="276"/>
      <c r="T957" s="27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8" t="s">
        <v>173</v>
      </c>
      <c r="AU957" s="278" t="s">
        <v>82</v>
      </c>
      <c r="AV957" s="14" t="s">
        <v>82</v>
      </c>
      <c r="AW957" s="14" t="s">
        <v>30</v>
      </c>
      <c r="AX957" s="14" t="s">
        <v>73</v>
      </c>
      <c r="AY957" s="278" t="s">
        <v>165</v>
      </c>
    </row>
    <row r="958" spans="1:65" s="2" customFormat="1" ht="16.5" customHeight="1">
      <c r="A958" s="37"/>
      <c r="B958" s="38"/>
      <c r="C958" s="279" t="s">
        <v>1354</v>
      </c>
      <c r="D958" s="279" t="s">
        <v>238</v>
      </c>
      <c r="E958" s="280" t="s">
        <v>1355</v>
      </c>
      <c r="F958" s="281" t="s">
        <v>1356</v>
      </c>
      <c r="G958" s="282" t="s">
        <v>178</v>
      </c>
      <c r="H958" s="283">
        <v>5.166</v>
      </c>
      <c r="I958" s="284"/>
      <c r="J958" s="285">
        <f>ROUND(I958*H958,2)</f>
        <v>0</v>
      </c>
      <c r="K958" s="286"/>
      <c r="L958" s="287"/>
      <c r="M958" s="288" t="s">
        <v>1</v>
      </c>
      <c r="N958" s="289" t="s">
        <v>38</v>
      </c>
      <c r="O958" s="90"/>
      <c r="P958" s="253">
        <f>O958*H958</f>
        <v>0</v>
      </c>
      <c r="Q958" s="253">
        <v>0.55</v>
      </c>
      <c r="R958" s="253">
        <f>Q958*H958</f>
        <v>2.8413000000000004</v>
      </c>
      <c r="S958" s="253">
        <v>0</v>
      </c>
      <c r="T958" s="254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255" t="s">
        <v>333</v>
      </c>
      <c r="AT958" s="255" t="s">
        <v>238</v>
      </c>
      <c r="AU958" s="255" t="s">
        <v>82</v>
      </c>
      <c r="AY958" s="16" t="s">
        <v>165</v>
      </c>
      <c r="BE958" s="256">
        <f>IF(N958="základní",J958,0)</f>
        <v>0</v>
      </c>
      <c r="BF958" s="256">
        <f>IF(N958="snížená",J958,0)</f>
        <v>0</v>
      </c>
      <c r="BG958" s="256">
        <f>IF(N958="zákl. přenesená",J958,0)</f>
        <v>0</v>
      </c>
      <c r="BH958" s="256">
        <f>IF(N958="sníž. přenesená",J958,0)</f>
        <v>0</v>
      </c>
      <c r="BI958" s="256">
        <f>IF(N958="nulová",J958,0)</f>
        <v>0</v>
      </c>
      <c r="BJ958" s="16" t="s">
        <v>80</v>
      </c>
      <c r="BK958" s="256">
        <f>ROUND(I958*H958,2)</f>
        <v>0</v>
      </c>
      <c r="BL958" s="16" t="s">
        <v>247</v>
      </c>
      <c r="BM958" s="255" t="s">
        <v>1357</v>
      </c>
    </row>
    <row r="959" spans="1:51" s="13" customFormat="1" ht="12">
      <c r="A959" s="13"/>
      <c r="B959" s="257"/>
      <c r="C959" s="258"/>
      <c r="D959" s="259" t="s">
        <v>173</v>
      </c>
      <c r="E959" s="260" t="s">
        <v>1</v>
      </c>
      <c r="F959" s="261" t="s">
        <v>1149</v>
      </c>
      <c r="G959" s="258"/>
      <c r="H959" s="260" t="s">
        <v>1</v>
      </c>
      <c r="I959" s="262"/>
      <c r="J959" s="258"/>
      <c r="K959" s="258"/>
      <c r="L959" s="263"/>
      <c r="M959" s="264"/>
      <c r="N959" s="265"/>
      <c r="O959" s="265"/>
      <c r="P959" s="265"/>
      <c r="Q959" s="265"/>
      <c r="R959" s="265"/>
      <c r="S959" s="265"/>
      <c r="T959" s="266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67" t="s">
        <v>173</v>
      </c>
      <c r="AU959" s="267" t="s">
        <v>82</v>
      </c>
      <c r="AV959" s="13" t="s">
        <v>80</v>
      </c>
      <c r="AW959" s="13" t="s">
        <v>30</v>
      </c>
      <c r="AX959" s="13" t="s">
        <v>73</v>
      </c>
      <c r="AY959" s="267" t="s">
        <v>165</v>
      </c>
    </row>
    <row r="960" spans="1:51" s="14" customFormat="1" ht="12">
      <c r="A960" s="14"/>
      <c r="B960" s="268"/>
      <c r="C960" s="269"/>
      <c r="D960" s="259" t="s">
        <v>173</v>
      </c>
      <c r="E960" s="270" t="s">
        <v>1</v>
      </c>
      <c r="F960" s="271" t="s">
        <v>1358</v>
      </c>
      <c r="G960" s="269"/>
      <c r="H960" s="272">
        <v>0.227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173</v>
      </c>
      <c r="AU960" s="278" t="s">
        <v>82</v>
      </c>
      <c r="AV960" s="14" t="s">
        <v>82</v>
      </c>
      <c r="AW960" s="14" t="s">
        <v>30</v>
      </c>
      <c r="AX960" s="14" t="s">
        <v>73</v>
      </c>
      <c r="AY960" s="278" t="s">
        <v>165</v>
      </c>
    </row>
    <row r="961" spans="1:51" s="14" customFormat="1" ht="12">
      <c r="A961" s="14"/>
      <c r="B961" s="268"/>
      <c r="C961" s="269"/>
      <c r="D961" s="259" t="s">
        <v>173</v>
      </c>
      <c r="E961" s="270" t="s">
        <v>1</v>
      </c>
      <c r="F961" s="271" t="s">
        <v>1359</v>
      </c>
      <c r="G961" s="269"/>
      <c r="H961" s="272">
        <v>4.032</v>
      </c>
      <c r="I961" s="273"/>
      <c r="J961" s="269"/>
      <c r="K961" s="269"/>
      <c r="L961" s="274"/>
      <c r="M961" s="275"/>
      <c r="N961" s="276"/>
      <c r="O961" s="276"/>
      <c r="P961" s="276"/>
      <c r="Q961" s="276"/>
      <c r="R961" s="276"/>
      <c r="S961" s="276"/>
      <c r="T961" s="27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8" t="s">
        <v>173</v>
      </c>
      <c r="AU961" s="278" t="s">
        <v>82</v>
      </c>
      <c r="AV961" s="14" t="s">
        <v>82</v>
      </c>
      <c r="AW961" s="14" t="s">
        <v>30</v>
      </c>
      <c r="AX961" s="14" t="s">
        <v>73</v>
      </c>
      <c r="AY961" s="278" t="s">
        <v>165</v>
      </c>
    </row>
    <row r="962" spans="1:51" s="14" customFormat="1" ht="12">
      <c r="A962" s="14"/>
      <c r="B962" s="268"/>
      <c r="C962" s="269"/>
      <c r="D962" s="259" t="s">
        <v>173</v>
      </c>
      <c r="E962" s="270" t="s">
        <v>1</v>
      </c>
      <c r="F962" s="271" t="s">
        <v>1360</v>
      </c>
      <c r="G962" s="269"/>
      <c r="H962" s="272">
        <v>0.437</v>
      </c>
      <c r="I962" s="273"/>
      <c r="J962" s="269"/>
      <c r="K962" s="269"/>
      <c r="L962" s="274"/>
      <c r="M962" s="275"/>
      <c r="N962" s="276"/>
      <c r="O962" s="276"/>
      <c r="P962" s="276"/>
      <c r="Q962" s="276"/>
      <c r="R962" s="276"/>
      <c r="S962" s="276"/>
      <c r="T962" s="27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8" t="s">
        <v>173</v>
      </c>
      <c r="AU962" s="278" t="s">
        <v>82</v>
      </c>
      <c r="AV962" s="14" t="s">
        <v>82</v>
      </c>
      <c r="AW962" s="14" t="s">
        <v>30</v>
      </c>
      <c r="AX962" s="14" t="s">
        <v>73</v>
      </c>
      <c r="AY962" s="278" t="s">
        <v>165</v>
      </c>
    </row>
    <row r="963" spans="1:51" s="14" customFormat="1" ht="12">
      <c r="A963" s="14"/>
      <c r="B963" s="268"/>
      <c r="C963" s="269"/>
      <c r="D963" s="259" t="s">
        <v>173</v>
      </c>
      <c r="E963" s="269"/>
      <c r="F963" s="271" t="s">
        <v>1361</v>
      </c>
      <c r="G963" s="269"/>
      <c r="H963" s="272">
        <v>5.166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173</v>
      </c>
      <c r="AU963" s="278" t="s">
        <v>82</v>
      </c>
      <c r="AV963" s="14" t="s">
        <v>82</v>
      </c>
      <c r="AW963" s="14" t="s">
        <v>4</v>
      </c>
      <c r="AX963" s="14" t="s">
        <v>80</v>
      </c>
      <c r="AY963" s="278" t="s">
        <v>165</v>
      </c>
    </row>
    <row r="964" spans="1:65" s="2" customFormat="1" ht="21.75" customHeight="1">
      <c r="A964" s="37"/>
      <c r="B964" s="38"/>
      <c r="C964" s="243" t="s">
        <v>1362</v>
      </c>
      <c r="D964" s="243" t="s">
        <v>167</v>
      </c>
      <c r="E964" s="244" t="s">
        <v>1363</v>
      </c>
      <c r="F964" s="245" t="s">
        <v>1364</v>
      </c>
      <c r="G964" s="246" t="s">
        <v>170</v>
      </c>
      <c r="H964" s="247">
        <v>336.25</v>
      </c>
      <c r="I964" s="248"/>
      <c r="J964" s="249">
        <f>ROUND(I964*H964,2)</f>
        <v>0</v>
      </c>
      <c r="K964" s="250"/>
      <c r="L964" s="43"/>
      <c r="M964" s="251" t="s">
        <v>1</v>
      </c>
      <c r="N964" s="252" t="s">
        <v>38</v>
      </c>
      <c r="O964" s="90"/>
      <c r="P964" s="253">
        <f>O964*H964</f>
        <v>0</v>
      </c>
      <c r="Q964" s="253">
        <v>0</v>
      </c>
      <c r="R964" s="253">
        <f>Q964*H964</f>
        <v>0</v>
      </c>
      <c r="S964" s="253">
        <v>0.005</v>
      </c>
      <c r="T964" s="254">
        <f>S964*H964</f>
        <v>1.6812500000000001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55" t="s">
        <v>247</v>
      </c>
      <c r="AT964" s="255" t="s">
        <v>167</v>
      </c>
      <c r="AU964" s="255" t="s">
        <v>82</v>
      </c>
      <c r="AY964" s="16" t="s">
        <v>165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6" t="s">
        <v>80</v>
      </c>
      <c r="BK964" s="256">
        <f>ROUND(I964*H964,2)</f>
        <v>0</v>
      </c>
      <c r="BL964" s="16" t="s">
        <v>247</v>
      </c>
      <c r="BM964" s="255" t="s">
        <v>1365</v>
      </c>
    </row>
    <row r="965" spans="1:51" s="13" customFormat="1" ht="12">
      <c r="A965" s="13"/>
      <c r="B965" s="257"/>
      <c r="C965" s="258"/>
      <c r="D965" s="259" t="s">
        <v>173</v>
      </c>
      <c r="E965" s="260" t="s">
        <v>1</v>
      </c>
      <c r="F965" s="261" t="s">
        <v>1149</v>
      </c>
      <c r="G965" s="258"/>
      <c r="H965" s="260" t="s">
        <v>1</v>
      </c>
      <c r="I965" s="262"/>
      <c r="J965" s="258"/>
      <c r="K965" s="258"/>
      <c r="L965" s="263"/>
      <c r="M965" s="264"/>
      <c r="N965" s="265"/>
      <c r="O965" s="265"/>
      <c r="P965" s="265"/>
      <c r="Q965" s="265"/>
      <c r="R965" s="265"/>
      <c r="S965" s="265"/>
      <c r="T965" s="266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7" t="s">
        <v>173</v>
      </c>
      <c r="AU965" s="267" t="s">
        <v>82</v>
      </c>
      <c r="AV965" s="13" t="s">
        <v>80</v>
      </c>
      <c r="AW965" s="13" t="s">
        <v>30</v>
      </c>
      <c r="AX965" s="13" t="s">
        <v>73</v>
      </c>
      <c r="AY965" s="267" t="s">
        <v>165</v>
      </c>
    </row>
    <row r="966" spans="1:51" s="14" customFormat="1" ht="12">
      <c r="A966" s="14"/>
      <c r="B966" s="268"/>
      <c r="C966" s="269"/>
      <c r="D966" s="259" t="s">
        <v>173</v>
      </c>
      <c r="E966" s="270" t="s">
        <v>1</v>
      </c>
      <c r="F966" s="271" t="s">
        <v>1174</v>
      </c>
      <c r="G966" s="269"/>
      <c r="H966" s="272">
        <v>15.75</v>
      </c>
      <c r="I966" s="273"/>
      <c r="J966" s="269"/>
      <c r="K966" s="269"/>
      <c r="L966" s="274"/>
      <c r="M966" s="275"/>
      <c r="N966" s="276"/>
      <c r="O966" s="276"/>
      <c r="P966" s="276"/>
      <c r="Q966" s="276"/>
      <c r="R966" s="276"/>
      <c r="S966" s="276"/>
      <c r="T966" s="27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8" t="s">
        <v>173</v>
      </c>
      <c r="AU966" s="278" t="s">
        <v>82</v>
      </c>
      <c r="AV966" s="14" t="s">
        <v>82</v>
      </c>
      <c r="AW966" s="14" t="s">
        <v>30</v>
      </c>
      <c r="AX966" s="14" t="s">
        <v>73</v>
      </c>
      <c r="AY966" s="278" t="s">
        <v>165</v>
      </c>
    </row>
    <row r="967" spans="1:51" s="14" customFormat="1" ht="12">
      <c r="A967" s="14"/>
      <c r="B967" s="268"/>
      <c r="C967" s="269"/>
      <c r="D967" s="259" t="s">
        <v>173</v>
      </c>
      <c r="E967" s="270" t="s">
        <v>1</v>
      </c>
      <c r="F967" s="271" t="s">
        <v>1352</v>
      </c>
      <c r="G967" s="269"/>
      <c r="H967" s="272">
        <v>280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173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165</v>
      </c>
    </row>
    <row r="968" spans="1:51" s="14" customFormat="1" ht="12">
      <c r="A968" s="14"/>
      <c r="B968" s="268"/>
      <c r="C968" s="269"/>
      <c r="D968" s="259" t="s">
        <v>173</v>
      </c>
      <c r="E968" s="270" t="s">
        <v>1</v>
      </c>
      <c r="F968" s="271" t="s">
        <v>1353</v>
      </c>
      <c r="G968" s="269"/>
      <c r="H968" s="272">
        <v>40.5</v>
      </c>
      <c r="I968" s="273"/>
      <c r="J968" s="269"/>
      <c r="K968" s="269"/>
      <c r="L968" s="274"/>
      <c r="M968" s="275"/>
      <c r="N968" s="276"/>
      <c r="O968" s="276"/>
      <c r="P968" s="276"/>
      <c r="Q968" s="276"/>
      <c r="R968" s="276"/>
      <c r="S968" s="276"/>
      <c r="T968" s="277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78" t="s">
        <v>173</v>
      </c>
      <c r="AU968" s="278" t="s">
        <v>82</v>
      </c>
      <c r="AV968" s="14" t="s">
        <v>82</v>
      </c>
      <c r="AW968" s="14" t="s">
        <v>30</v>
      </c>
      <c r="AX968" s="14" t="s">
        <v>73</v>
      </c>
      <c r="AY968" s="278" t="s">
        <v>165</v>
      </c>
    </row>
    <row r="969" spans="1:65" s="2" customFormat="1" ht="21.75" customHeight="1">
      <c r="A969" s="37"/>
      <c r="B969" s="38"/>
      <c r="C969" s="243" t="s">
        <v>1366</v>
      </c>
      <c r="D969" s="243" t="s">
        <v>167</v>
      </c>
      <c r="E969" s="244" t="s">
        <v>1367</v>
      </c>
      <c r="F969" s="245" t="s">
        <v>1368</v>
      </c>
      <c r="G969" s="246" t="s">
        <v>178</v>
      </c>
      <c r="H969" s="247">
        <v>5.252</v>
      </c>
      <c r="I969" s="248"/>
      <c r="J969" s="249">
        <f>ROUND(I969*H969,2)</f>
        <v>0</v>
      </c>
      <c r="K969" s="250"/>
      <c r="L969" s="43"/>
      <c r="M969" s="251" t="s">
        <v>1</v>
      </c>
      <c r="N969" s="252" t="s">
        <v>38</v>
      </c>
      <c r="O969" s="90"/>
      <c r="P969" s="253">
        <f>O969*H969</f>
        <v>0</v>
      </c>
      <c r="Q969" s="253">
        <v>0.02337</v>
      </c>
      <c r="R969" s="253">
        <f>Q969*H969</f>
        <v>0.12273923999999999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247</v>
      </c>
      <c r="AT969" s="255" t="s">
        <v>167</v>
      </c>
      <c r="AU969" s="255" t="s">
        <v>82</v>
      </c>
      <c r="AY969" s="16" t="s">
        <v>165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80</v>
      </c>
      <c r="BK969" s="256">
        <f>ROUND(I969*H969,2)</f>
        <v>0</v>
      </c>
      <c r="BL969" s="16" t="s">
        <v>247</v>
      </c>
      <c r="BM969" s="255" t="s">
        <v>1369</v>
      </c>
    </row>
    <row r="970" spans="1:51" s="14" customFormat="1" ht="12">
      <c r="A970" s="14"/>
      <c r="B970" s="268"/>
      <c r="C970" s="269"/>
      <c r="D970" s="259" t="s">
        <v>173</v>
      </c>
      <c r="E970" s="270" t="s">
        <v>1</v>
      </c>
      <c r="F970" s="271" t="s">
        <v>1370</v>
      </c>
      <c r="G970" s="269"/>
      <c r="H970" s="272">
        <v>5.166</v>
      </c>
      <c r="I970" s="273"/>
      <c r="J970" s="269"/>
      <c r="K970" s="269"/>
      <c r="L970" s="274"/>
      <c r="M970" s="275"/>
      <c r="N970" s="276"/>
      <c r="O970" s="276"/>
      <c r="P970" s="276"/>
      <c r="Q970" s="276"/>
      <c r="R970" s="276"/>
      <c r="S970" s="276"/>
      <c r="T970" s="277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8" t="s">
        <v>173</v>
      </c>
      <c r="AU970" s="278" t="s">
        <v>82</v>
      </c>
      <c r="AV970" s="14" t="s">
        <v>82</v>
      </c>
      <c r="AW970" s="14" t="s">
        <v>30</v>
      </c>
      <c r="AX970" s="14" t="s">
        <v>73</v>
      </c>
      <c r="AY970" s="278" t="s">
        <v>165</v>
      </c>
    </row>
    <row r="971" spans="1:51" s="14" customFormat="1" ht="12">
      <c r="A971" s="14"/>
      <c r="B971" s="268"/>
      <c r="C971" s="269"/>
      <c r="D971" s="259" t="s">
        <v>173</v>
      </c>
      <c r="E971" s="270" t="s">
        <v>1</v>
      </c>
      <c r="F971" s="271" t="s">
        <v>1371</v>
      </c>
      <c r="G971" s="269"/>
      <c r="H971" s="272">
        <v>0.086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173</v>
      </c>
      <c r="AU971" s="278" t="s">
        <v>82</v>
      </c>
      <c r="AV971" s="14" t="s">
        <v>82</v>
      </c>
      <c r="AW971" s="14" t="s">
        <v>30</v>
      </c>
      <c r="AX971" s="14" t="s">
        <v>73</v>
      </c>
      <c r="AY971" s="278" t="s">
        <v>165</v>
      </c>
    </row>
    <row r="972" spans="1:65" s="2" customFormat="1" ht="33" customHeight="1">
      <c r="A972" s="37"/>
      <c r="B972" s="38"/>
      <c r="C972" s="243" t="s">
        <v>1372</v>
      </c>
      <c r="D972" s="243" t="s">
        <v>167</v>
      </c>
      <c r="E972" s="244" t="s">
        <v>1373</v>
      </c>
      <c r="F972" s="245" t="s">
        <v>1374</v>
      </c>
      <c r="G972" s="246" t="s">
        <v>170</v>
      </c>
      <c r="H972" s="247">
        <v>6.254</v>
      </c>
      <c r="I972" s="248"/>
      <c r="J972" s="249">
        <f>ROUND(I972*H972,2)</f>
        <v>0</v>
      </c>
      <c r="K972" s="250"/>
      <c r="L972" s="43"/>
      <c r="M972" s="251" t="s">
        <v>1</v>
      </c>
      <c r="N972" s="252" t="s">
        <v>38</v>
      </c>
      <c r="O972" s="90"/>
      <c r="P972" s="253">
        <f>O972*H972</f>
        <v>0</v>
      </c>
      <c r="Q972" s="253">
        <v>0.00942</v>
      </c>
      <c r="R972" s="253">
        <f>Q972*H972</f>
        <v>0.058912679999999995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247</v>
      </c>
      <c r="AT972" s="255" t="s">
        <v>167</v>
      </c>
      <c r="AU972" s="255" t="s">
        <v>82</v>
      </c>
      <c r="AY972" s="16" t="s">
        <v>165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80</v>
      </c>
      <c r="BK972" s="256">
        <f>ROUND(I972*H972,2)</f>
        <v>0</v>
      </c>
      <c r="BL972" s="16" t="s">
        <v>247</v>
      </c>
      <c r="BM972" s="255" t="s">
        <v>1375</v>
      </c>
    </row>
    <row r="973" spans="1:51" s="14" customFormat="1" ht="12">
      <c r="A973" s="14"/>
      <c r="B973" s="268"/>
      <c r="C973" s="269"/>
      <c r="D973" s="259" t="s">
        <v>173</v>
      </c>
      <c r="E973" s="270" t="s">
        <v>1</v>
      </c>
      <c r="F973" s="271" t="s">
        <v>1376</v>
      </c>
      <c r="G973" s="269"/>
      <c r="H973" s="272">
        <v>6.254</v>
      </c>
      <c r="I973" s="273"/>
      <c r="J973" s="269"/>
      <c r="K973" s="269"/>
      <c r="L973" s="274"/>
      <c r="M973" s="275"/>
      <c r="N973" s="276"/>
      <c r="O973" s="276"/>
      <c r="P973" s="276"/>
      <c r="Q973" s="276"/>
      <c r="R973" s="276"/>
      <c r="S973" s="276"/>
      <c r="T973" s="27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78" t="s">
        <v>173</v>
      </c>
      <c r="AU973" s="278" t="s">
        <v>82</v>
      </c>
      <c r="AV973" s="14" t="s">
        <v>82</v>
      </c>
      <c r="AW973" s="14" t="s">
        <v>30</v>
      </c>
      <c r="AX973" s="14" t="s">
        <v>73</v>
      </c>
      <c r="AY973" s="278" t="s">
        <v>165</v>
      </c>
    </row>
    <row r="974" spans="1:65" s="2" customFormat="1" ht="21.75" customHeight="1">
      <c r="A974" s="37"/>
      <c r="B974" s="38"/>
      <c r="C974" s="243" t="s">
        <v>1377</v>
      </c>
      <c r="D974" s="243" t="s">
        <v>167</v>
      </c>
      <c r="E974" s="244" t="s">
        <v>1378</v>
      </c>
      <c r="F974" s="245" t="s">
        <v>1379</v>
      </c>
      <c r="G974" s="246" t="s">
        <v>170</v>
      </c>
      <c r="H974" s="247">
        <v>6.254</v>
      </c>
      <c r="I974" s="248"/>
      <c r="J974" s="249">
        <f>ROUND(I974*H974,2)</f>
        <v>0</v>
      </c>
      <c r="K974" s="250"/>
      <c r="L974" s="43"/>
      <c r="M974" s="251" t="s">
        <v>1</v>
      </c>
      <c r="N974" s="252" t="s">
        <v>38</v>
      </c>
      <c r="O974" s="90"/>
      <c r="P974" s="253">
        <f>O974*H974</f>
        <v>0</v>
      </c>
      <c r="Q974" s="253">
        <v>0.00942</v>
      </c>
      <c r="R974" s="253">
        <f>Q974*H974</f>
        <v>0.058912679999999995</v>
      </c>
      <c r="S974" s="253">
        <v>0</v>
      </c>
      <c r="T974" s="254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55" t="s">
        <v>247</v>
      </c>
      <c r="AT974" s="255" t="s">
        <v>167</v>
      </c>
      <c r="AU974" s="255" t="s">
        <v>82</v>
      </c>
      <c r="AY974" s="16" t="s">
        <v>165</v>
      </c>
      <c r="BE974" s="256">
        <f>IF(N974="základní",J974,0)</f>
        <v>0</v>
      </c>
      <c r="BF974" s="256">
        <f>IF(N974="snížená",J974,0)</f>
        <v>0</v>
      </c>
      <c r="BG974" s="256">
        <f>IF(N974="zákl. přenesená",J974,0)</f>
        <v>0</v>
      </c>
      <c r="BH974" s="256">
        <f>IF(N974="sníž. přenesená",J974,0)</f>
        <v>0</v>
      </c>
      <c r="BI974" s="256">
        <f>IF(N974="nulová",J974,0)</f>
        <v>0</v>
      </c>
      <c r="BJ974" s="16" t="s">
        <v>80</v>
      </c>
      <c r="BK974" s="256">
        <f>ROUND(I974*H974,2)</f>
        <v>0</v>
      </c>
      <c r="BL974" s="16" t="s">
        <v>247</v>
      </c>
      <c r="BM974" s="255" t="s">
        <v>1380</v>
      </c>
    </row>
    <row r="975" spans="1:51" s="14" customFormat="1" ht="12">
      <c r="A975" s="14"/>
      <c r="B975" s="268"/>
      <c r="C975" s="269"/>
      <c r="D975" s="259" t="s">
        <v>173</v>
      </c>
      <c r="E975" s="270" t="s">
        <v>1</v>
      </c>
      <c r="F975" s="271" t="s">
        <v>1376</v>
      </c>
      <c r="G975" s="269"/>
      <c r="H975" s="272">
        <v>6.254</v>
      </c>
      <c r="I975" s="273"/>
      <c r="J975" s="269"/>
      <c r="K975" s="269"/>
      <c r="L975" s="274"/>
      <c r="M975" s="275"/>
      <c r="N975" s="276"/>
      <c r="O975" s="276"/>
      <c r="P975" s="276"/>
      <c r="Q975" s="276"/>
      <c r="R975" s="276"/>
      <c r="S975" s="276"/>
      <c r="T975" s="277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78" t="s">
        <v>173</v>
      </c>
      <c r="AU975" s="278" t="s">
        <v>82</v>
      </c>
      <c r="AV975" s="14" t="s">
        <v>82</v>
      </c>
      <c r="AW975" s="14" t="s">
        <v>30</v>
      </c>
      <c r="AX975" s="14" t="s">
        <v>73</v>
      </c>
      <c r="AY975" s="278" t="s">
        <v>165</v>
      </c>
    </row>
    <row r="976" spans="1:65" s="2" customFormat="1" ht="21.75" customHeight="1">
      <c r="A976" s="37"/>
      <c r="B976" s="38"/>
      <c r="C976" s="243" t="s">
        <v>1381</v>
      </c>
      <c r="D976" s="243" t="s">
        <v>167</v>
      </c>
      <c r="E976" s="244" t="s">
        <v>1382</v>
      </c>
      <c r="F976" s="245" t="s">
        <v>1383</v>
      </c>
      <c r="G976" s="246" t="s">
        <v>170</v>
      </c>
      <c r="H976" s="247">
        <v>6.96</v>
      </c>
      <c r="I976" s="248"/>
      <c r="J976" s="249">
        <f>ROUND(I976*H976,2)</f>
        <v>0</v>
      </c>
      <c r="K976" s="250"/>
      <c r="L976" s="43"/>
      <c r="M976" s="251" t="s">
        <v>1</v>
      </c>
      <c r="N976" s="252" t="s">
        <v>38</v>
      </c>
      <c r="O976" s="90"/>
      <c r="P976" s="253">
        <f>O976*H976</f>
        <v>0</v>
      </c>
      <c r="Q976" s="253">
        <v>0.00942</v>
      </c>
      <c r="R976" s="253">
        <f>Q976*H976</f>
        <v>0.0655632</v>
      </c>
      <c r="S976" s="253">
        <v>0</v>
      </c>
      <c r="T976" s="254">
        <f>S976*H976</f>
        <v>0</v>
      </c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R976" s="255" t="s">
        <v>247</v>
      </c>
      <c r="AT976" s="255" t="s">
        <v>167</v>
      </c>
      <c r="AU976" s="255" t="s">
        <v>82</v>
      </c>
      <c r="AY976" s="16" t="s">
        <v>165</v>
      </c>
      <c r="BE976" s="256">
        <f>IF(N976="základní",J976,0)</f>
        <v>0</v>
      </c>
      <c r="BF976" s="256">
        <f>IF(N976="snížená",J976,0)</f>
        <v>0</v>
      </c>
      <c r="BG976" s="256">
        <f>IF(N976="zákl. přenesená",J976,0)</f>
        <v>0</v>
      </c>
      <c r="BH976" s="256">
        <f>IF(N976="sníž. přenesená",J976,0)</f>
        <v>0</v>
      </c>
      <c r="BI976" s="256">
        <f>IF(N976="nulová",J976,0)</f>
        <v>0</v>
      </c>
      <c r="BJ976" s="16" t="s">
        <v>80</v>
      </c>
      <c r="BK976" s="256">
        <f>ROUND(I976*H976,2)</f>
        <v>0</v>
      </c>
      <c r="BL976" s="16" t="s">
        <v>247</v>
      </c>
      <c r="BM976" s="255" t="s">
        <v>1384</v>
      </c>
    </row>
    <row r="977" spans="1:51" s="14" customFormat="1" ht="12">
      <c r="A977" s="14"/>
      <c r="B977" s="268"/>
      <c r="C977" s="269"/>
      <c r="D977" s="259" t="s">
        <v>173</v>
      </c>
      <c r="E977" s="270" t="s">
        <v>1</v>
      </c>
      <c r="F977" s="271" t="s">
        <v>1347</v>
      </c>
      <c r="G977" s="269"/>
      <c r="H977" s="272">
        <v>5.76</v>
      </c>
      <c r="I977" s="273"/>
      <c r="J977" s="269"/>
      <c r="K977" s="269"/>
      <c r="L977" s="274"/>
      <c r="M977" s="275"/>
      <c r="N977" s="276"/>
      <c r="O977" s="276"/>
      <c r="P977" s="276"/>
      <c r="Q977" s="276"/>
      <c r="R977" s="276"/>
      <c r="S977" s="276"/>
      <c r="T977" s="27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8" t="s">
        <v>173</v>
      </c>
      <c r="AU977" s="278" t="s">
        <v>82</v>
      </c>
      <c r="AV977" s="14" t="s">
        <v>82</v>
      </c>
      <c r="AW977" s="14" t="s">
        <v>30</v>
      </c>
      <c r="AX977" s="14" t="s">
        <v>73</v>
      </c>
      <c r="AY977" s="278" t="s">
        <v>165</v>
      </c>
    </row>
    <row r="978" spans="1:51" s="14" customFormat="1" ht="12">
      <c r="A978" s="14"/>
      <c r="B978" s="268"/>
      <c r="C978" s="269"/>
      <c r="D978" s="259" t="s">
        <v>173</v>
      </c>
      <c r="E978" s="270" t="s">
        <v>1</v>
      </c>
      <c r="F978" s="271" t="s">
        <v>1385</v>
      </c>
      <c r="G978" s="269"/>
      <c r="H978" s="272">
        <v>1.2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173</v>
      </c>
      <c r="AU978" s="278" t="s">
        <v>82</v>
      </c>
      <c r="AV978" s="14" t="s">
        <v>82</v>
      </c>
      <c r="AW978" s="14" t="s">
        <v>30</v>
      </c>
      <c r="AX978" s="14" t="s">
        <v>73</v>
      </c>
      <c r="AY978" s="278" t="s">
        <v>165</v>
      </c>
    </row>
    <row r="979" spans="1:65" s="2" customFormat="1" ht="21.75" customHeight="1">
      <c r="A979" s="37"/>
      <c r="B979" s="38"/>
      <c r="C979" s="243" t="s">
        <v>1386</v>
      </c>
      <c r="D979" s="243" t="s">
        <v>167</v>
      </c>
      <c r="E979" s="244" t="s">
        <v>1387</v>
      </c>
      <c r="F979" s="245" t="s">
        <v>1388</v>
      </c>
      <c r="G979" s="246" t="s">
        <v>273</v>
      </c>
      <c r="H979" s="247">
        <v>3</v>
      </c>
      <c r="I979" s="248"/>
      <c r="J979" s="249">
        <f>ROUND(I979*H979,2)</f>
        <v>0</v>
      </c>
      <c r="K979" s="250"/>
      <c r="L979" s="43"/>
      <c r="M979" s="251" t="s">
        <v>1</v>
      </c>
      <c r="N979" s="252" t="s">
        <v>38</v>
      </c>
      <c r="O979" s="90"/>
      <c r="P979" s="253">
        <f>O979*H979</f>
        <v>0</v>
      </c>
      <c r="Q979" s="253">
        <v>0.00942</v>
      </c>
      <c r="R979" s="253">
        <f>Q979*H979</f>
        <v>0.02826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247</v>
      </c>
      <c r="AT979" s="255" t="s">
        <v>167</v>
      </c>
      <c r="AU979" s="255" t="s">
        <v>82</v>
      </c>
      <c r="AY979" s="16" t="s">
        <v>165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80</v>
      </c>
      <c r="BK979" s="256">
        <f>ROUND(I979*H979,2)</f>
        <v>0</v>
      </c>
      <c r="BL979" s="16" t="s">
        <v>247</v>
      </c>
      <c r="BM979" s="255" t="s">
        <v>1389</v>
      </c>
    </row>
    <row r="980" spans="1:51" s="14" customFormat="1" ht="12">
      <c r="A980" s="14"/>
      <c r="B980" s="268"/>
      <c r="C980" s="269"/>
      <c r="D980" s="259" t="s">
        <v>173</v>
      </c>
      <c r="E980" s="270" t="s">
        <v>1</v>
      </c>
      <c r="F980" s="271" t="s">
        <v>1390</v>
      </c>
      <c r="G980" s="269"/>
      <c r="H980" s="272">
        <v>3</v>
      </c>
      <c r="I980" s="273"/>
      <c r="J980" s="269"/>
      <c r="K980" s="269"/>
      <c r="L980" s="274"/>
      <c r="M980" s="275"/>
      <c r="N980" s="276"/>
      <c r="O980" s="276"/>
      <c r="P980" s="276"/>
      <c r="Q980" s="276"/>
      <c r="R980" s="276"/>
      <c r="S980" s="276"/>
      <c r="T980" s="27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8" t="s">
        <v>173</v>
      </c>
      <c r="AU980" s="278" t="s">
        <v>82</v>
      </c>
      <c r="AV980" s="14" t="s">
        <v>82</v>
      </c>
      <c r="AW980" s="14" t="s">
        <v>30</v>
      </c>
      <c r="AX980" s="14" t="s">
        <v>73</v>
      </c>
      <c r="AY980" s="278" t="s">
        <v>165</v>
      </c>
    </row>
    <row r="981" spans="1:65" s="2" customFormat="1" ht="16.5" customHeight="1">
      <c r="A981" s="37"/>
      <c r="B981" s="38"/>
      <c r="C981" s="243" t="s">
        <v>1391</v>
      </c>
      <c r="D981" s="243" t="s">
        <v>167</v>
      </c>
      <c r="E981" s="244" t="s">
        <v>1392</v>
      </c>
      <c r="F981" s="245" t="s">
        <v>1393</v>
      </c>
      <c r="G981" s="246" t="s">
        <v>457</v>
      </c>
      <c r="H981" s="247">
        <v>199.9</v>
      </c>
      <c r="I981" s="248"/>
      <c r="J981" s="249">
        <f>ROUND(I981*H981,2)</f>
        <v>0</v>
      </c>
      <c r="K981" s="250"/>
      <c r="L981" s="43"/>
      <c r="M981" s="251" t="s">
        <v>1</v>
      </c>
      <c r="N981" s="252" t="s">
        <v>38</v>
      </c>
      <c r="O981" s="90"/>
      <c r="P981" s="253">
        <f>O981*H981</f>
        <v>0</v>
      </c>
      <c r="Q981" s="253">
        <v>2E-05</v>
      </c>
      <c r="R981" s="253">
        <f>Q981*H981</f>
        <v>0.003998000000000001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247</v>
      </c>
      <c r="AT981" s="255" t="s">
        <v>167</v>
      </c>
      <c r="AU981" s="255" t="s">
        <v>82</v>
      </c>
      <c r="AY981" s="16" t="s">
        <v>165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247</v>
      </c>
      <c r="BM981" s="255" t="s">
        <v>1394</v>
      </c>
    </row>
    <row r="982" spans="1:51" s="14" customFormat="1" ht="12">
      <c r="A982" s="14"/>
      <c r="B982" s="268"/>
      <c r="C982" s="269"/>
      <c r="D982" s="259" t="s">
        <v>173</v>
      </c>
      <c r="E982" s="270" t="s">
        <v>1</v>
      </c>
      <c r="F982" s="271" t="s">
        <v>1395</v>
      </c>
      <c r="G982" s="269"/>
      <c r="H982" s="272">
        <v>140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8" t="s">
        <v>173</v>
      </c>
      <c r="AU982" s="278" t="s">
        <v>82</v>
      </c>
      <c r="AV982" s="14" t="s">
        <v>82</v>
      </c>
      <c r="AW982" s="14" t="s">
        <v>30</v>
      </c>
      <c r="AX982" s="14" t="s">
        <v>73</v>
      </c>
      <c r="AY982" s="278" t="s">
        <v>165</v>
      </c>
    </row>
    <row r="983" spans="1:51" s="14" customFormat="1" ht="12">
      <c r="A983" s="14"/>
      <c r="B983" s="268"/>
      <c r="C983" s="269"/>
      <c r="D983" s="259" t="s">
        <v>173</v>
      </c>
      <c r="E983" s="270" t="s">
        <v>1</v>
      </c>
      <c r="F983" s="271" t="s">
        <v>1396</v>
      </c>
      <c r="G983" s="269"/>
      <c r="H983" s="272">
        <v>38.3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173</v>
      </c>
      <c r="AU983" s="278" t="s">
        <v>82</v>
      </c>
      <c r="AV983" s="14" t="s">
        <v>82</v>
      </c>
      <c r="AW983" s="14" t="s">
        <v>30</v>
      </c>
      <c r="AX983" s="14" t="s">
        <v>73</v>
      </c>
      <c r="AY983" s="278" t="s">
        <v>165</v>
      </c>
    </row>
    <row r="984" spans="1:51" s="14" customFormat="1" ht="12">
      <c r="A984" s="14"/>
      <c r="B984" s="268"/>
      <c r="C984" s="269"/>
      <c r="D984" s="259" t="s">
        <v>173</v>
      </c>
      <c r="E984" s="270" t="s">
        <v>1</v>
      </c>
      <c r="F984" s="271" t="s">
        <v>1397</v>
      </c>
      <c r="G984" s="269"/>
      <c r="H984" s="272">
        <v>21.6</v>
      </c>
      <c r="I984" s="273"/>
      <c r="J984" s="269"/>
      <c r="K984" s="269"/>
      <c r="L984" s="274"/>
      <c r="M984" s="275"/>
      <c r="N984" s="276"/>
      <c r="O984" s="276"/>
      <c r="P984" s="276"/>
      <c r="Q984" s="276"/>
      <c r="R984" s="276"/>
      <c r="S984" s="276"/>
      <c r="T984" s="27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8" t="s">
        <v>173</v>
      </c>
      <c r="AU984" s="278" t="s">
        <v>82</v>
      </c>
      <c r="AV984" s="14" t="s">
        <v>82</v>
      </c>
      <c r="AW984" s="14" t="s">
        <v>30</v>
      </c>
      <c r="AX984" s="14" t="s">
        <v>73</v>
      </c>
      <c r="AY984" s="278" t="s">
        <v>165</v>
      </c>
    </row>
    <row r="985" spans="1:65" s="2" customFormat="1" ht="21.75" customHeight="1">
      <c r="A985" s="37"/>
      <c r="B985" s="38"/>
      <c r="C985" s="279" t="s">
        <v>1398</v>
      </c>
      <c r="D985" s="279" t="s">
        <v>238</v>
      </c>
      <c r="E985" s="280" t="s">
        <v>1399</v>
      </c>
      <c r="F985" s="281" t="s">
        <v>1400</v>
      </c>
      <c r="G985" s="282" t="s">
        <v>457</v>
      </c>
      <c r="H985" s="283">
        <v>23.76</v>
      </c>
      <c r="I985" s="284"/>
      <c r="J985" s="285">
        <f>ROUND(I985*H985,2)</f>
        <v>0</v>
      </c>
      <c r="K985" s="286"/>
      <c r="L985" s="287"/>
      <c r="M985" s="288" t="s">
        <v>1</v>
      </c>
      <c r="N985" s="289" t="s">
        <v>38</v>
      </c>
      <c r="O985" s="90"/>
      <c r="P985" s="253">
        <f>O985*H985</f>
        <v>0</v>
      </c>
      <c r="Q985" s="253">
        <v>0.00106</v>
      </c>
      <c r="R985" s="253">
        <f>Q985*H985</f>
        <v>0.025185600000000002</v>
      </c>
      <c r="S985" s="253">
        <v>0</v>
      </c>
      <c r="T985" s="254">
        <f>S985*H985</f>
        <v>0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333</v>
      </c>
      <c r="AT985" s="255" t="s">
        <v>238</v>
      </c>
      <c r="AU985" s="255" t="s">
        <v>82</v>
      </c>
      <c r="AY985" s="16" t="s">
        <v>165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80</v>
      </c>
      <c r="BK985" s="256">
        <f>ROUND(I985*H985,2)</f>
        <v>0</v>
      </c>
      <c r="BL985" s="16" t="s">
        <v>247</v>
      </c>
      <c r="BM985" s="255" t="s">
        <v>1401</v>
      </c>
    </row>
    <row r="986" spans="1:51" s="14" customFormat="1" ht="12">
      <c r="A986" s="14"/>
      <c r="B986" s="268"/>
      <c r="C986" s="269"/>
      <c r="D986" s="259" t="s">
        <v>173</v>
      </c>
      <c r="E986" s="270" t="s">
        <v>1</v>
      </c>
      <c r="F986" s="271" t="s">
        <v>1397</v>
      </c>
      <c r="G986" s="269"/>
      <c r="H986" s="272">
        <v>21.6</v>
      </c>
      <c r="I986" s="273"/>
      <c r="J986" s="269"/>
      <c r="K986" s="269"/>
      <c r="L986" s="274"/>
      <c r="M986" s="275"/>
      <c r="N986" s="276"/>
      <c r="O986" s="276"/>
      <c r="P986" s="276"/>
      <c r="Q986" s="276"/>
      <c r="R986" s="276"/>
      <c r="S986" s="276"/>
      <c r="T986" s="27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8" t="s">
        <v>173</v>
      </c>
      <c r="AU986" s="278" t="s">
        <v>82</v>
      </c>
      <c r="AV986" s="14" t="s">
        <v>82</v>
      </c>
      <c r="AW986" s="14" t="s">
        <v>30</v>
      </c>
      <c r="AX986" s="14" t="s">
        <v>73</v>
      </c>
      <c r="AY986" s="278" t="s">
        <v>165</v>
      </c>
    </row>
    <row r="987" spans="1:51" s="14" customFormat="1" ht="12">
      <c r="A987" s="14"/>
      <c r="B987" s="268"/>
      <c r="C987" s="269"/>
      <c r="D987" s="259" t="s">
        <v>173</v>
      </c>
      <c r="E987" s="269"/>
      <c r="F987" s="271" t="s">
        <v>1402</v>
      </c>
      <c r="G987" s="269"/>
      <c r="H987" s="272">
        <v>23.76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173</v>
      </c>
      <c r="AU987" s="278" t="s">
        <v>82</v>
      </c>
      <c r="AV987" s="14" t="s">
        <v>82</v>
      </c>
      <c r="AW987" s="14" t="s">
        <v>4</v>
      </c>
      <c r="AX987" s="14" t="s">
        <v>80</v>
      </c>
      <c r="AY987" s="278" t="s">
        <v>165</v>
      </c>
    </row>
    <row r="988" spans="1:65" s="2" customFormat="1" ht="21.75" customHeight="1">
      <c r="A988" s="37"/>
      <c r="B988" s="38"/>
      <c r="C988" s="279" t="s">
        <v>1403</v>
      </c>
      <c r="D988" s="279" t="s">
        <v>238</v>
      </c>
      <c r="E988" s="280" t="s">
        <v>1404</v>
      </c>
      <c r="F988" s="281" t="s">
        <v>1405</v>
      </c>
      <c r="G988" s="282" t="s">
        <v>457</v>
      </c>
      <c r="H988" s="283">
        <v>154</v>
      </c>
      <c r="I988" s="284"/>
      <c r="J988" s="285">
        <f>ROUND(I988*H988,2)</f>
        <v>0</v>
      </c>
      <c r="K988" s="286"/>
      <c r="L988" s="287"/>
      <c r="M988" s="288" t="s">
        <v>1</v>
      </c>
      <c r="N988" s="289" t="s">
        <v>38</v>
      </c>
      <c r="O988" s="90"/>
      <c r="P988" s="253">
        <f>O988*H988</f>
        <v>0</v>
      </c>
      <c r="Q988" s="253">
        <v>0.00211</v>
      </c>
      <c r="R988" s="253">
        <f>Q988*H988</f>
        <v>0.32494</v>
      </c>
      <c r="S988" s="253">
        <v>0</v>
      </c>
      <c r="T988" s="254">
        <f>S988*H988</f>
        <v>0</v>
      </c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R988" s="255" t="s">
        <v>333</v>
      </c>
      <c r="AT988" s="255" t="s">
        <v>238</v>
      </c>
      <c r="AU988" s="255" t="s">
        <v>82</v>
      </c>
      <c r="AY988" s="16" t="s">
        <v>165</v>
      </c>
      <c r="BE988" s="256">
        <f>IF(N988="základní",J988,0)</f>
        <v>0</v>
      </c>
      <c r="BF988" s="256">
        <f>IF(N988="snížená",J988,0)</f>
        <v>0</v>
      </c>
      <c r="BG988" s="256">
        <f>IF(N988="zákl. přenesená",J988,0)</f>
        <v>0</v>
      </c>
      <c r="BH988" s="256">
        <f>IF(N988="sníž. přenesená",J988,0)</f>
        <v>0</v>
      </c>
      <c r="BI988" s="256">
        <f>IF(N988="nulová",J988,0)</f>
        <v>0</v>
      </c>
      <c r="BJ988" s="16" t="s">
        <v>80</v>
      </c>
      <c r="BK988" s="256">
        <f>ROUND(I988*H988,2)</f>
        <v>0</v>
      </c>
      <c r="BL988" s="16" t="s">
        <v>247</v>
      </c>
      <c r="BM988" s="255" t="s">
        <v>1406</v>
      </c>
    </row>
    <row r="989" spans="1:51" s="14" customFormat="1" ht="12">
      <c r="A989" s="14"/>
      <c r="B989" s="268"/>
      <c r="C989" s="269"/>
      <c r="D989" s="259" t="s">
        <v>173</v>
      </c>
      <c r="E989" s="270" t="s">
        <v>1</v>
      </c>
      <c r="F989" s="271" t="s">
        <v>1395</v>
      </c>
      <c r="G989" s="269"/>
      <c r="H989" s="272">
        <v>140</v>
      </c>
      <c r="I989" s="273"/>
      <c r="J989" s="269"/>
      <c r="K989" s="269"/>
      <c r="L989" s="274"/>
      <c r="M989" s="275"/>
      <c r="N989" s="276"/>
      <c r="O989" s="276"/>
      <c r="P989" s="276"/>
      <c r="Q989" s="276"/>
      <c r="R989" s="276"/>
      <c r="S989" s="276"/>
      <c r="T989" s="27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8" t="s">
        <v>173</v>
      </c>
      <c r="AU989" s="278" t="s">
        <v>82</v>
      </c>
      <c r="AV989" s="14" t="s">
        <v>82</v>
      </c>
      <c r="AW989" s="14" t="s">
        <v>30</v>
      </c>
      <c r="AX989" s="14" t="s">
        <v>73</v>
      </c>
      <c r="AY989" s="278" t="s">
        <v>165</v>
      </c>
    </row>
    <row r="990" spans="1:51" s="14" customFormat="1" ht="12">
      <c r="A990" s="14"/>
      <c r="B990" s="268"/>
      <c r="C990" s="269"/>
      <c r="D990" s="259" t="s">
        <v>173</v>
      </c>
      <c r="E990" s="269"/>
      <c r="F990" s="271" t="s">
        <v>1407</v>
      </c>
      <c r="G990" s="269"/>
      <c r="H990" s="272">
        <v>154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173</v>
      </c>
      <c r="AU990" s="278" t="s">
        <v>82</v>
      </c>
      <c r="AV990" s="14" t="s">
        <v>82</v>
      </c>
      <c r="AW990" s="14" t="s">
        <v>4</v>
      </c>
      <c r="AX990" s="14" t="s">
        <v>80</v>
      </c>
      <c r="AY990" s="278" t="s">
        <v>165</v>
      </c>
    </row>
    <row r="991" spans="1:65" s="2" customFormat="1" ht="16.5" customHeight="1">
      <c r="A991" s="37"/>
      <c r="B991" s="38"/>
      <c r="C991" s="279" t="s">
        <v>1408</v>
      </c>
      <c r="D991" s="279" t="s">
        <v>238</v>
      </c>
      <c r="E991" s="280" t="s">
        <v>1355</v>
      </c>
      <c r="F991" s="281" t="s">
        <v>1356</v>
      </c>
      <c r="G991" s="282" t="s">
        <v>178</v>
      </c>
      <c r="H991" s="283">
        <v>0.101</v>
      </c>
      <c r="I991" s="284"/>
      <c r="J991" s="285">
        <f>ROUND(I991*H991,2)</f>
        <v>0</v>
      </c>
      <c r="K991" s="286"/>
      <c r="L991" s="287"/>
      <c r="M991" s="288" t="s">
        <v>1</v>
      </c>
      <c r="N991" s="289" t="s">
        <v>38</v>
      </c>
      <c r="O991" s="90"/>
      <c r="P991" s="253">
        <f>O991*H991</f>
        <v>0</v>
      </c>
      <c r="Q991" s="253">
        <v>0.55</v>
      </c>
      <c r="R991" s="253">
        <f>Q991*H991</f>
        <v>0.05555000000000001</v>
      </c>
      <c r="S991" s="253">
        <v>0</v>
      </c>
      <c r="T991" s="254">
        <f>S991*H991</f>
        <v>0</v>
      </c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R991" s="255" t="s">
        <v>333</v>
      </c>
      <c r="AT991" s="255" t="s">
        <v>238</v>
      </c>
      <c r="AU991" s="255" t="s">
        <v>82</v>
      </c>
      <c r="AY991" s="16" t="s">
        <v>165</v>
      </c>
      <c r="BE991" s="256">
        <f>IF(N991="základní",J991,0)</f>
        <v>0</v>
      </c>
      <c r="BF991" s="256">
        <f>IF(N991="snížená",J991,0)</f>
        <v>0</v>
      </c>
      <c r="BG991" s="256">
        <f>IF(N991="zákl. přenesená",J991,0)</f>
        <v>0</v>
      </c>
      <c r="BH991" s="256">
        <f>IF(N991="sníž. přenesená",J991,0)</f>
        <v>0</v>
      </c>
      <c r="BI991" s="256">
        <f>IF(N991="nulová",J991,0)</f>
        <v>0</v>
      </c>
      <c r="BJ991" s="16" t="s">
        <v>80</v>
      </c>
      <c r="BK991" s="256">
        <f>ROUND(I991*H991,2)</f>
        <v>0</v>
      </c>
      <c r="BL991" s="16" t="s">
        <v>247</v>
      </c>
      <c r="BM991" s="255" t="s">
        <v>1409</v>
      </c>
    </row>
    <row r="992" spans="1:51" s="14" customFormat="1" ht="12">
      <c r="A992" s="14"/>
      <c r="B992" s="268"/>
      <c r="C992" s="269"/>
      <c r="D992" s="259" t="s">
        <v>173</v>
      </c>
      <c r="E992" s="270" t="s">
        <v>1</v>
      </c>
      <c r="F992" s="271" t="s">
        <v>1410</v>
      </c>
      <c r="G992" s="269"/>
      <c r="H992" s="272">
        <v>0.092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173</v>
      </c>
      <c r="AU992" s="278" t="s">
        <v>82</v>
      </c>
      <c r="AV992" s="14" t="s">
        <v>82</v>
      </c>
      <c r="AW992" s="14" t="s">
        <v>30</v>
      </c>
      <c r="AX992" s="14" t="s">
        <v>73</v>
      </c>
      <c r="AY992" s="278" t="s">
        <v>165</v>
      </c>
    </row>
    <row r="993" spans="1:51" s="14" customFormat="1" ht="12">
      <c r="A993" s="14"/>
      <c r="B993" s="268"/>
      <c r="C993" s="269"/>
      <c r="D993" s="259" t="s">
        <v>173</v>
      </c>
      <c r="E993" s="269"/>
      <c r="F993" s="271" t="s">
        <v>1411</v>
      </c>
      <c r="G993" s="269"/>
      <c r="H993" s="272">
        <v>0.101</v>
      </c>
      <c r="I993" s="273"/>
      <c r="J993" s="269"/>
      <c r="K993" s="269"/>
      <c r="L993" s="274"/>
      <c r="M993" s="275"/>
      <c r="N993" s="276"/>
      <c r="O993" s="276"/>
      <c r="P993" s="276"/>
      <c r="Q993" s="276"/>
      <c r="R993" s="276"/>
      <c r="S993" s="276"/>
      <c r="T993" s="27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78" t="s">
        <v>173</v>
      </c>
      <c r="AU993" s="278" t="s">
        <v>82</v>
      </c>
      <c r="AV993" s="14" t="s">
        <v>82</v>
      </c>
      <c r="AW993" s="14" t="s">
        <v>4</v>
      </c>
      <c r="AX993" s="14" t="s">
        <v>80</v>
      </c>
      <c r="AY993" s="278" t="s">
        <v>165</v>
      </c>
    </row>
    <row r="994" spans="1:65" s="2" customFormat="1" ht="21.75" customHeight="1">
      <c r="A994" s="37"/>
      <c r="B994" s="38"/>
      <c r="C994" s="243" t="s">
        <v>1412</v>
      </c>
      <c r="D994" s="243" t="s">
        <v>167</v>
      </c>
      <c r="E994" s="244" t="s">
        <v>1413</v>
      </c>
      <c r="F994" s="245" t="s">
        <v>1414</v>
      </c>
      <c r="G994" s="246" t="s">
        <v>170</v>
      </c>
      <c r="H994" s="247">
        <v>13.214</v>
      </c>
      <c r="I994" s="248"/>
      <c r="J994" s="249">
        <f>ROUND(I994*H994,2)</f>
        <v>0</v>
      </c>
      <c r="K994" s="250"/>
      <c r="L994" s="43"/>
      <c r="M994" s="251" t="s">
        <v>1</v>
      </c>
      <c r="N994" s="252" t="s">
        <v>38</v>
      </c>
      <c r="O994" s="90"/>
      <c r="P994" s="253">
        <f>O994*H994</f>
        <v>0</v>
      </c>
      <c r="Q994" s="253">
        <v>0.0002</v>
      </c>
      <c r="R994" s="253">
        <f>Q994*H994</f>
        <v>0.0026428000000000003</v>
      </c>
      <c r="S994" s="253">
        <v>0</v>
      </c>
      <c r="T994" s="254">
        <f>S994*H994</f>
        <v>0</v>
      </c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R994" s="255" t="s">
        <v>247</v>
      </c>
      <c r="AT994" s="255" t="s">
        <v>167</v>
      </c>
      <c r="AU994" s="255" t="s">
        <v>82</v>
      </c>
      <c r="AY994" s="16" t="s">
        <v>165</v>
      </c>
      <c r="BE994" s="256">
        <f>IF(N994="základní",J994,0)</f>
        <v>0</v>
      </c>
      <c r="BF994" s="256">
        <f>IF(N994="snížená",J994,0)</f>
        <v>0</v>
      </c>
      <c r="BG994" s="256">
        <f>IF(N994="zákl. přenesená",J994,0)</f>
        <v>0</v>
      </c>
      <c r="BH994" s="256">
        <f>IF(N994="sníž. přenesená",J994,0)</f>
        <v>0</v>
      </c>
      <c r="BI994" s="256">
        <f>IF(N994="nulová",J994,0)</f>
        <v>0</v>
      </c>
      <c r="BJ994" s="16" t="s">
        <v>80</v>
      </c>
      <c r="BK994" s="256">
        <f>ROUND(I994*H994,2)</f>
        <v>0</v>
      </c>
      <c r="BL994" s="16" t="s">
        <v>247</v>
      </c>
      <c r="BM994" s="255" t="s">
        <v>1415</v>
      </c>
    </row>
    <row r="995" spans="1:51" s="14" customFormat="1" ht="12">
      <c r="A995" s="14"/>
      <c r="B995" s="268"/>
      <c r="C995" s="269"/>
      <c r="D995" s="259" t="s">
        <v>173</v>
      </c>
      <c r="E995" s="270" t="s">
        <v>1</v>
      </c>
      <c r="F995" s="271" t="s">
        <v>1416</v>
      </c>
      <c r="G995" s="269"/>
      <c r="H995" s="272">
        <v>6.254</v>
      </c>
      <c r="I995" s="273"/>
      <c r="J995" s="269"/>
      <c r="K995" s="269"/>
      <c r="L995" s="274"/>
      <c r="M995" s="275"/>
      <c r="N995" s="276"/>
      <c r="O995" s="276"/>
      <c r="P995" s="276"/>
      <c r="Q995" s="276"/>
      <c r="R995" s="276"/>
      <c r="S995" s="276"/>
      <c r="T995" s="27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78" t="s">
        <v>173</v>
      </c>
      <c r="AU995" s="278" t="s">
        <v>82</v>
      </c>
      <c r="AV995" s="14" t="s">
        <v>82</v>
      </c>
      <c r="AW995" s="14" t="s">
        <v>30</v>
      </c>
      <c r="AX995" s="14" t="s">
        <v>73</v>
      </c>
      <c r="AY995" s="278" t="s">
        <v>165</v>
      </c>
    </row>
    <row r="996" spans="1:51" s="14" customFormat="1" ht="12">
      <c r="A996" s="14"/>
      <c r="B996" s="268"/>
      <c r="C996" s="269"/>
      <c r="D996" s="259" t="s">
        <v>173</v>
      </c>
      <c r="E996" s="270" t="s">
        <v>1</v>
      </c>
      <c r="F996" s="271" t="s">
        <v>1417</v>
      </c>
      <c r="G996" s="269"/>
      <c r="H996" s="272">
        <v>6.96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173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165</v>
      </c>
    </row>
    <row r="997" spans="1:65" s="2" customFormat="1" ht="44.25" customHeight="1">
      <c r="A997" s="37"/>
      <c r="B997" s="38"/>
      <c r="C997" s="243" t="s">
        <v>1418</v>
      </c>
      <c r="D997" s="243" t="s">
        <v>167</v>
      </c>
      <c r="E997" s="244" t="s">
        <v>1419</v>
      </c>
      <c r="F997" s="245" t="s">
        <v>1420</v>
      </c>
      <c r="G997" s="246" t="s">
        <v>273</v>
      </c>
      <c r="H997" s="247">
        <v>1</v>
      </c>
      <c r="I997" s="248"/>
      <c r="J997" s="249">
        <f>ROUND(I997*H997,2)</f>
        <v>0</v>
      </c>
      <c r="K997" s="250"/>
      <c r="L997" s="43"/>
      <c r="M997" s="251" t="s">
        <v>1</v>
      </c>
      <c r="N997" s="252" t="s">
        <v>38</v>
      </c>
      <c r="O997" s="90"/>
      <c r="P997" s="253">
        <f>O997*H997</f>
        <v>0</v>
      </c>
      <c r="Q997" s="253">
        <v>0.0139</v>
      </c>
      <c r="R997" s="253">
        <f>Q997*H997</f>
        <v>0.0139</v>
      </c>
      <c r="S997" s="253">
        <v>0</v>
      </c>
      <c r="T997" s="254">
        <f>S997*H997</f>
        <v>0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55" t="s">
        <v>247</v>
      </c>
      <c r="AT997" s="255" t="s">
        <v>167</v>
      </c>
      <c r="AU997" s="255" t="s">
        <v>82</v>
      </c>
      <c r="AY997" s="16" t="s">
        <v>165</v>
      </c>
      <c r="BE997" s="256">
        <f>IF(N997="základní",J997,0)</f>
        <v>0</v>
      </c>
      <c r="BF997" s="256">
        <f>IF(N997="snížená",J997,0)</f>
        <v>0</v>
      </c>
      <c r="BG997" s="256">
        <f>IF(N997="zákl. přenesená",J997,0)</f>
        <v>0</v>
      </c>
      <c r="BH997" s="256">
        <f>IF(N997="sníž. přenesená",J997,0)</f>
        <v>0</v>
      </c>
      <c r="BI997" s="256">
        <f>IF(N997="nulová",J997,0)</f>
        <v>0</v>
      </c>
      <c r="BJ997" s="16" t="s">
        <v>80</v>
      </c>
      <c r="BK997" s="256">
        <f>ROUND(I997*H997,2)</f>
        <v>0</v>
      </c>
      <c r="BL997" s="16" t="s">
        <v>247</v>
      </c>
      <c r="BM997" s="255" t="s">
        <v>1421</v>
      </c>
    </row>
    <row r="998" spans="1:51" s="14" customFormat="1" ht="12">
      <c r="A998" s="14"/>
      <c r="B998" s="268"/>
      <c r="C998" s="269"/>
      <c r="D998" s="259" t="s">
        <v>173</v>
      </c>
      <c r="E998" s="270" t="s">
        <v>1</v>
      </c>
      <c r="F998" s="271" t="s">
        <v>1422</v>
      </c>
      <c r="G998" s="269"/>
      <c r="H998" s="272">
        <v>1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173</v>
      </c>
      <c r="AU998" s="278" t="s">
        <v>82</v>
      </c>
      <c r="AV998" s="14" t="s">
        <v>82</v>
      </c>
      <c r="AW998" s="14" t="s">
        <v>30</v>
      </c>
      <c r="AX998" s="14" t="s">
        <v>73</v>
      </c>
      <c r="AY998" s="278" t="s">
        <v>165</v>
      </c>
    </row>
    <row r="999" spans="1:65" s="2" customFormat="1" ht="21.75" customHeight="1">
      <c r="A999" s="37"/>
      <c r="B999" s="38"/>
      <c r="C999" s="243" t="s">
        <v>1423</v>
      </c>
      <c r="D999" s="243" t="s">
        <v>167</v>
      </c>
      <c r="E999" s="244" t="s">
        <v>1424</v>
      </c>
      <c r="F999" s="245" t="s">
        <v>1425</v>
      </c>
      <c r="G999" s="246" t="s">
        <v>170</v>
      </c>
      <c r="H999" s="247">
        <v>1.975</v>
      </c>
      <c r="I999" s="248"/>
      <c r="J999" s="249">
        <f>ROUND(I999*H999,2)</f>
        <v>0</v>
      </c>
      <c r="K999" s="250"/>
      <c r="L999" s="43"/>
      <c r="M999" s="251" t="s">
        <v>1</v>
      </c>
      <c r="N999" s="252" t="s">
        <v>38</v>
      </c>
      <c r="O999" s="90"/>
      <c r="P999" s="253">
        <f>O999*H999</f>
        <v>0</v>
      </c>
      <c r="Q999" s="253">
        <v>0.0139</v>
      </c>
      <c r="R999" s="253">
        <f>Q999*H999</f>
        <v>0.0274525</v>
      </c>
      <c r="S999" s="253">
        <v>0</v>
      </c>
      <c r="T999" s="254">
        <f>S999*H999</f>
        <v>0</v>
      </c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R999" s="255" t="s">
        <v>247</v>
      </c>
      <c r="AT999" s="255" t="s">
        <v>167</v>
      </c>
      <c r="AU999" s="255" t="s">
        <v>82</v>
      </c>
      <c r="AY999" s="16" t="s">
        <v>165</v>
      </c>
      <c r="BE999" s="256">
        <f>IF(N999="základní",J999,0)</f>
        <v>0</v>
      </c>
      <c r="BF999" s="256">
        <f>IF(N999="snížená",J999,0)</f>
        <v>0</v>
      </c>
      <c r="BG999" s="256">
        <f>IF(N999="zákl. přenesená",J999,0)</f>
        <v>0</v>
      </c>
      <c r="BH999" s="256">
        <f>IF(N999="sníž. přenesená",J999,0)</f>
        <v>0</v>
      </c>
      <c r="BI999" s="256">
        <f>IF(N999="nulová",J999,0)</f>
        <v>0</v>
      </c>
      <c r="BJ999" s="16" t="s">
        <v>80</v>
      </c>
      <c r="BK999" s="256">
        <f>ROUND(I999*H999,2)</f>
        <v>0</v>
      </c>
      <c r="BL999" s="16" t="s">
        <v>247</v>
      </c>
      <c r="BM999" s="255" t="s">
        <v>1426</v>
      </c>
    </row>
    <row r="1000" spans="1:51" s="14" customFormat="1" ht="12">
      <c r="A1000" s="14"/>
      <c r="B1000" s="268"/>
      <c r="C1000" s="269"/>
      <c r="D1000" s="259" t="s">
        <v>173</v>
      </c>
      <c r="E1000" s="270" t="s">
        <v>1</v>
      </c>
      <c r="F1000" s="271" t="s">
        <v>1427</v>
      </c>
      <c r="G1000" s="269"/>
      <c r="H1000" s="272">
        <v>1.975</v>
      </c>
      <c r="I1000" s="273"/>
      <c r="J1000" s="269"/>
      <c r="K1000" s="269"/>
      <c r="L1000" s="274"/>
      <c r="M1000" s="275"/>
      <c r="N1000" s="276"/>
      <c r="O1000" s="276"/>
      <c r="P1000" s="276"/>
      <c r="Q1000" s="276"/>
      <c r="R1000" s="276"/>
      <c r="S1000" s="276"/>
      <c r="T1000" s="27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8" t="s">
        <v>173</v>
      </c>
      <c r="AU1000" s="278" t="s">
        <v>82</v>
      </c>
      <c r="AV1000" s="14" t="s">
        <v>82</v>
      </c>
      <c r="AW1000" s="14" t="s">
        <v>30</v>
      </c>
      <c r="AX1000" s="14" t="s">
        <v>73</v>
      </c>
      <c r="AY1000" s="278" t="s">
        <v>165</v>
      </c>
    </row>
    <row r="1001" spans="1:65" s="2" customFormat="1" ht="33" customHeight="1">
      <c r="A1001" s="37"/>
      <c r="B1001" s="38"/>
      <c r="C1001" s="243" t="s">
        <v>1428</v>
      </c>
      <c r="D1001" s="243" t="s">
        <v>167</v>
      </c>
      <c r="E1001" s="244" t="s">
        <v>1429</v>
      </c>
      <c r="F1001" s="245" t="s">
        <v>1430</v>
      </c>
      <c r="G1001" s="246" t="s">
        <v>170</v>
      </c>
      <c r="H1001" s="247">
        <v>21.766</v>
      </c>
      <c r="I1001" s="248"/>
      <c r="J1001" s="249">
        <f>ROUND(I1001*H1001,2)</f>
        <v>0</v>
      </c>
      <c r="K1001" s="250"/>
      <c r="L1001" s="43"/>
      <c r="M1001" s="251" t="s">
        <v>1</v>
      </c>
      <c r="N1001" s="252" t="s">
        <v>38</v>
      </c>
      <c r="O1001" s="90"/>
      <c r="P1001" s="253">
        <f>O1001*H1001</f>
        <v>0</v>
      </c>
      <c r="Q1001" s="253">
        <v>0</v>
      </c>
      <c r="R1001" s="253">
        <f>Q1001*H1001</f>
        <v>0</v>
      </c>
      <c r="S1001" s="253">
        <v>0</v>
      </c>
      <c r="T1001" s="254">
        <f>S1001*H1001</f>
        <v>0</v>
      </c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R1001" s="255" t="s">
        <v>247</v>
      </c>
      <c r="AT1001" s="255" t="s">
        <v>167</v>
      </c>
      <c r="AU1001" s="255" t="s">
        <v>82</v>
      </c>
      <c r="AY1001" s="16" t="s">
        <v>165</v>
      </c>
      <c r="BE1001" s="256">
        <f>IF(N1001="základní",J1001,0)</f>
        <v>0</v>
      </c>
      <c r="BF1001" s="256">
        <f>IF(N1001="snížená",J1001,0)</f>
        <v>0</v>
      </c>
      <c r="BG1001" s="256">
        <f>IF(N1001="zákl. přenesená",J1001,0)</f>
        <v>0</v>
      </c>
      <c r="BH1001" s="256">
        <f>IF(N1001="sníž. přenesená",J1001,0)</f>
        <v>0</v>
      </c>
      <c r="BI1001" s="256">
        <f>IF(N1001="nulová",J1001,0)</f>
        <v>0</v>
      </c>
      <c r="BJ1001" s="16" t="s">
        <v>80</v>
      </c>
      <c r="BK1001" s="256">
        <f>ROUND(I1001*H1001,2)</f>
        <v>0</v>
      </c>
      <c r="BL1001" s="16" t="s">
        <v>247</v>
      </c>
      <c r="BM1001" s="255" t="s">
        <v>1431</v>
      </c>
    </row>
    <row r="1002" spans="1:51" s="13" customFormat="1" ht="12">
      <c r="A1002" s="13"/>
      <c r="B1002" s="257"/>
      <c r="C1002" s="258"/>
      <c r="D1002" s="259" t="s">
        <v>173</v>
      </c>
      <c r="E1002" s="260" t="s">
        <v>1</v>
      </c>
      <c r="F1002" s="261" t="s">
        <v>265</v>
      </c>
      <c r="G1002" s="258"/>
      <c r="H1002" s="260" t="s">
        <v>1</v>
      </c>
      <c r="I1002" s="262"/>
      <c r="J1002" s="258"/>
      <c r="K1002" s="258"/>
      <c r="L1002" s="263"/>
      <c r="M1002" s="264"/>
      <c r="N1002" s="265"/>
      <c r="O1002" s="265"/>
      <c r="P1002" s="265"/>
      <c r="Q1002" s="265"/>
      <c r="R1002" s="265"/>
      <c r="S1002" s="265"/>
      <c r="T1002" s="266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7" t="s">
        <v>173</v>
      </c>
      <c r="AU1002" s="267" t="s">
        <v>82</v>
      </c>
      <c r="AV1002" s="13" t="s">
        <v>80</v>
      </c>
      <c r="AW1002" s="13" t="s">
        <v>30</v>
      </c>
      <c r="AX1002" s="13" t="s">
        <v>73</v>
      </c>
      <c r="AY1002" s="267" t="s">
        <v>165</v>
      </c>
    </row>
    <row r="1003" spans="1:51" s="13" customFormat="1" ht="12">
      <c r="A1003" s="13"/>
      <c r="B1003" s="257"/>
      <c r="C1003" s="258"/>
      <c r="D1003" s="259" t="s">
        <v>173</v>
      </c>
      <c r="E1003" s="260" t="s">
        <v>1</v>
      </c>
      <c r="F1003" s="261" t="s">
        <v>265</v>
      </c>
      <c r="G1003" s="258"/>
      <c r="H1003" s="260" t="s">
        <v>1</v>
      </c>
      <c r="I1003" s="262"/>
      <c r="J1003" s="258"/>
      <c r="K1003" s="258"/>
      <c r="L1003" s="263"/>
      <c r="M1003" s="264"/>
      <c r="N1003" s="265"/>
      <c r="O1003" s="265"/>
      <c r="P1003" s="265"/>
      <c r="Q1003" s="265"/>
      <c r="R1003" s="265"/>
      <c r="S1003" s="265"/>
      <c r="T1003" s="26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7" t="s">
        <v>173</v>
      </c>
      <c r="AU1003" s="267" t="s">
        <v>82</v>
      </c>
      <c r="AV1003" s="13" t="s">
        <v>80</v>
      </c>
      <c r="AW1003" s="13" t="s">
        <v>30</v>
      </c>
      <c r="AX1003" s="13" t="s">
        <v>73</v>
      </c>
      <c r="AY1003" s="267" t="s">
        <v>165</v>
      </c>
    </row>
    <row r="1004" spans="1:51" s="14" customFormat="1" ht="12">
      <c r="A1004" s="14"/>
      <c r="B1004" s="268"/>
      <c r="C1004" s="269"/>
      <c r="D1004" s="259" t="s">
        <v>173</v>
      </c>
      <c r="E1004" s="270" t="s">
        <v>1</v>
      </c>
      <c r="F1004" s="271" t="s">
        <v>1432</v>
      </c>
      <c r="G1004" s="269"/>
      <c r="H1004" s="272">
        <v>7.34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173</v>
      </c>
      <c r="AU1004" s="278" t="s">
        <v>82</v>
      </c>
      <c r="AV1004" s="14" t="s">
        <v>82</v>
      </c>
      <c r="AW1004" s="14" t="s">
        <v>30</v>
      </c>
      <c r="AX1004" s="14" t="s">
        <v>73</v>
      </c>
      <c r="AY1004" s="278" t="s">
        <v>165</v>
      </c>
    </row>
    <row r="1005" spans="1:51" s="14" customFormat="1" ht="12">
      <c r="A1005" s="14"/>
      <c r="B1005" s="268"/>
      <c r="C1005" s="269"/>
      <c r="D1005" s="259" t="s">
        <v>173</v>
      </c>
      <c r="E1005" s="270" t="s">
        <v>1</v>
      </c>
      <c r="F1005" s="271" t="s">
        <v>1433</v>
      </c>
      <c r="G1005" s="269"/>
      <c r="H1005" s="272">
        <v>7.086</v>
      </c>
      <c r="I1005" s="273"/>
      <c r="J1005" s="269"/>
      <c r="K1005" s="269"/>
      <c r="L1005" s="274"/>
      <c r="M1005" s="275"/>
      <c r="N1005" s="276"/>
      <c r="O1005" s="276"/>
      <c r="P1005" s="276"/>
      <c r="Q1005" s="276"/>
      <c r="R1005" s="276"/>
      <c r="S1005" s="276"/>
      <c r="T1005" s="27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8" t="s">
        <v>173</v>
      </c>
      <c r="AU1005" s="278" t="s">
        <v>82</v>
      </c>
      <c r="AV1005" s="14" t="s">
        <v>82</v>
      </c>
      <c r="AW1005" s="14" t="s">
        <v>30</v>
      </c>
      <c r="AX1005" s="14" t="s">
        <v>73</v>
      </c>
      <c r="AY1005" s="278" t="s">
        <v>165</v>
      </c>
    </row>
    <row r="1006" spans="1:51" s="14" customFormat="1" ht="12">
      <c r="A1006" s="14"/>
      <c r="B1006" s="268"/>
      <c r="C1006" s="269"/>
      <c r="D1006" s="259" t="s">
        <v>173</v>
      </c>
      <c r="E1006" s="270" t="s">
        <v>1</v>
      </c>
      <c r="F1006" s="271" t="s">
        <v>1434</v>
      </c>
      <c r="G1006" s="269"/>
      <c r="H1006" s="272">
        <v>7.34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173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165</v>
      </c>
    </row>
    <row r="1007" spans="1:65" s="2" customFormat="1" ht="21.75" customHeight="1">
      <c r="A1007" s="37"/>
      <c r="B1007" s="38"/>
      <c r="C1007" s="279" t="s">
        <v>1435</v>
      </c>
      <c r="D1007" s="279" t="s">
        <v>238</v>
      </c>
      <c r="E1007" s="280" t="s">
        <v>1436</v>
      </c>
      <c r="F1007" s="281" t="s">
        <v>1437</v>
      </c>
      <c r="G1007" s="282" t="s">
        <v>273</v>
      </c>
      <c r="H1007" s="283">
        <v>23.943</v>
      </c>
      <c r="I1007" s="284"/>
      <c r="J1007" s="285">
        <f>ROUND(I1007*H1007,2)</f>
        <v>0</v>
      </c>
      <c r="K1007" s="286"/>
      <c r="L1007" s="287"/>
      <c r="M1007" s="288" t="s">
        <v>1</v>
      </c>
      <c r="N1007" s="289" t="s">
        <v>38</v>
      </c>
      <c r="O1007" s="90"/>
      <c r="P1007" s="253">
        <f>O1007*H1007</f>
        <v>0</v>
      </c>
      <c r="Q1007" s="253">
        <v>0.01582</v>
      </c>
      <c r="R1007" s="253">
        <f>Q1007*H1007</f>
        <v>0.37877826000000003</v>
      </c>
      <c r="S1007" s="253">
        <v>0</v>
      </c>
      <c r="T1007" s="254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55" t="s">
        <v>333</v>
      </c>
      <c r="AT1007" s="255" t="s">
        <v>238</v>
      </c>
      <c r="AU1007" s="255" t="s">
        <v>82</v>
      </c>
      <c r="AY1007" s="16" t="s">
        <v>165</v>
      </c>
      <c r="BE1007" s="256">
        <f>IF(N1007="základní",J1007,0)</f>
        <v>0</v>
      </c>
      <c r="BF1007" s="256">
        <f>IF(N1007="snížená",J1007,0)</f>
        <v>0</v>
      </c>
      <c r="BG1007" s="256">
        <f>IF(N1007="zákl. přenesená",J1007,0)</f>
        <v>0</v>
      </c>
      <c r="BH1007" s="256">
        <f>IF(N1007="sníž. přenesená",J1007,0)</f>
        <v>0</v>
      </c>
      <c r="BI1007" s="256">
        <f>IF(N1007="nulová",J1007,0)</f>
        <v>0</v>
      </c>
      <c r="BJ1007" s="16" t="s">
        <v>80</v>
      </c>
      <c r="BK1007" s="256">
        <f>ROUND(I1007*H1007,2)</f>
        <v>0</v>
      </c>
      <c r="BL1007" s="16" t="s">
        <v>247</v>
      </c>
      <c r="BM1007" s="255" t="s">
        <v>1438</v>
      </c>
    </row>
    <row r="1008" spans="1:47" s="2" customFormat="1" ht="12">
      <c r="A1008" s="37"/>
      <c r="B1008" s="38"/>
      <c r="C1008" s="39"/>
      <c r="D1008" s="259" t="s">
        <v>437</v>
      </c>
      <c r="E1008" s="39"/>
      <c r="F1008" s="290" t="s">
        <v>1439</v>
      </c>
      <c r="G1008" s="39"/>
      <c r="H1008" s="39"/>
      <c r="I1008" s="153"/>
      <c r="J1008" s="39"/>
      <c r="K1008" s="39"/>
      <c r="L1008" s="43"/>
      <c r="M1008" s="291"/>
      <c r="N1008" s="292"/>
      <c r="O1008" s="90"/>
      <c r="P1008" s="90"/>
      <c r="Q1008" s="90"/>
      <c r="R1008" s="90"/>
      <c r="S1008" s="90"/>
      <c r="T1008" s="91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T1008" s="16" t="s">
        <v>437</v>
      </c>
      <c r="AU1008" s="16" t="s">
        <v>82</v>
      </c>
    </row>
    <row r="1009" spans="1:51" s="14" customFormat="1" ht="12">
      <c r="A1009" s="14"/>
      <c r="B1009" s="268"/>
      <c r="C1009" s="269"/>
      <c r="D1009" s="259" t="s">
        <v>173</v>
      </c>
      <c r="E1009" s="269"/>
      <c r="F1009" s="271" t="s">
        <v>1440</v>
      </c>
      <c r="G1009" s="269"/>
      <c r="H1009" s="272">
        <v>23.943</v>
      </c>
      <c r="I1009" s="273"/>
      <c r="J1009" s="269"/>
      <c r="K1009" s="269"/>
      <c r="L1009" s="274"/>
      <c r="M1009" s="275"/>
      <c r="N1009" s="276"/>
      <c r="O1009" s="276"/>
      <c r="P1009" s="276"/>
      <c r="Q1009" s="276"/>
      <c r="R1009" s="276"/>
      <c r="S1009" s="276"/>
      <c r="T1009" s="27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78" t="s">
        <v>173</v>
      </c>
      <c r="AU1009" s="278" t="s">
        <v>82</v>
      </c>
      <c r="AV1009" s="14" t="s">
        <v>82</v>
      </c>
      <c r="AW1009" s="14" t="s">
        <v>4</v>
      </c>
      <c r="AX1009" s="14" t="s">
        <v>80</v>
      </c>
      <c r="AY1009" s="278" t="s">
        <v>165</v>
      </c>
    </row>
    <row r="1010" spans="1:65" s="2" customFormat="1" ht="21.75" customHeight="1">
      <c r="A1010" s="37"/>
      <c r="B1010" s="38"/>
      <c r="C1010" s="243" t="s">
        <v>1441</v>
      </c>
      <c r="D1010" s="243" t="s">
        <v>167</v>
      </c>
      <c r="E1010" s="244" t="s">
        <v>1442</v>
      </c>
      <c r="F1010" s="245" t="s">
        <v>1443</v>
      </c>
      <c r="G1010" s="246" t="s">
        <v>170</v>
      </c>
      <c r="H1010" s="247">
        <v>21.766</v>
      </c>
      <c r="I1010" s="248"/>
      <c r="J1010" s="249">
        <f>ROUND(I1010*H1010,2)</f>
        <v>0</v>
      </c>
      <c r="K1010" s="250"/>
      <c r="L1010" s="43"/>
      <c r="M1010" s="251" t="s">
        <v>1</v>
      </c>
      <c r="N1010" s="252" t="s">
        <v>38</v>
      </c>
      <c r="O1010" s="90"/>
      <c r="P1010" s="253">
        <f>O1010*H1010</f>
        <v>0</v>
      </c>
      <c r="Q1010" s="253">
        <v>0.0002</v>
      </c>
      <c r="R1010" s="253">
        <f>Q1010*H1010</f>
        <v>0.0043532</v>
      </c>
      <c r="S1010" s="253">
        <v>0</v>
      </c>
      <c r="T1010" s="254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55" t="s">
        <v>247</v>
      </c>
      <c r="AT1010" s="255" t="s">
        <v>167</v>
      </c>
      <c r="AU1010" s="255" t="s">
        <v>82</v>
      </c>
      <c r="AY1010" s="16" t="s">
        <v>165</v>
      </c>
      <c r="BE1010" s="256">
        <f>IF(N1010="základní",J1010,0)</f>
        <v>0</v>
      </c>
      <c r="BF1010" s="256">
        <f>IF(N1010="snížená",J1010,0)</f>
        <v>0</v>
      </c>
      <c r="BG1010" s="256">
        <f>IF(N1010="zákl. přenesená",J1010,0)</f>
        <v>0</v>
      </c>
      <c r="BH1010" s="256">
        <f>IF(N1010="sníž. přenesená",J1010,0)</f>
        <v>0</v>
      </c>
      <c r="BI1010" s="256">
        <f>IF(N1010="nulová",J1010,0)</f>
        <v>0</v>
      </c>
      <c r="BJ1010" s="16" t="s">
        <v>80</v>
      </c>
      <c r="BK1010" s="256">
        <f>ROUND(I1010*H1010,2)</f>
        <v>0</v>
      </c>
      <c r="BL1010" s="16" t="s">
        <v>247</v>
      </c>
      <c r="BM1010" s="255" t="s">
        <v>1444</v>
      </c>
    </row>
    <row r="1011" spans="1:65" s="2" customFormat="1" ht="21.75" customHeight="1">
      <c r="A1011" s="37"/>
      <c r="B1011" s="38"/>
      <c r="C1011" s="243" t="s">
        <v>1445</v>
      </c>
      <c r="D1011" s="243" t="s">
        <v>167</v>
      </c>
      <c r="E1011" s="244" t="s">
        <v>1446</v>
      </c>
      <c r="F1011" s="245" t="s">
        <v>1447</v>
      </c>
      <c r="G1011" s="246" t="s">
        <v>457</v>
      </c>
      <c r="H1011" s="247">
        <v>39.7</v>
      </c>
      <c r="I1011" s="248"/>
      <c r="J1011" s="249">
        <f>ROUND(I1011*H1011,2)</f>
        <v>0</v>
      </c>
      <c r="K1011" s="250"/>
      <c r="L1011" s="43"/>
      <c r="M1011" s="251" t="s">
        <v>1</v>
      </c>
      <c r="N1011" s="252" t="s">
        <v>38</v>
      </c>
      <c r="O1011" s="90"/>
      <c r="P1011" s="253">
        <f>O1011*H1011</f>
        <v>0</v>
      </c>
      <c r="Q1011" s="253">
        <v>0</v>
      </c>
      <c r="R1011" s="253">
        <f>Q1011*H1011</f>
        <v>0</v>
      </c>
      <c r="S1011" s="253">
        <v>0</v>
      </c>
      <c r="T1011" s="254">
        <f>S1011*H1011</f>
        <v>0</v>
      </c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R1011" s="255" t="s">
        <v>247</v>
      </c>
      <c r="AT1011" s="255" t="s">
        <v>167</v>
      </c>
      <c r="AU1011" s="255" t="s">
        <v>82</v>
      </c>
      <c r="AY1011" s="16" t="s">
        <v>165</v>
      </c>
      <c r="BE1011" s="256">
        <f>IF(N1011="základní",J1011,0)</f>
        <v>0</v>
      </c>
      <c r="BF1011" s="256">
        <f>IF(N1011="snížená",J1011,0)</f>
        <v>0</v>
      </c>
      <c r="BG1011" s="256">
        <f>IF(N1011="zákl. přenesená",J1011,0)</f>
        <v>0</v>
      </c>
      <c r="BH1011" s="256">
        <f>IF(N1011="sníž. přenesená",J1011,0)</f>
        <v>0</v>
      </c>
      <c r="BI1011" s="256">
        <f>IF(N1011="nulová",J1011,0)</f>
        <v>0</v>
      </c>
      <c r="BJ1011" s="16" t="s">
        <v>80</v>
      </c>
      <c r="BK1011" s="256">
        <f>ROUND(I1011*H1011,2)</f>
        <v>0</v>
      </c>
      <c r="BL1011" s="16" t="s">
        <v>247</v>
      </c>
      <c r="BM1011" s="255" t="s">
        <v>1448</v>
      </c>
    </row>
    <row r="1012" spans="1:51" s="13" customFormat="1" ht="12">
      <c r="A1012" s="13"/>
      <c r="B1012" s="257"/>
      <c r="C1012" s="258"/>
      <c r="D1012" s="259" t="s">
        <v>173</v>
      </c>
      <c r="E1012" s="260" t="s">
        <v>1</v>
      </c>
      <c r="F1012" s="261" t="s">
        <v>265</v>
      </c>
      <c r="G1012" s="258"/>
      <c r="H1012" s="260" t="s">
        <v>1</v>
      </c>
      <c r="I1012" s="262"/>
      <c r="J1012" s="258"/>
      <c r="K1012" s="258"/>
      <c r="L1012" s="263"/>
      <c r="M1012" s="264"/>
      <c r="N1012" s="265"/>
      <c r="O1012" s="265"/>
      <c r="P1012" s="265"/>
      <c r="Q1012" s="265"/>
      <c r="R1012" s="265"/>
      <c r="S1012" s="265"/>
      <c r="T1012" s="26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7" t="s">
        <v>173</v>
      </c>
      <c r="AU1012" s="267" t="s">
        <v>82</v>
      </c>
      <c r="AV1012" s="13" t="s">
        <v>80</v>
      </c>
      <c r="AW1012" s="13" t="s">
        <v>30</v>
      </c>
      <c r="AX1012" s="13" t="s">
        <v>73</v>
      </c>
      <c r="AY1012" s="267" t="s">
        <v>165</v>
      </c>
    </row>
    <row r="1013" spans="1:51" s="14" customFormat="1" ht="12">
      <c r="A1013" s="14"/>
      <c r="B1013" s="268"/>
      <c r="C1013" s="269"/>
      <c r="D1013" s="259" t="s">
        <v>173</v>
      </c>
      <c r="E1013" s="270" t="s">
        <v>1</v>
      </c>
      <c r="F1013" s="271" t="s">
        <v>1449</v>
      </c>
      <c r="G1013" s="269"/>
      <c r="H1013" s="272">
        <v>12.6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173</v>
      </c>
      <c r="AU1013" s="278" t="s">
        <v>82</v>
      </c>
      <c r="AV1013" s="14" t="s">
        <v>82</v>
      </c>
      <c r="AW1013" s="14" t="s">
        <v>30</v>
      </c>
      <c r="AX1013" s="14" t="s">
        <v>73</v>
      </c>
      <c r="AY1013" s="278" t="s">
        <v>165</v>
      </c>
    </row>
    <row r="1014" spans="1:51" s="14" customFormat="1" ht="12">
      <c r="A1014" s="14"/>
      <c r="B1014" s="268"/>
      <c r="C1014" s="269"/>
      <c r="D1014" s="259" t="s">
        <v>173</v>
      </c>
      <c r="E1014" s="270" t="s">
        <v>1</v>
      </c>
      <c r="F1014" s="271" t="s">
        <v>1450</v>
      </c>
      <c r="G1014" s="269"/>
      <c r="H1014" s="272">
        <v>14.5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173</v>
      </c>
      <c r="AU1014" s="278" t="s">
        <v>82</v>
      </c>
      <c r="AV1014" s="14" t="s">
        <v>82</v>
      </c>
      <c r="AW1014" s="14" t="s">
        <v>30</v>
      </c>
      <c r="AX1014" s="14" t="s">
        <v>73</v>
      </c>
      <c r="AY1014" s="278" t="s">
        <v>165</v>
      </c>
    </row>
    <row r="1015" spans="1:51" s="14" customFormat="1" ht="12">
      <c r="A1015" s="14"/>
      <c r="B1015" s="268"/>
      <c r="C1015" s="269"/>
      <c r="D1015" s="259" t="s">
        <v>173</v>
      </c>
      <c r="E1015" s="270" t="s">
        <v>1</v>
      </c>
      <c r="F1015" s="271" t="s">
        <v>1451</v>
      </c>
      <c r="G1015" s="269"/>
      <c r="H1015" s="272">
        <v>12.6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173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165</v>
      </c>
    </row>
    <row r="1016" spans="1:65" s="2" customFormat="1" ht="21.75" customHeight="1">
      <c r="A1016" s="37"/>
      <c r="B1016" s="38"/>
      <c r="C1016" s="279" t="s">
        <v>1452</v>
      </c>
      <c r="D1016" s="279" t="s">
        <v>238</v>
      </c>
      <c r="E1016" s="280" t="s">
        <v>1453</v>
      </c>
      <c r="F1016" s="281" t="s">
        <v>1454</v>
      </c>
      <c r="G1016" s="282" t="s">
        <v>178</v>
      </c>
      <c r="H1016" s="283">
        <v>0.281</v>
      </c>
      <c r="I1016" s="284"/>
      <c r="J1016" s="285">
        <f>ROUND(I1016*H1016,2)</f>
        <v>0</v>
      </c>
      <c r="K1016" s="286"/>
      <c r="L1016" s="287"/>
      <c r="M1016" s="288" t="s">
        <v>1</v>
      </c>
      <c r="N1016" s="289" t="s">
        <v>38</v>
      </c>
      <c r="O1016" s="90"/>
      <c r="P1016" s="253">
        <f>O1016*H1016</f>
        <v>0</v>
      </c>
      <c r="Q1016" s="253">
        <v>0.55</v>
      </c>
      <c r="R1016" s="253">
        <f>Q1016*H1016</f>
        <v>0.15455000000000002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333</v>
      </c>
      <c r="AT1016" s="255" t="s">
        <v>238</v>
      </c>
      <c r="AU1016" s="255" t="s">
        <v>82</v>
      </c>
      <c r="AY1016" s="16" t="s">
        <v>165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80</v>
      </c>
      <c r="BK1016" s="256">
        <f>ROUND(I1016*H1016,2)</f>
        <v>0</v>
      </c>
      <c r="BL1016" s="16" t="s">
        <v>247</v>
      </c>
      <c r="BM1016" s="255" t="s">
        <v>1455</v>
      </c>
    </row>
    <row r="1017" spans="1:51" s="13" customFormat="1" ht="12">
      <c r="A1017" s="13"/>
      <c r="B1017" s="257"/>
      <c r="C1017" s="258"/>
      <c r="D1017" s="259" t="s">
        <v>173</v>
      </c>
      <c r="E1017" s="260" t="s">
        <v>1</v>
      </c>
      <c r="F1017" s="261" t="s">
        <v>265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173</v>
      </c>
      <c r="AU1017" s="267" t="s">
        <v>82</v>
      </c>
      <c r="AV1017" s="13" t="s">
        <v>80</v>
      </c>
      <c r="AW1017" s="13" t="s">
        <v>30</v>
      </c>
      <c r="AX1017" s="13" t="s">
        <v>73</v>
      </c>
      <c r="AY1017" s="267" t="s">
        <v>165</v>
      </c>
    </row>
    <row r="1018" spans="1:51" s="14" customFormat="1" ht="12">
      <c r="A1018" s="14"/>
      <c r="B1018" s="268"/>
      <c r="C1018" s="269"/>
      <c r="D1018" s="259" t="s">
        <v>173</v>
      </c>
      <c r="E1018" s="270" t="s">
        <v>1</v>
      </c>
      <c r="F1018" s="271" t="s">
        <v>1456</v>
      </c>
      <c r="G1018" s="269"/>
      <c r="H1018" s="272">
        <v>0.081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173</v>
      </c>
      <c r="AU1018" s="278" t="s">
        <v>82</v>
      </c>
      <c r="AV1018" s="14" t="s">
        <v>82</v>
      </c>
      <c r="AW1018" s="14" t="s">
        <v>30</v>
      </c>
      <c r="AX1018" s="14" t="s">
        <v>73</v>
      </c>
      <c r="AY1018" s="278" t="s">
        <v>165</v>
      </c>
    </row>
    <row r="1019" spans="1:51" s="14" customFormat="1" ht="12">
      <c r="A1019" s="14"/>
      <c r="B1019" s="268"/>
      <c r="C1019" s="269"/>
      <c r="D1019" s="259" t="s">
        <v>173</v>
      </c>
      <c r="E1019" s="270" t="s">
        <v>1</v>
      </c>
      <c r="F1019" s="271" t="s">
        <v>1457</v>
      </c>
      <c r="G1019" s="269"/>
      <c r="H1019" s="272">
        <v>0.093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173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165</v>
      </c>
    </row>
    <row r="1020" spans="1:51" s="14" customFormat="1" ht="12">
      <c r="A1020" s="14"/>
      <c r="B1020" s="268"/>
      <c r="C1020" s="269"/>
      <c r="D1020" s="259" t="s">
        <v>173</v>
      </c>
      <c r="E1020" s="270" t="s">
        <v>1</v>
      </c>
      <c r="F1020" s="271" t="s">
        <v>1458</v>
      </c>
      <c r="G1020" s="269"/>
      <c r="H1020" s="272">
        <v>0.081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173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165</v>
      </c>
    </row>
    <row r="1021" spans="1:51" s="14" customFormat="1" ht="12">
      <c r="A1021" s="14"/>
      <c r="B1021" s="268"/>
      <c r="C1021" s="269"/>
      <c r="D1021" s="259" t="s">
        <v>173</v>
      </c>
      <c r="E1021" s="269"/>
      <c r="F1021" s="271" t="s">
        <v>1459</v>
      </c>
      <c r="G1021" s="269"/>
      <c r="H1021" s="272">
        <v>0.281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173</v>
      </c>
      <c r="AU1021" s="278" t="s">
        <v>82</v>
      </c>
      <c r="AV1021" s="14" t="s">
        <v>82</v>
      </c>
      <c r="AW1021" s="14" t="s">
        <v>4</v>
      </c>
      <c r="AX1021" s="14" t="s">
        <v>80</v>
      </c>
      <c r="AY1021" s="278" t="s">
        <v>165</v>
      </c>
    </row>
    <row r="1022" spans="1:65" s="2" customFormat="1" ht="21.75" customHeight="1">
      <c r="A1022" s="37"/>
      <c r="B1022" s="38"/>
      <c r="C1022" s="243" t="s">
        <v>1460</v>
      </c>
      <c r="D1022" s="243" t="s">
        <v>167</v>
      </c>
      <c r="E1022" s="244" t="s">
        <v>1461</v>
      </c>
      <c r="F1022" s="245" t="s">
        <v>1462</v>
      </c>
      <c r="G1022" s="246" t="s">
        <v>170</v>
      </c>
      <c r="H1022" s="247">
        <v>6.254</v>
      </c>
      <c r="I1022" s="248"/>
      <c r="J1022" s="249">
        <f>ROUND(I1022*H1022,2)</f>
        <v>0</v>
      </c>
      <c r="K1022" s="250"/>
      <c r="L1022" s="43"/>
      <c r="M1022" s="251" t="s">
        <v>1</v>
      </c>
      <c r="N1022" s="252" t="s">
        <v>38</v>
      </c>
      <c r="O1022" s="90"/>
      <c r="P1022" s="253">
        <f>O1022*H1022</f>
        <v>0</v>
      </c>
      <c r="Q1022" s="253">
        <v>0</v>
      </c>
      <c r="R1022" s="253">
        <f>Q1022*H1022</f>
        <v>0</v>
      </c>
      <c r="S1022" s="253">
        <v>0.014</v>
      </c>
      <c r="T1022" s="254">
        <f>S1022*H1022</f>
        <v>0.087556</v>
      </c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R1022" s="255" t="s">
        <v>247</v>
      </c>
      <c r="AT1022" s="255" t="s">
        <v>167</v>
      </c>
      <c r="AU1022" s="255" t="s">
        <v>82</v>
      </c>
      <c r="AY1022" s="16" t="s">
        <v>165</v>
      </c>
      <c r="BE1022" s="256">
        <f>IF(N1022="základní",J1022,0)</f>
        <v>0</v>
      </c>
      <c r="BF1022" s="256">
        <f>IF(N1022="snížená",J1022,0)</f>
        <v>0</v>
      </c>
      <c r="BG1022" s="256">
        <f>IF(N1022="zákl. přenesená",J1022,0)</f>
        <v>0</v>
      </c>
      <c r="BH1022" s="256">
        <f>IF(N1022="sníž. přenesená",J1022,0)</f>
        <v>0</v>
      </c>
      <c r="BI1022" s="256">
        <f>IF(N1022="nulová",J1022,0)</f>
        <v>0</v>
      </c>
      <c r="BJ1022" s="16" t="s">
        <v>80</v>
      </c>
      <c r="BK1022" s="256">
        <f>ROUND(I1022*H1022,2)</f>
        <v>0</v>
      </c>
      <c r="BL1022" s="16" t="s">
        <v>247</v>
      </c>
      <c r="BM1022" s="255" t="s">
        <v>1463</v>
      </c>
    </row>
    <row r="1023" spans="1:51" s="14" customFormat="1" ht="12">
      <c r="A1023" s="14"/>
      <c r="B1023" s="268"/>
      <c r="C1023" s="269"/>
      <c r="D1023" s="259" t="s">
        <v>173</v>
      </c>
      <c r="E1023" s="270" t="s">
        <v>1</v>
      </c>
      <c r="F1023" s="271" t="s">
        <v>1376</v>
      </c>
      <c r="G1023" s="269"/>
      <c r="H1023" s="272">
        <v>6.254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173</v>
      </c>
      <c r="AU1023" s="278" t="s">
        <v>82</v>
      </c>
      <c r="AV1023" s="14" t="s">
        <v>82</v>
      </c>
      <c r="AW1023" s="14" t="s">
        <v>30</v>
      </c>
      <c r="AX1023" s="14" t="s">
        <v>73</v>
      </c>
      <c r="AY1023" s="278" t="s">
        <v>165</v>
      </c>
    </row>
    <row r="1024" spans="1:65" s="2" customFormat="1" ht="21.75" customHeight="1">
      <c r="A1024" s="37"/>
      <c r="B1024" s="38"/>
      <c r="C1024" s="243" t="s">
        <v>1464</v>
      </c>
      <c r="D1024" s="243" t="s">
        <v>167</v>
      </c>
      <c r="E1024" s="244" t="s">
        <v>1465</v>
      </c>
      <c r="F1024" s="245" t="s">
        <v>1466</v>
      </c>
      <c r="G1024" s="246" t="s">
        <v>178</v>
      </c>
      <c r="H1024" s="247">
        <v>0.255</v>
      </c>
      <c r="I1024" s="248"/>
      <c r="J1024" s="249">
        <f>ROUND(I1024*H1024,2)</f>
        <v>0</v>
      </c>
      <c r="K1024" s="250"/>
      <c r="L1024" s="43"/>
      <c r="M1024" s="251" t="s">
        <v>1</v>
      </c>
      <c r="N1024" s="252" t="s">
        <v>38</v>
      </c>
      <c r="O1024" s="90"/>
      <c r="P1024" s="253">
        <f>O1024*H1024</f>
        <v>0</v>
      </c>
      <c r="Q1024" s="253">
        <v>0.00281</v>
      </c>
      <c r="R1024" s="253">
        <f>Q1024*H1024</f>
        <v>0.00071655</v>
      </c>
      <c r="S1024" s="253">
        <v>0</v>
      </c>
      <c r="T1024" s="254">
        <f>S1024*H1024</f>
        <v>0</v>
      </c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R1024" s="255" t="s">
        <v>247</v>
      </c>
      <c r="AT1024" s="255" t="s">
        <v>167</v>
      </c>
      <c r="AU1024" s="255" t="s">
        <v>82</v>
      </c>
      <c r="AY1024" s="16" t="s">
        <v>165</v>
      </c>
      <c r="BE1024" s="256">
        <f>IF(N1024="základní",J1024,0)</f>
        <v>0</v>
      </c>
      <c r="BF1024" s="256">
        <f>IF(N1024="snížená",J1024,0)</f>
        <v>0</v>
      </c>
      <c r="BG1024" s="256">
        <f>IF(N1024="zákl. přenesená",J1024,0)</f>
        <v>0</v>
      </c>
      <c r="BH1024" s="256">
        <f>IF(N1024="sníž. přenesená",J1024,0)</f>
        <v>0</v>
      </c>
      <c r="BI1024" s="256">
        <f>IF(N1024="nulová",J1024,0)</f>
        <v>0</v>
      </c>
      <c r="BJ1024" s="16" t="s">
        <v>80</v>
      </c>
      <c r="BK1024" s="256">
        <f>ROUND(I1024*H1024,2)</f>
        <v>0</v>
      </c>
      <c r="BL1024" s="16" t="s">
        <v>247</v>
      </c>
      <c r="BM1024" s="255" t="s">
        <v>1467</v>
      </c>
    </row>
    <row r="1025" spans="1:51" s="13" customFormat="1" ht="12">
      <c r="A1025" s="13"/>
      <c r="B1025" s="257"/>
      <c r="C1025" s="258"/>
      <c r="D1025" s="259" t="s">
        <v>173</v>
      </c>
      <c r="E1025" s="260" t="s">
        <v>1</v>
      </c>
      <c r="F1025" s="261" t="s">
        <v>265</v>
      </c>
      <c r="G1025" s="258"/>
      <c r="H1025" s="260" t="s">
        <v>1</v>
      </c>
      <c r="I1025" s="262"/>
      <c r="J1025" s="258"/>
      <c r="K1025" s="258"/>
      <c r="L1025" s="263"/>
      <c r="M1025" s="264"/>
      <c r="N1025" s="265"/>
      <c r="O1025" s="265"/>
      <c r="P1025" s="265"/>
      <c r="Q1025" s="265"/>
      <c r="R1025" s="265"/>
      <c r="S1025" s="265"/>
      <c r="T1025" s="266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7" t="s">
        <v>173</v>
      </c>
      <c r="AU1025" s="267" t="s">
        <v>82</v>
      </c>
      <c r="AV1025" s="13" t="s">
        <v>80</v>
      </c>
      <c r="AW1025" s="13" t="s">
        <v>30</v>
      </c>
      <c r="AX1025" s="13" t="s">
        <v>73</v>
      </c>
      <c r="AY1025" s="267" t="s">
        <v>165</v>
      </c>
    </row>
    <row r="1026" spans="1:51" s="14" customFormat="1" ht="12">
      <c r="A1026" s="14"/>
      <c r="B1026" s="268"/>
      <c r="C1026" s="269"/>
      <c r="D1026" s="259" t="s">
        <v>173</v>
      </c>
      <c r="E1026" s="270" t="s">
        <v>1</v>
      </c>
      <c r="F1026" s="271" t="s">
        <v>1456</v>
      </c>
      <c r="G1026" s="269"/>
      <c r="H1026" s="272">
        <v>0.081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173</v>
      </c>
      <c r="AU1026" s="278" t="s">
        <v>82</v>
      </c>
      <c r="AV1026" s="14" t="s">
        <v>82</v>
      </c>
      <c r="AW1026" s="14" t="s">
        <v>30</v>
      </c>
      <c r="AX1026" s="14" t="s">
        <v>73</v>
      </c>
      <c r="AY1026" s="278" t="s">
        <v>165</v>
      </c>
    </row>
    <row r="1027" spans="1:51" s="14" customFormat="1" ht="12">
      <c r="A1027" s="14"/>
      <c r="B1027" s="268"/>
      <c r="C1027" s="269"/>
      <c r="D1027" s="259" t="s">
        <v>173</v>
      </c>
      <c r="E1027" s="270" t="s">
        <v>1</v>
      </c>
      <c r="F1027" s="271" t="s">
        <v>1457</v>
      </c>
      <c r="G1027" s="269"/>
      <c r="H1027" s="272">
        <v>0.093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8" t="s">
        <v>173</v>
      </c>
      <c r="AU1027" s="278" t="s">
        <v>82</v>
      </c>
      <c r="AV1027" s="14" t="s">
        <v>82</v>
      </c>
      <c r="AW1027" s="14" t="s">
        <v>30</v>
      </c>
      <c r="AX1027" s="14" t="s">
        <v>73</v>
      </c>
      <c r="AY1027" s="278" t="s">
        <v>165</v>
      </c>
    </row>
    <row r="1028" spans="1:51" s="14" customFormat="1" ht="12">
      <c r="A1028" s="14"/>
      <c r="B1028" s="268"/>
      <c r="C1028" s="269"/>
      <c r="D1028" s="259" t="s">
        <v>173</v>
      </c>
      <c r="E1028" s="270" t="s">
        <v>1</v>
      </c>
      <c r="F1028" s="271" t="s">
        <v>1458</v>
      </c>
      <c r="G1028" s="269"/>
      <c r="H1028" s="272">
        <v>0.081</v>
      </c>
      <c r="I1028" s="273"/>
      <c r="J1028" s="269"/>
      <c r="K1028" s="269"/>
      <c r="L1028" s="274"/>
      <c r="M1028" s="275"/>
      <c r="N1028" s="276"/>
      <c r="O1028" s="276"/>
      <c r="P1028" s="276"/>
      <c r="Q1028" s="276"/>
      <c r="R1028" s="276"/>
      <c r="S1028" s="276"/>
      <c r="T1028" s="27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8" t="s">
        <v>173</v>
      </c>
      <c r="AU1028" s="278" t="s">
        <v>82</v>
      </c>
      <c r="AV1028" s="14" t="s">
        <v>82</v>
      </c>
      <c r="AW1028" s="14" t="s">
        <v>30</v>
      </c>
      <c r="AX1028" s="14" t="s">
        <v>73</v>
      </c>
      <c r="AY1028" s="278" t="s">
        <v>165</v>
      </c>
    </row>
    <row r="1029" spans="1:65" s="2" customFormat="1" ht="21.75" customHeight="1">
      <c r="A1029" s="37"/>
      <c r="B1029" s="38"/>
      <c r="C1029" s="243" t="s">
        <v>1468</v>
      </c>
      <c r="D1029" s="243" t="s">
        <v>167</v>
      </c>
      <c r="E1029" s="244" t="s">
        <v>1469</v>
      </c>
      <c r="F1029" s="245" t="s">
        <v>1470</v>
      </c>
      <c r="G1029" s="246" t="s">
        <v>219</v>
      </c>
      <c r="H1029" s="247">
        <v>6.951</v>
      </c>
      <c r="I1029" s="248"/>
      <c r="J1029" s="249">
        <f>ROUND(I1029*H1029,2)</f>
        <v>0</v>
      </c>
      <c r="K1029" s="250"/>
      <c r="L1029" s="43"/>
      <c r="M1029" s="251" t="s">
        <v>1</v>
      </c>
      <c r="N1029" s="252" t="s">
        <v>38</v>
      </c>
      <c r="O1029" s="90"/>
      <c r="P1029" s="253">
        <f>O1029*H1029</f>
        <v>0</v>
      </c>
      <c r="Q1029" s="253">
        <v>0</v>
      </c>
      <c r="R1029" s="253">
        <f>Q1029*H1029</f>
        <v>0</v>
      </c>
      <c r="S1029" s="253">
        <v>0</v>
      </c>
      <c r="T1029" s="254">
        <f>S1029*H1029</f>
        <v>0</v>
      </c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R1029" s="255" t="s">
        <v>247</v>
      </c>
      <c r="AT1029" s="255" t="s">
        <v>167</v>
      </c>
      <c r="AU1029" s="255" t="s">
        <v>82</v>
      </c>
      <c r="AY1029" s="16" t="s">
        <v>165</v>
      </c>
      <c r="BE1029" s="256">
        <f>IF(N1029="základní",J1029,0)</f>
        <v>0</v>
      </c>
      <c r="BF1029" s="256">
        <f>IF(N1029="snížená",J1029,0)</f>
        <v>0</v>
      </c>
      <c r="BG1029" s="256">
        <f>IF(N1029="zákl. přenesená",J1029,0)</f>
        <v>0</v>
      </c>
      <c r="BH1029" s="256">
        <f>IF(N1029="sníž. přenesená",J1029,0)</f>
        <v>0</v>
      </c>
      <c r="BI1029" s="256">
        <f>IF(N1029="nulová",J1029,0)</f>
        <v>0</v>
      </c>
      <c r="BJ1029" s="16" t="s">
        <v>80</v>
      </c>
      <c r="BK1029" s="256">
        <f>ROUND(I1029*H1029,2)</f>
        <v>0</v>
      </c>
      <c r="BL1029" s="16" t="s">
        <v>247</v>
      </c>
      <c r="BM1029" s="255" t="s">
        <v>1471</v>
      </c>
    </row>
    <row r="1030" spans="1:63" s="12" customFormat="1" ht="22.8" customHeight="1">
      <c r="A1030" s="12"/>
      <c r="B1030" s="227"/>
      <c r="C1030" s="228"/>
      <c r="D1030" s="229" t="s">
        <v>72</v>
      </c>
      <c r="E1030" s="241" t="s">
        <v>1472</v>
      </c>
      <c r="F1030" s="241" t="s">
        <v>1473</v>
      </c>
      <c r="G1030" s="228"/>
      <c r="H1030" s="228"/>
      <c r="I1030" s="231"/>
      <c r="J1030" s="242">
        <f>BK1030</f>
        <v>0</v>
      </c>
      <c r="K1030" s="228"/>
      <c r="L1030" s="233"/>
      <c r="M1030" s="234"/>
      <c r="N1030" s="235"/>
      <c r="O1030" s="235"/>
      <c r="P1030" s="236">
        <f>SUM(P1031:P1048)</f>
        <v>0</v>
      </c>
      <c r="Q1030" s="235"/>
      <c r="R1030" s="236">
        <f>SUM(R1031:R1048)</f>
        <v>0.24713901000000002</v>
      </c>
      <c r="S1030" s="235"/>
      <c r="T1030" s="237">
        <f>SUM(T1031:T1048)</f>
        <v>0</v>
      </c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R1030" s="238" t="s">
        <v>82</v>
      </c>
      <c r="AT1030" s="239" t="s">
        <v>72</v>
      </c>
      <c r="AU1030" s="239" t="s">
        <v>80</v>
      </c>
      <c r="AY1030" s="238" t="s">
        <v>165</v>
      </c>
      <c r="BK1030" s="240">
        <f>SUM(BK1031:BK1048)</f>
        <v>0</v>
      </c>
    </row>
    <row r="1031" spans="1:65" s="2" customFormat="1" ht="21.75" customHeight="1">
      <c r="A1031" s="37"/>
      <c r="B1031" s="38"/>
      <c r="C1031" s="243" t="s">
        <v>1474</v>
      </c>
      <c r="D1031" s="243" t="s">
        <v>167</v>
      </c>
      <c r="E1031" s="244" t="s">
        <v>1475</v>
      </c>
      <c r="F1031" s="245" t="s">
        <v>1476</v>
      </c>
      <c r="G1031" s="246" t="s">
        <v>170</v>
      </c>
      <c r="H1031" s="247">
        <v>3.41</v>
      </c>
      <c r="I1031" s="248"/>
      <c r="J1031" s="249">
        <f>ROUND(I1031*H1031,2)</f>
        <v>0</v>
      </c>
      <c r="K1031" s="250"/>
      <c r="L1031" s="43"/>
      <c r="M1031" s="251" t="s">
        <v>1</v>
      </c>
      <c r="N1031" s="252" t="s">
        <v>38</v>
      </c>
      <c r="O1031" s="90"/>
      <c r="P1031" s="253">
        <f>O1031*H1031</f>
        <v>0</v>
      </c>
      <c r="Q1031" s="253">
        <v>0.01223</v>
      </c>
      <c r="R1031" s="253">
        <f>Q1031*H1031</f>
        <v>0.0417043</v>
      </c>
      <c r="S1031" s="253">
        <v>0</v>
      </c>
      <c r="T1031" s="254">
        <f>S1031*H1031</f>
        <v>0</v>
      </c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R1031" s="255" t="s">
        <v>247</v>
      </c>
      <c r="AT1031" s="255" t="s">
        <v>167</v>
      </c>
      <c r="AU1031" s="255" t="s">
        <v>82</v>
      </c>
      <c r="AY1031" s="16" t="s">
        <v>165</v>
      </c>
      <c r="BE1031" s="256">
        <f>IF(N1031="základní",J1031,0)</f>
        <v>0</v>
      </c>
      <c r="BF1031" s="256">
        <f>IF(N1031="snížená",J1031,0)</f>
        <v>0</v>
      </c>
      <c r="BG1031" s="256">
        <f>IF(N1031="zákl. přenesená",J1031,0)</f>
        <v>0</v>
      </c>
      <c r="BH1031" s="256">
        <f>IF(N1031="sníž. přenesená",J1031,0)</f>
        <v>0</v>
      </c>
      <c r="BI1031" s="256">
        <f>IF(N1031="nulová",J1031,0)</f>
        <v>0</v>
      </c>
      <c r="BJ1031" s="16" t="s">
        <v>80</v>
      </c>
      <c r="BK1031" s="256">
        <f>ROUND(I1031*H1031,2)</f>
        <v>0</v>
      </c>
      <c r="BL1031" s="16" t="s">
        <v>247</v>
      </c>
      <c r="BM1031" s="255" t="s">
        <v>1477</v>
      </c>
    </row>
    <row r="1032" spans="1:51" s="14" customFormat="1" ht="12">
      <c r="A1032" s="14"/>
      <c r="B1032" s="268"/>
      <c r="C1032" s="269"/>
      <c r="D1032" s="259" t="s">
        <v>173</v>
      </c>
      <c r="E1032" s="270" t="s">
        <v>1</v>
      </c>
      <c r="F1032" s="271" t="s">
        <v>1478</v>
      </c>
      <c r="G1032" s="269"/>
      <c r="H1032" s="272">
        <v>3.41</v>
      </c>
      <c r="I1032" s="273"/>
      <c r="J1032" s="269"/>
      <c r="K1032" s="269"/>
      <c r="L1032" s="274"/>
      <c r="M1032" s="275"/>
      <c r="N1032" s="276"/>
      <c r="O1032" s="276"/>
      <c r="P1032" s="276"/>
      <c r="Q1032" s="276"/>
      <c r="R1032" s="276"/>
      <c r="S1032" s="276"/>
      <c r="T1032" s="27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8" t="s">
        <v>173</v>
      </c>
      <c r="AU1032" s="278" t="s">
        <v>82</v>
      </c>
      <c r="AV1032" s="14" t="s">
        <v>82</v>
      </c>
      <c r="AW1032" s="14" t="s">
        <v>30</v>
      </c>
      <c r="AX1032" s="14" t="s">
        <v>73</v>
      </c>
      <c r="AY1032" s="278" t="s">
        <v>165</v>
      </c>
    </row>
    <row r="1033" spans="1:65" s="2" customFormat="1" ht="21.75" customHeight="1">
      <c r="A1033" s="37"/>
      <c r="B1033" s="38"/>
      <c r="C1033" s="243" t="s">
        <v>1479</v>
      </c>
      <c r="D1033" s="243" t="s">
        <v>167</v>
      </c>
      <c r="E1033" s="244" t="s">
        <v>1480</v>
      </c>
      <c r="F1033" s="245" t="s">
        <v>1481</v>
      </c>
      <c r="G1033" s="246" t="s">
        <v>170</v>
      </c>
      <c r="H1033" s="247">
        <v>11.1</v>
      </c>
      <c r="I1033" s="248"/>
      <c r="J1033" s="249">
        <f>ROUND(I1033*H1033,2)</f>
        <v>0</v>
      </c>
      <c r="K1033" s="250"/>
      <c r="L1033" s="43"/>
      <c r="M1033" s="251" t="s">
        <v>1</v>
      </c>
      <c r="N1033" s="252" t="s">
        <v>38</v>
      </c>
      <c r="O1033" s="90"/>
      <c r="P1033" s="253">
        <f>O1033*H1033</f>
        <v>0</v>
      </c>
      <c r="Q1033" s="253">
        <v>0.01694</v>
      </c>
      <c r="R1033" s="253">
        <f>Q1033*H1033</f>
        <v>0.188034</v>
      </c>
      <c r="S1033" s="253">
        <v>0</v>
      </c>
      <c r="T1033" s="254">
        <f>S1033*H1033</f>
        <v>0</v>
      </c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R1033" s="255" t="s">
        <v>247</v>
      </c>
      <c r="AT1033" s="255" t="s">
        <v>167</v>
      </c>
      <c r="AU1033" s="255" t="s">
        <v>82</v>
      </c>
      <c r="AY1033" s="16" t="s">
        <v>165</v>
      </c>
      <c r="BE1033" s="256">
        <f>IF(N1033="základní",J1033,0)</f>
        <v>0</v>
      </c>
      <c r="BF1033" s="256">
        <f>IF(N1033="snížená",J1033,0)</f>
        <v>0</v>
      </c>
      <c r="BG1033" s="256">
        <f>IF(N1033="zákl. přenesená",J1033,0)</f>
        <v>0</v>
      </c>
      <c r="BH1033" s="256">
        <f>IF(N1033="sníž. přenesená",J1033,0)</f>
        <v>0</v>
      </c>
      <c r="BI1033" s="256">
        <f>IF(N1033="nulová",J1033,0)</f>
        <v>0</v>
      </c>
      <c r="BJ1033" s="16" t="s">
        <v>80</v>
      </c>
      <c r="BK1033" s="256">
        <f>ROUND(I1033*H1033,2)</f>
        <v>0</v>
      </c>
      <c r="BL1033" s="16" t="s">
        <v>247</v>
      </c>
      <c r="BM1033" s="255" t="s">
        <v>1482</v>
      </c>
    </row>
    <row r="1034" spans="1:51" s="13" customFormat="1" ht="12">
      <c r="A1034" s="13"/>
      <c r="B1034" s="257"/>
      <c r="C1034" s="258"/>
      <c r="D1034" s="259" t="s">
        <v>173</v>
      </c>
      <c r="E1034" s="260" t="s">
        <v>1</v>
      </c>
      <c r="F1034" s="261" t="s">
        <v>265</v>
      </c>
      <c r="G1034" s="258"/>
      <c r="H1034" s="260" t="s">
        <v>1</v>
      </c>
      <c r="I1034" s="262"/>
      <c r="J1034" s="258"/>
      <c r="K1034" s="258"/>
      <c r="L1034" s="263"/>
      <c r="M1034" s="264"/>
      <c r="N1034" s="265"/>
      <c r="O1034" s="265"/>
      <c r="P1034" s="265"/>
      <c r="Q1034" s="265"/>
      <c r="R1034" s="265"/>
      <c r="S1034" s="265"/>
      <c r="T1034" s="26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67" t="s">
        <v>173</v>
      </c>
      <c r="AU1034" s="267" t="s">
        <v>82</v>
      </c>
      <c r="AV1034" s="13" t="s">
        <v>80</v>
      </c>
      <c r="AW1034" s="13" t="s">
        <v>30</v>
      </c>
      <c r="AX1034" s="13" t="s">
        <v>73</v>
      </c>
      <c r="AY1034" s="267" t="s">
        <v>165</v>
      </c>
    </row>
    <row r="1035" spans="1:51" s="14" customFormat="1" ht="12">
      <c r="A1035" s="14"/>
      <c r="B1035" s="268"/>
      <c r="C1035" s="269"/>
      <c r="D1035" s="259" t="s">
        <v>173</v>
      </c>
      <c r="E1035" s="270" t="s">
        <v>1</v>
      </c>
      <c r="F1035" s="271" t="s">
        <v>1483</v>
      </c>
      <c r="G1035" s="269"/>
      <c r="H1035" s="272">
        <v>3.7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173</v>
      </c>
      <c r="AU1035" s="278" t="s">
        <v>82</v>
      </c>
      <c r="AV1035" s="14" t="s">
        <v>82</v>
      </c>
      <c r="AW1035" s="14" t="s">
        <v>30</v>
      </c>
      <c r="AX1035" s="14" t="s">
        <v>73</v>
      </c>
      <c r="AY1035" s="278" t="s">
        <v>165</v>
      </c>
    </row>
    <row r="1036" spans="1:51" s="14" customFormat="1" ht="12">
      <c r="A1036" s="14"/>
      <c r="B1036" s="268"/>
      <c r="C1036" s="269"/>
      <c r="D1036" s="259" t="s">
        <v>173</v>
      </c>
      <c r="E1036" s="270" t="s">
        <v>1</v>
      </c>
      <c r="F1036" s="271" t="s">
        <v>1484</v>
      </c>
      <c r="G1036" s="269"/>
      <c r="H1036" s="272">
        <v>3.7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173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165</v>
      </c>
    </row>
    <row r="1037" spans="1:51" s="14" customFormat="1" ht="12">
      <c r="A1037" s="14"/>
      <c r="B1037" s="268"/>
      <c r="C1037" s="269"/>
      <c r="D1037" s="259" t="s">
        <v>173</v>
      </c>
      <c r="E1037" s="270" t="s">
        <v>1</v>
      </c>
      <c r="F1037" s="271" t="s">
        <v>1485</v>
      </c>
      <c r="G1037" s="269"/>
      <c r="H1037" s="272">
        <v>3.7</v>
      </c>
      <c r="I1037" s="273"/>
      <c r="J1037" s="269"/>
      <c r="K1037" s="269"/>
      <c r="L1037" s="274"/>
      <c r="M1037" s="275"/>
      <c r="N1037" s="276"/>
      <c r="O1037" s="276"/>
      <c r="P1037" s="276"/>
      <c r="Q1037" s="276"/>
      <c r="R1037" s="276"/>
      <c r="S1037" s="276"/>
      <c r="T1037" s="27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8" t="s">
        <v>173</v>
      </c>
      <c r="AU1037" s="278" t="s">
        <v>82</v>
      </c>
      <c r="AV1037" s="14" t="s">
        <v>82</v>
      </c>
      <c r="AW1037" s="14" t="s">
        <v>30</v>
      </c>
      <c r="AX1037" s="14" t="s">
        <v>73</v>
      </c>
      <c r="AY1037" s="278" t="s">
        <v>165</v>
      </c>
    </row>
    <row r="1038" spans="1:65" s="2" customFormat="1" ht="16.5" customHeight="1">
      <c r="A1038" s="37"/>
      <c r="B1038" s="38"/>
      <c r="C1038" s="243" t="s">
        <v>1486</v>
      </c>
      <c r="D1038" s="243" t="s">
        <v>167</v>
      </c>
      <c r="E1038" s="244" t="s">
        <v>1487</v>
      </c>
      <c r="F1038" s="245" t="s">
        <v>1488</v>
      </c>
      <c r="G1038" s="246" t="s">
        <v>170</v>
      </c>
      <c r="H1038" s="247">
        <v>17.33</v>
      </c>
      <c r="I1038" s="248"/>
      <c r="J1038" s="249">
        <f>ROUND(I1038*H1038,2)</f>
        <v>0</v>
      </c>
      <c r="K1038" s="250"/>
      <c r="L1038" s="43"/>
      <c r="M1038" s="251" t="s">
        <v>1</v>
      </c>
      <c r="N1038" s="252" t="s">
        <v>38</v>
      </c>
      <c r="O1038" s="90"/>
      <c r="P1038" s="253">
        <f>O1038*H1038</f>
        <v>0</v>
      </c>
      <c r="Q1038" s="253">
        <v>0</v>
      </c>
      <c r="R1038" s="253">
        <f>Q1038*H1038</f>
        <v>0</v>
      </c>
      <c r="S1038" s="253">
        <v>0</v>
      </c>
      <c r="T1038" s="254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55" t="s">
        <v>247</v>
      </c>
      <c r="AT1038" s="255" t="s">
        <v>167</v>
      </c>
      <c r="AU1038" s="255" t="s">
        <v>82</v>
      </c>
      <c r="AY1038" s="16" t="s">
        <v>165</v>
      </c>
      <c r="BE1038" s="256">
        <f>IF(N1038="základní",J1038,0)</f>
        <v>0</v>
      </c>
      <c r="BF1038" s="256">
        <f>IF(N1038="snížená",J1038,0)</f>
        <v>0</v>
      </c>
      <c r="BG1038" s="256">
        <f>IF(N1038="zákl. přenesená",J1038,0)</f>
        <v>0</v>
      </c>
      <c r="BH1038" s="256">
        <f>IF(N1038="sníž. přenesená",J1038,0)</f>
        <v>0</v>
      </c>
      <c r="BI1038" s="256">
        <f>IF(N1038="nulová",J1038,0)</f>
        <v>0</v>
      </c>
      <c r="BJ1038" s="16" t="s">
        <v>80</v>
      </c>
      <c r="BK1038" s="256">
        <f>ROUND(I1038*H1038,2)</f>
        <v>0</v>
      </c>
      <c r="BL1038" s="16" t="s">
        <v>247</v>
      </c>
      <c r="BM1038" s="255" t="s">
        <v>1489</v>
      </c>
    </row>
    <row r="1039" spans="1:51" s="13" customFormat="1" ht="12">
      <c r="A1039" s="13"/>
      <c r="B1039" s="257"/>
      <c r="C1039" s="258"/>
      <c r="D1039" s="259" t="s">
        <v>173</v>
      </c>
      <c r="E1039" s="260" t="s">
        <v>1</v>
      </c>
      <c r="F1039" s="261" t="s">
        <v>265</v>
      </c>
      <c r="G1039" s="258"/>
      <c r="H1039" s="260" t="s">
        <v>1</v>
      </c>
      <c r="I1039" s="262"/>
      <c r="J1039" s="258"/>
      <c r="K1039" s="258"/>
      <c r="L1039" s="263"/>
      <c r="M1039" s="264"/>
      <c r="N1039" s="265"/>
      <c r="O1039" s="265"/>
      <c r="P1039" s="265"/>
      <c r="Q1039" s="265"/>
      <c r="R1039" s="265"/>
      <c r="S1039" s="265"/>
      <c r="T1039" s="266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7" t="s">
        <v>173</v>
      </c>
      <c r="AU1039" s="267" t="s">
        <v>82</v>
      </c>
      <c r="AV1039" s="13" t="s">
        <v>80</v>
      </c>
      <c r="AW1039" s="13" t="s">
        <v>30</v>
      </c>
      <c r="AX1039" s="13" t="s">
        <v>73</v>
      </c>
      <c r="AY1039" s="267" t="s">
        <v>165</v>
      </c>
    </row>
    <row r="1040" spans="1:51" s="14" customFormat="1" ht="12">
      <c r="A1040" s="14"/>
      <c r="B1040" s="268"/>
      <c r="C1040" s="269"/>
      <c r="D1040" s="259" t="s">
        <v>173</v>
      </c>
      <c r="E1040" s="270" t="s">
        <v>1</v>
      </c>
      <c r="F1040" s="271" t="s">
        <v>1490</v>
      </c>
      <c r="G1040" s="269"/>
      <c r="H1040" s="272">
        <v>4.6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173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165</v>
      </c>
    </row>
    <row r="1041" spans="1:51" s="14" customFormat="1" ht="12">
      <c r="A1041" s="14"/>
      <c r="B1041" s="268"/>
      <c r="C1041" s="269"/>
      <c r="D1041" s="259" t="s">
        <v>173</v>
      </c>
      <c r="E1041" s="270" t="s">
        <v>1</v>
      </c>
      <c r="F1041" s="271" t="s">
        <v>1491</v>
      </c>
      <c r="G1041" s="269"/>
      <c r="H1041" s="272">
        <v>5.7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173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165</v>
      </c>
    </row>
    <row r="1042" spans="1:51" s="14" customFormat="1" ht="12">
      <c r="A1042" s="14"/>
      <c r="B1042" s="268"/>
      <c r="C1042" s="269"/>
      <c r="D1042" s="259" t="s">
        <v>173</v>
      </c>
      <c r="E1042" s="270" t="s">
        <v>1</v>
      </c>
      <c r="F1042" s="271" t="s">
        <v>1485</v>
      </c>
      <c r="G1042" s="269"/>
      <c r="H1042" s="272">
        <v>3.7</v>
      </c>
      <c r="I1042" s="273"/>
      <c r="J1042" s="269"/>
      <c r="K1042" s="269"/>
      <c r="L1042" s="274"/>
      <c r="M1042" s="275"/>
      <c r="N1042" s="276"/>
      <c r="O1042" s="276"/>
      <c r="P1042" s="276"/>
      <c r="Q1042" s="276"/>
      <c r="R1042" s="276"/>
      <c r="S1042" s="276"/>
      <c r="T1042" s="27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78" t="s">
        <v>173</v>
      </c>
      <c r="AU1042" s="278" t="s">
        <v>82</v>
      </c>
      <c r="AV1042" s="14" t="s">
        <v>82</v>
      </c>
      <c r="AW1042" s="14" t="s">
        <v>30</v>
      </c>
      <c r="AX1042" s="14" t="s">
        <v>73</v>
      </c>
      <c r="AY1042" s="278" t="s">
        <v>165</v>
      </c>
    </row>
    <row r="1043" spans="1:51" s="14" customFormat="1" ht="12">
      <c r="A1043" s="14"/>
      <c r="B1043" s="268"/>
      <c r="C1043" s="269"/>
      <c r="D1043" s="259" t="s">
        <v>173</v>
      </c>
      <c r="E1043" s="270" t="s">
        <v>1</v>
      </c>
      <c r="F1043" s="271" t="s">
        <v>1492</v>
      </c>
      <c r="G1043" s="269"/>
      <c r="H1043" s="272">
        <v>3.33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173</v>
      </c>
      <c r="AU1043" s="278" t="s">
        <v>82</v>
      </c>
      <c r="AV1043" s="14" t="s">
        <v>82</v>
      </c>
      <c r="AW1043" s="14" t="s">
        <v>30</v>
      </c>
      <c r="AX1043" s="14" t="s">
        <v>73</v>
      </c>
      <c r="AY1043" s="278" t="s">
        <v>165</v>
      </c>
    </row>
    <row r="1044" spans="1:65" s="2" customFormat="1" ht="21.75" customHeight="1">
      <c r="A1044" s="37"/>
      <c r="B1044" s="38"/>
      <c r="C1044" s="279" t="s">
        <v>1493</v>
      </c>
      <c r="D1044" s="279" t="s">
        <v>238</v>
      </c>
      <c r="E1044" s="280" t="s">
        <v>1494</v>
      </c>
      <c r="F1044" s="281" t="s">
        <v>1495</v>
      </c>
      <c r="G1044" s="282" t="s">
        <v>170</v>
      </c>
      <c r="H1044" s="283">
        <v>19.063</v>
      </c>
      <c r="I1044" s="284"/>
      <c r="J1044" s="285">
        <f>ROUND(I1044*H1044,2)</f>
        <v>0</v>
      </c>
      <c r="K1044" s="286"/>
      <c r="L1044" s="287"/>
      <c r="M1044" s="288" t="s">
        <v>1</v>
      </c>
      <c r="N1044" s="289" t="s">
        <v>38</v>
      </c>
      <c r="O1044" s="90"/>
      <c r="P1044" s="253">
        <f>O1044*H1044</f>
        <v>0</v>
      </c>
      <c r="Q1044" s="253">
        <v>0.00017</v>
      </c>
      <c r="R1044" s="253">
        <f>Q1044*H1044</f>
        <v>0.00324071</v>
      </c>
      <c r="S1044" s="253">
        <v>0</v>
      </c>
      <c r="T1044" s="254">
        <f>S1044*H1044</f>
        <v>0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55" t="s">
        <v>333</v>
      </c>
      <c r="AT1044" s="255" t="s">
        <v>238</v>
      </c>
      <c r="AU1044" s="255" t="s">
        <v>82</v>
      </c>
      <c r="AY1044" s="16" t="s">
        <v>165</v>
      </c>
      <c r="BE1044" s="256">
        <f>IF(N1044="základní",J1044,0)</f>
        <v>0</v>
      </c>
      <c r="BF1044" s="256">
        <f>IF(N1044="snížená",J1044,0)</f>
        <v>0</v>
      </c>
      <c r="BG1044" s="256">
        <f>IF(N1044="zákl. přenesená",J1044,0)</f>
        <v>0</v>
      </c>
      <c r="BH1044" s="256">
        <f>IF(N1044="sníž. přenesená",J1044,0)</f>
        <v>0</v>
      </c>
      <c r="BI1044" s="256">
        <f>IF(N1044="nulová",J1044,0)</f>
        <v>0</v>
      </c>
      <c r="BJ1044" s="16" t="s">
        <v>80</v>
      </c>
      <c r="BK1044" s="256">
        <f>ROUND(I1044*H1044,2)</f>
        <v>0</v>
      </c>
      <c r="BL1044" s="16" t="s">
        <v>247</v>
      </c>
      <c r="BM1044" s="255" t="s">
        <v>1496</v>
      </c>
    </row>
    <row r="1045" spans="1:51" s="14" customFormat="1" ht="12">
      <c r="A1045" s="14"/>
      <c r="B1045" s="268"/>
      <c r="C1045" s="269"/>
      <c r="D1045" s="259" t="s">
        <v>173</v>
      </c>
      <c r="E1045" s="269"/>
      <c r="F1045" s="271" t="s">
        <v>1497</v>
      </c>
      <c r="G1045" s="269"/>
      <c r="H1045" s="272">
        <v>19.063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173</v>
      </c>
      <c r="AU1045" s="278" t="s">
        <v>82</v>
      </c>
      <c r="AV1045" s="14" t="s">
        <v>82</v>
      </c>
      <c r="AW1045" s="14" t="s">
        <v>4</v>
      </c>
      <c r="AX1045" s="14" t="s">
        <v>80</v>
      </c>
      <c r="AY1045" s="278" t="s">
        <v>165</v>
      </c>
    </row>
    <row r="1046" spans="1:65" s="2" customFormat="1" ht="16.5" customHeight="1">
      <c r="A1046" s="37"/>
      <c r="B1046" s="38"/>
      <c r="C1046" s="243" t="s">
        <v>1498</v>
      </c>
      <c r="D1046" s="243" t="s">
        <v>167</v>
      </c>
      <c r="E1046" s="244" t="s">
        <v>1499</v>
      </c>
      <c r="F1046" s="245" t="s">
        <v>1500</v>
      </c>
      <c r="G1046" s="246" t="s">
        <v>457</v>
      </c>
      <c r="H1046" s="247">
        <v>4</v>
      </c>
      <c r="I1046" s="248"/>
      <c r="J1046" s="249">
        <f>ROUND(I1046*H1046,2)</f>
        <v>0</v>
      </c>
      <c r="K1046" s="250"/>
      <c r="L1046" s="43"/>
      <c r="M1046" s="251" t="s">
        <v>1</v>
      </c>
      <c r="N1046" s="252" t="s">
        <v>38</v>
      </c>
      <c r="O1046" s="90"/>
      <c r="P1046" s="253">
        <f>O1046*H1046</f>
        <v>0</v>
      </c>
      <c r="Q1046" s="253">
        <v>0.00354</v>
      </c>
      <c r="R1046" s="253">
        <f>Q1046*H1046</f>
        <v>0.01416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247</v>
      </c>
      <c r="AT1046" s="255" t="s">
        <v>167</v>
      </c>
      <c r="AU1046" s="255" t="s">
        <v>82</v>
      </c>
      <c r="AY1046" s="16" t="s">
        <v>165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80</v>
      </c>
      <c r="BK1046" s="256">
        <f>ROUND(I1046*H1046,2)</f>
        <v>0</v>
      </c>
      <c r="BL1046" s="16" t="s">
        <v>247</v>
      </c>
      <c r="BM1046" s="255" t="s">
        <v>1501</v>
      </c>
    </row>
    <row r="1047" spans="1:51" s="14" customFormat="1" ht="12">
      <c r="A1047" s="14"/>
      <c r="B1047" s="268"/>
      <c r="C1047" s="269"/>
      <c r="D1047" s="259" t="s">
        <v>173</v>
      </c>
      <c r="E1047" s="270" t="s">
        <v>1</v>
      </c>
      <c r="F1047" s="271" t="s">
        <v>1502</v>
      </c>
      <c r="G1047" s="269"/>
      <c r="H1047" s="272">
        <v>4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173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165</v>
      </c>
    </row>
    <row r="1048" spans="1:65" s="2" customFormat="1" ht="21.75" customHeight="1">
      <c r="A1048" s="37"/>
      <c r="B1048" s="38"/>
      <c r="C1048" s="243" t="s">
        <v>1503</v>
      </c>
      <c r="D1048" s="243" t="s">
        <v>167</v>
      </c>
      <c r="E1048" s="244" t="s">
        <v>1504</v>
      </c>
      <c r="F1048" s="245" t="s">
        <v>1505</v>
      </c>
      <c r="G1048" s="246" t="s">
        <v>219</v>
      </c>
      <c r="H1048" s="247">
        <v>0.247</v>
      </c>
      <c r="I1048" s="248"/>
      <c r="J1048" s="249">
        <f>ROUND(I1048*H1048,2)</f>
        <v>0</v>
      </c>
      <c r="K1048" s="250"/>
      <c r="L1048" s="43"/>
      <c r="M1048" s="251" t="s">
        <v>1</v>
      </c>
      <c r="N1048" s="252" t="s">
        <v>38</v>
      </c>
      <c r="O1048" s="90"/>
      <c r="P1048" s="253">
        <f>O1048*H1048</f>
        <v>0</v>
      </c>
      <c r="Q1048" s="253">
        <v>0</v>
      </c>
      <c r="R1048" s="253">
        <f>Q1048*H1048</f>
        <v>0</v>
      </c>
      <c r="S1048" s="253">
        <v>0</v>
      </c>
      <c r="T1048" s="254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255" t="s">
        <v>247</v>
      </c>
      <c r="AT1048" s="255" t="s">
        <v>167</v>
      </c>
      <c r="AU1048" s="255" t="s">
        <v>82</v>
      </c>
      <c r="AY1048" s="16" t="s">
        <v>165</v>
      </c>
      <c r="BE1048" s="256">
        <f>IF(N1048="základní",J1048,0)</f>
        <v>0</v>
      </c>
      <c r="BF1048" s="256">
        <f>IF(N1048="snížená",J1048,0)</f>
        <v>0</v>
      </c>
      <c r="BG1048" s="256">
        <f>IF(N1048="zákl. přenesená",J1048,0)</f>
        <v>0</v>
      </c>
      <c r="BH1048" s="256">
        <f>IF(N1048="sníž. přenesená",J1048,0)</f>
        <v>0</v>
      </c>
      <c r="BI1048" s="256">
        <f>IF(N1048="nulová",J1048,0)</f>
        <v>0</v>
      </c>
      <c r="BJ1048" s="16" t="s">
        <v>80</v>
      </c>
      <c r="BK1048" s="256">
        <f>ROUND(I1048*H1048,2)</f>
        <v>0</v>
      </c>
      <c r="BL1048" s="16" t="s">
        <v>247</v>
      </c>
      <c r="BM1048" s="255" t="s">
        <v>1506</v>
      </c>
    </row>
    <row r="1049" spans="1:63" s="12" customFormat="1" ht="22.8" customHeight="1">
      <c r="A1049" s="12"/>
      <c r="B1049" s="227"/>
      <c r="C1049" s="228"/>
      <c r="D1049" s="229" t="s">
        <v>72</v>
      </c>
      <c r="E1049" s="241" t="s">
        <v>1507</v>
      </c>
      <c r="F1049" s="241" t="s">
        <v>1508</v>
      </c>
      <c r="G1049" s="228"/>
      <c r="H1049" s="228"/>
      <c r="I1049" s="231"/>
      <c r="J1049" s="242">
        <f>BK1049</f>
        <v>0</v>
      </c>
      <c r="K1049" s="228"/>
      <c r="L1049" s="233"/>
      <c r="M1049" s="234"/>
      <c r="N1049" s="235"/>
      <c r="O1049" s="235"/>
      <c r="P1049" s="236">
        <f>SUM(P1050:P1114)</f>
        <v>0</v>
      </c>
      <c r="Q1049" s="235"/>
      <c r="R1049" s="236">
        <f>SUM(R1050:R1114)</f>
        <v>1.1760067200000002</v>
      </c>
      <c r="S1049" s="235"/>
      <c r="T1049" s="237">
        <f>SUM(T1050:T1114)</f>
        <v>1.3178239000000003</v>
      </c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R1049" s="238" t="s">
        <v>82</v>
      </c>
      <c r="AT1049" s="239" t="s">
        <v>72</v>
      </c>
      <c r="AU1049" s="239" t="s">
        <v>80</v>
      </c>
      <c r="AY1049" s="238" t="s">
        <v>165</v>
      </c>
      <c r="BK1049" s="240">
        <f>SUM(BK1050:BK1114)</f>
        <v>0</v>
      </c>
    </row>
    <row r="1050" spans="1:65" s="2" customFormat="1" ht="16.5" customHeight="1">
      <c r="A1050" s="37"/>
      <c r="B1050" s="38"/>
      <c r="C1050" s="243" t="s">
        <v>1509</v>
      </c>
      <c r="D1050" s="243" t="s">
        <v>167</v>
      </c>
      <c r="E1050" s="244" t="s">
        <v>1510</v>
      </c>
      <c r="F1050" s="245" t="s">
        <v>1511</v>
      </c>
      <c r="G1050" s="246" t="s">
        <v>170</v>
      </c>
      <c r="H1050" s="247">
        <v>4.32</v>
      </c>
      <c r="I1050" s="248"/>
      <c r="J1050" s="249">
        <f>ROUND(I1050*H1050,2)</f>
        <v>0</v>
      </c>
      <c r="K1050" s="250"/>
      <c r="L1050" s="43"/>
      <c r="M1050" s="251" t="s">
        <v>1</v>
      </c>
      <c r="N1050" s="252" t="s">
        <v>38</v>
      </c>
      <c r="O1050" s="90"/>
      <c r="P1050" s="253">
        <f>O1050*H1050</f>
        <v>0</v>
      </c>
      <c r="Q1050" s="253">
        <v>0</v>
      </c>
      <c r="R1050" s="253">
        <f>Q1050*H1050</f>
        <v>0</v>
      </c>
      <c r="S1050" s="253">
        <v>0.00594</v>
      </c>
      <c r="T1050" s="254">
        <f>S1050*H1050</f>
        <v>0.0256608</v>
      </c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R1050" s="255" t="s">
        <v>247</v>
      </c>
      <c r="AT1050" s="255" t="s">
        <v>167</v>
      </c>
      <c r="AU1050" s="255" t="s">
        <v>82</v>
      </c>
      <c r="AY1050" s="16" t="s">
        <v>165</v>
      </c>
      <c r="BE1050" s="256">
        <f>IF(N1050="základní",J1050,0)</f>
        <v>0</v>
      </c>
      <c r="BF1050" s="256">
        <f>IF(N1050="snížená",J1050,0)</f>
        <v>0</v>
      </c>
      <c r="BG1050" s="256">
        <f>IF(N1050="zákl. přenesená",J1050,0)</f>
        <v>0</v>
      </c>
      <c r="BH1050" s="256">
        <f>IF(N1050="sníž. přenesená",J1050,0)</f>
        <v>0</v>
      </c>
      <c r="BI1050" s="256">
        <f>IF(N1050="nulová",J1050,0)</f>
        <v>0</v>
      </c>
      <c r="BJ1050" s="16" t="s">
        <v>80</v>
      </c>
      <c r="BK1050" s="256">
        <f>ROUND(I1050*H1050,2)</f>
        <v>0</v>
      </c>
      <c r="BL1050" s="16" t="s">
        <v>247</v>
      </c>
      <c r="BM1050" s="255" t="s">
        <v>1512</v>
      </c>
    </row>
    <row r="1051" spans="1:51" s="14" customFormat="1" ht="12">
      <c r="A1051" s="14"/>
      <c r="B1051" s="268"/>
      <c r="C1051" s="269"/>
      <c r="D1051" s="259" t="s">
        <v>173</v>
      </c>
      <c r="E1051" s="270" t="s">
        <v>1</v>
      </c>
      <c r="F1051" s="271" t="s">
        <v>1513</v>
      </c>
      <c r="G1051" s="269"/>
      <c r="H1051" s="272">
        <v>4.32</v>
      </c>
      <c r="I1051" s="273"/>
      <c r="J1051" s="269"/>
      <c r="K1051" s="269"/>
      <c r="L1051" s="274"/>
      <c r="M1051" s="275"/>
      <c r="N1051" s="276"/>
      <c r="O1051" s="276"/>
      <c r="P1051" s="276"/>
      <c r="Q1051" s="276"/>
      <c r="R1051" s="276"/>
      <c r="S1051" s="276"/>
      <c r="T1051" s="27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78" t="s">
        <v>173</v>
      </c>
      <c r="AU1051" s="278" t="s">
        <v>82</v>
      </c>
      <c r="AV1051" s="14" t="s">
        <v>82</v>
      </c>
      <c r="AW1051" s="14" t="s">
        <v>30</v>
      </c>
      <c r="AX1051" s="14" t="s">
        <v>73</v>
      </c>
      <c r="AY1051" s="278" t="s">
        <v>165</v>
      </c>
    </row>
    <row r="1052" spans="1:65" s="2" customFormat="1" ht="16.5" customHeight="1">
      <c r="A1052" s="37"/>
      <c r="B1052" s="38"/>
      <c r="C1052" s="243" t="s">
        <v>1514</v>
      </c>
      <c r="D1052" s="243" t="s">
        <v>167</v>
      </c>
      <c r="E1052" s="244" t="s">
        <v>1515</v>
      </c>
      <c r="F1052" s="245" t="s">
        <v>1516</v>
      </c>
      <c r="G1052" s="246" t="s">
        <v>457</v>
      </c>
      <c r="H1052" s="247">
        <v>9.36</v>
      </c>
      <c r="I1052" s="248"/>
      <c r="J1052" s="249">
        <f>ROUND(I1052*H1052,2)</f>
        <v>0</v>
      </c>
      <c r="K1052" s="250"/>
      <c r="L1052" s="43"/>
      <c r="M1052" s="251" t="s">
        <v>1</v>
      </c>
      <c r="N1052" s="252" t="s">
        <v>38</v>
      </c>
      <c r="O1052" s="90"/>
      <c r="P1052" s="253">
        <f>O1052*H1052</f>
        <v>0</v>
      </c>
      <c r="Q1052" s="253">
        <v>0</v>
      </c>
      <c r="R1052" s="253">
        <f>Q1052*H1052</f>
        <v>0</v>
      </c>
      <c r="S1052" s="253">
        <v>0</v>
      </c>
      <c r="T1052" s="254">
        <f>S1052*H1052</f>
        <v>0</v>
      </c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R1052" s="255" t="s">
        <v>247</v>
      </c>
      <c r="AT1052" s="255" t="s">
        <v>167</v>
      </c>
      <c r="AU1052" s="255" t="s">
        <v>82</v>
      </c>
      <c r="AY1052" s="16" t="s">
        <v>165</v>
      </c>
      <c r="BE1052" s="256">
        <f>IF(N1052="základní",J1052,0)</f>
        <v>0</v>
      </c>
      <c r="BF1052" s="256">
        <f>IF(N1052="snížená",J1052,0)</f>
        <v>0</v>
      </c>
      <c r="BG1052" s="256">
        <f>IF(N1052="zákl. přenesená",J1052,0)</f>
        <v>0</v>
      </c>
      <c r="BH1052" s="256">
        <f>IF(N1052="sníž. přenesená",J1052,0)</f>
        <v>0</v>
      </c>
      <c r="BI1052" s="256">
        <f>IF(N1052="nulová",J1052,0)</f>
        <v>0</v>
      </c>
      <c r="BJ1052" s="16" t="s">
        <v>80</v>
      </c>
      <c r="BK1052" s="256">
        <f>ROUND(I1052*H1052,2)</f>
        <v>0</v>
      </c>
      <c r="BL1052" s="16" t="s">
        <v>247</v>
      </c>
      <c r="BM1052" s="255" t="s">
        <v>1517</v>
      </c>
    </row>
    <row r="1053" spans="1:51" s="14" customFormat="1" ht="12">
      <c r="A1053" s="14"/>
      <c r="B1053" s="268"/>
      <c r="C1053" s="269"/>
      <c r="D1053" s="259" t="s">
        <v>173</v>
      </c>
      <c r="E1053" s="270" t="s">
        <v>1</v>
      </c>
      <c r="F1053" s="271" t="s">
        <v>1518</v>
      </c>
      <c r="G1053" s="269"/>
      <c r="H1053" s="272">
        <v>7.92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173</v>
      </c>
      <c r="AU1053" s="278" t="s">
        <v>82</v>
      </c>
      <c r="AV1053" s="14" t="s">
        <v>82</v>
      </c>
      <c r="AW1053" s="14" t="s">
        <v>30</v>
      </c>
      <c r="AX1053" s="14" t="s">
        <v>73</v>
      </c>
      <c r="AY1053" s="278" t="s">
        <v>165</v>
      </c>
    </row>
    <row r="1054" spans="1:51" s="14" customFormat="1" ht="12">
      <c r="A1054" s="14"/>
      <c r="B1054" s="268"/>
      <c r="C1054" s="269"/>
      <c r="D1054" s="259" t="s">
        <v>173</v>
      </c>
      <c r="E1054" s="270" t="s">
        <v>1</v>
      </c>
      <c r="F1054" s="271" t="s">
        <v>1519</v>
      </c>
      <c r="G1054" s="269"/>
      <c r="H1054" s="272">
        <v>1.44</v>
      </c>
      <c r="I1054" s="273"/>
      <c r="J1054" s="269"/>
      <c r="K1054" s="269"/>
      <c r="L1054" s="274"/>
      <c r="M1054" s="275"/>
      <c r="N1054" s="276"/>
      <c r="O1054" s="276"/>
      <c r="P1054" s="276"/>
      <c r="Q1054" s="276"/>
      <c r="R1054" s="276"/>
      <c r="S1054" s="276"/>
      <c r="T1054" s="27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8" t="s">
        <v>173</v>
      </c>
      <c r="AU1054" s="278" t="s">
        <v>82</v>
      </c>
      <c r="AV1054" s="14" t="s">
        <v>82</v>
      </c>
      <c r="AW1054" s="14" t="s">
        <v>30</v>
      </c>
      <c r="AX1054" s="14" t="s">
        <v>73</v>
      </c>
      <c r="AY1054" s="278" t="s">
        <v>165</v>
      </c>
    </row>
    <row r="1055" spans="1:65" s="2" customFormat="1" ht="16.5" customHeight="1">
      <c r="A1055" s="37"/>
      <c r="B1055" s="38"/>
      <c r="C1055" s="279" t="s">
        <v>1520</v>
      </c>
      <c r="D1055" s="279" t="s">
        <v>238</v>
      </c>
      <c r="E1055" s="280" t="s">
        <v>1521</v>
      </c>
      <c r="F1055" s="281" t="s">
        <v>1522</v>
      </c>
      <c r="G1055" s="282" t="s">
        <v>170</v>
      </c>
      <c r="H1055" s="283">
        <v>10.764</v>
      </c>
      <c r="I1055" s="284"/>
      <c r="J1055" s="285">
        <f>ROUND(I1055*H1055,2)</f>
        <v>0</v>
      </c>
      <c r="K1055" s="286"/>
      <c r="L1055" s="287"/>
      <c r="M1055" s="288" t="s">
        <v>1</v>
      </c>
      <c r="N1055" s="289" t="s">
        <v>38</v>
      </c>
      <c r="O1055" s="90"/>
      <c r="P1055" s="253">
        <f>O1055*H1055</f>
        <v>0</v>
      </c>
      <c r="Q1055" s="253">
        <v>0.00038</v>
      </c>
      <c r="R1055" s="253">
        <f>Q1055*H1055</f>
        <v>0.00409032</v>
      </c>
      <c r="S1055" s="253">
        <v>0</v>
      </c>
      <c r="T1055" s="254">
        <f>S1055*H1055</f>
        <v>0</v>
      </c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R1055" s="255" t="s">
        <v>333</v>
      </c>
      <c r="AT1055" s="255" t="s">
        <v>238</v>
      </c>
      <c r="AU1055" s="255" t="s">
        <v>82</v>
      </c>
      <c r="AY1055" s="16" t="s">
        <v>165</v>
      </c>
      <c r="BE1055" s="256">
        <f>IF(N1055="základní",J1055,0)</f>
        <v>0</v>
      </c>
      <c r="BF1055" s="256">
        <f>IF(N1055="snížená",J1055,0)</f>
        <v>0</v>
      </c>
      <c r="BG1055" s="256">
        <f>IF(N1055="zákl. přenesená",J1055,0)</f>
        <v>0</v>
      </c>
      <c r="BH1055" s="256">
        <f>IF(N1055="sníž. přenesená",J1055,0)</f>
        <v>0</v>
      </c>
      <c r="BI1055" s="256">
        <f>IF(N1055="nulová",J1055,0)</f>
        <v>0</v>
      </c>
      <c r="BJ1055" s="16" t="s">
        <v>80</v>
      </c>
      <c r="BK1055" s="256">
        <f>ROUND(I1055*H1055,2)</f>
        <v>0</v>
      </c>
      <c r="BL1055" s="16" t="s">
        <v>247</v>
      </c>
      <c r="BM1055" s="255" t="s">
        <v>1523</v>
      </c>
    </row>
    <row r="1056" spans="1:47" s="2" customFormat="1" ht="12">
      <c r="A1056" s="37"/>
      <c r="B1056" s="38"/>
      <c r="C1056" s="39"/>
      <c r="D1056" s="259" t="s">
        <v>437</v>
      </c>
      <c r="E1056" s="39"/>
      <c r="F1056" s="290" t="s">
        <v>1524</v>
      </c>
      <c r="G1056" s="39"/>
      <c r="H1056" s="39"/>
      <c r="I1056" s="153"/>
      <c r="J1056" s="39"/>
      <c r="K1056" s="39"/>
      <c r="L1056" s="43"/>
      <c r="M1056" s="291"/>
      <c r="N1056" s="292"/>
      <c r="O1056" s="90"/>
      <c r="P1056" s="90"/>
      <c r="Q1056" s="90"/>
      <c r="R1056" s="90"/>
      <c r="S1056" s="90"/>
      <c r="T1056" s="91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T1056" s="16" t="s">
        <v>437</v>
      </c>
      <c r="AU1056" s="16" t="s">
        <v>82</v>
      </c>
    </row>
    <row r="1057" spans="1:51" s="14" customFormat="1" ht="12">
      <c r="A1057" s="14"/>
      <c r="B1057" s="268"/>
      <c r="C1057" s="269"/>
      <c r="D1057" s="259" t="s">
        <v>173</v>
      </c>
      <c r="E1057" s="269"/>
      <c r="F1057" s="271" t="s">
        <v>1525</v>
      </c>
      <c r="G1057" s="269"/>
      <c r="H1057" s="272">
        <v>10.764</v>
      </c>
      <c r="I1057" s="273"/>
      <c r="J1057" s="269"/>
      <c r="K1057" s="269"/>
      <c r="L1057" s="274"/>
      <c r="M1057" s="275"/>
      <c r="N1057" s="276"/>
      <c r="O1057" s="276"/>
      <c r="P1057" s="276"/>
      <c r="Q1057" s="276"/>
      <c r="R1057" s="276"/>
      <c r="S1057" s="276"/>
      <c r="T1057" s="27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78" t="s">
        <v>173</v>
      </c>
      <c r="AU1057" s="278" t="s">
        <v>82</v>
      </c>
      <c r="AV1057" s="14" t="s">
        <v>82</v>
      </c>
      <c r="AW1057" s="14" t="s">
        <v>4</v>
      </c>
      <c r="AX1057" s="14" t="s">
        <v>80</v>
      </c>
      <c r="AY1057" s="278" t="s">
        <v>165</v>
      </c>
    </row>
    <row r="1058" spans="1:65" s="2" customFormat="1" ht="16.5" customHeight="1">
      <c r="A1058" s="37"/>
      <c r="B1058" s="38"/>
      <c r="C1058" s="243" t="s">
        <v>1526</v>
      </c>
      <c r="D1058" s="243" t="s">
        <v>167</v>
      </c>
      <c r="E1058" s="244" t="s">
        <v>1527</v>
      </c>
      <c r="F1058" s="245" t="s">
        <v>1528</v>
      </c>
      <c r="G1058" s="246" t="s">
        <v>457</v>
      </c>
      <c r="H1058" s="247">
        <v>96.38</v>
      </c>
      <c r="I1058" s="248"/>
      <c r="J1058" s="249">
        <f>ROUND(I1058*H1058,2)</f>
        <v>0</v>
      </c>
      <c r="K1058" s="250"/>
      <c r="L1058" s="43"/>
      <c r="M1058" s="251" t="s">
        <v>1</v>
      </c>
      <c r="N1058" s="252" t="s">
        <v>38</v>
      </c>
      <c r="O1058" s="90"/>
      <c r="P1058" s="253">
        <f>O1058*H1058</f>
        <v>0</v>
      </c>
      <c r="Q1058" s="253">
        <v>0</v>
      </c>
      <c r="R1058" s="253">
        <f>Q1058*H1058</f>
        <v>0</v>
      </c>
      <c r="S1058" s="253">
        <v>0.00167</v>
      </c>
      <c r="T1058" s="254">
        <f>S1058*H1058</f>
        <v>0.1609546</v>
      </c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R1058" s="255" t="s">
        <v>247</v>
      </c>
      <c r="AT1058" s="255" t="s">
        <v>167</v>
      </c>
      <c r="AU1058" s="255" t="s">
        <v>82</v>
      </c>
      <c r="AY1058" s="16" t="s">
        <v>165</v>
      </c>
      <c r="BE1058" s="256">
        <f>IF(N1058="základní",J1058,0)</f>
        <v>0</v>
      </c>
      <c r="BF1058" s="256">
        <f>IF(N1058="snížená",J1058,0)</f>
        <v>0</v>
      </c>
      <c r="BG1058" s="256">
        <f>IF(N1058="zákl. přenesená",J1058,0)</f>
        <v>0</v>
      </c>
      <c r="BH1058" s="256">
        <f>IF(N1058="sníž. přenesená",J1058,0)</f>
        <v>0</v>
      </c>
      <c r="BI1058" s="256">
        <f>IF(N1058="nulová",J1058,0)</f>
        <v>0</v>
      </c>
      <c r="BJ1058" s="16" t="s">
        <v>80</v>
      </c>
      <c r="BK1058" s="256">
        <f>ROUND(I1058*H1058,2)</f>
        <v>0</v>
      </c>
      <c r="BL1058" s="16" t="s">
        <v>247</v>
      </c>
      <c r="BM1058" s="255" t="s">
        <v>1529</v>
      </c>
    </row>
    <row r="1059" spans="1:51" s="13" customFormat="1" ht="12">
      <c r="A1059" s="13"/>
      <c r="B1059" s="257"/>
      <c r="C1059" s="258"/>
      <c r="D1059" s="259" t="s">
        <v>173</v>
      </c>
      <c r="E1059" s="260" t="s">
        <v>1</v>
      </c>
      <c r="F1059" s="261" t="s">
        <v>403</v>
      </c>
      <c r="G1059" s="258"/>
      <c r="H1059" s="260" t="s">
        <v>1</v>
      </c>
      <c r="I1059" s="262"/>
      <c r="J1059" s="258"/>
      <c r="K1059" s="258"/>
      <c r="L1059" s="263"/>
      <c r="M1059" s="264"/>
      <c r="N1059" s="265"/>
      <c r="O1059" s="265"/>
      <c r="P1059" s="265"/>
      <c r="Q1059" s="265"/>
      <c r="R1059" s="265"/>
      <c r="S1059" s="265"/>
      <c r="T1059" s="266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7" t="s">
        <v>173</v>
      </c>
      <c r="AU1059" s="267" t="s">
        <v>82</v>
      </c>
      <c r="AV1059" s="13" t="s">
        <v>80</v>
      </c>
      <c r="AW1059" s="13" t="s">
        <v>30</v>
      </c>
      <c r="AX1059" s="13" t="s">
        <v>73</v>
      </c>
      <c r="AY1059" s="267" t="s">
        <v>165</v>
      </c>
    </row>
    <row r="1060" spans="1:51" s="14" customFormat="1" ht="12">
      <c r="A1060" s="14"/>
      <c r="B1060" s="268"/>
      <c r="C1060" s="269"/>
      <c r="D1060" s="259" t="s">
        <v>173</v>
      </c>
      <c r="E1060" s="270" t="s">
        <v>1</v>
      </c>
      <c r="F1060" s="271" t="s">
        <v>504</v>
      </c>
      <c r="G1060" s="269"/>
      <c r="H1060" s="272">
        <v>27.04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173</v>
      </c>
      <c r="AU1060" s="278" t="s">
        <v>82</v>
      </c>
      <c r="AV1060" s="14" t="s">
        <v>82</v>
      </c>
      <c r="AW1060" s="14" t="s">
        <v>30</v>
      </c>
      <c r="AX1060" s="14" t="s">
        <v>73</v>
      </c>
      <c r="AY1060" s="278" t="s">
        <v>165</v>
      </c>
    </row>
    <row r="1061" spans="1:51" s="14" customFormat="1" ht="12">
      <c r="A1061" s="14"/>
      <c r="B1061" s="268"/>
      <c r="C1061" s="269"/>
      <c r="D1061" s="259" t="s">
        <v>173</v>
      </c>
      <c r="E1061" s="270" t="s">
        <v>1</v>
      </c>
      <c r="F1061" s="271" t="s">
        <v>505</v>
      </c>
      <c r="G1061" s="269"/>
      <c r="H1061" s="272">
        <v>7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173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165</v>
      </c>
    </row>
    <row r="1062" spans="1:51" s="14" customFormat="1" ht="12">
      <c r="A1062" s="14"/>
      <c r="B1062" s="268"/>
      <c r="C1062" s="269"/>
      <c r="D1062" s="259" t="s">
        <v>173</v>
      </c>
      <c r="E1062" s="270" t="s">
        <v>1</v>
      </c>
      <c r="F1062" s="271" t="s">
        <v>506</v>
      </c>
      <c r="G1062" s="269"/>
      <c r="H1062" s="272">
        <v>8.1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173</v>
      </c>
      <c r="AU1062" s="278" t="s">
        <v>82</v>
      </c>
      <c r="AV1062" s="14" t="s">
        <v>82</v>
      </c>
      <c r="AW1062" s="14" t="s">
        <v>30</v>
      </c>
      <c r="AX1062" s="14" t="s">
        <v>73</v>
      </c>
      <c r="AY1062" s="278" t="s">
        <v>165</v>
      </c>
    </row>
    <row r="1063" spans="1:51" s="14" customFormat="1" ht="12">
      <c r="A1063" s="14"/>
      <c r="B1063" s="268"/>
      <c r="C1063" s="269"/>
      <c r="D1063" s="259" t="s">
        <v>173</v>
      </c>
      <c r="E1063" s="270" t="s">
        <v>1</v>
      </c>
      <c r="F1063" s="271" t="s">
        <v>507</v>
      </c>
      <c r="G1063" s="269"/>
      <c r="H1063" s="272">
        <v>2.7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173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165</v>
      </c>
    </row>
    <row r="1064" spans="1:51" s="13" customFormat="1" ht="12">
      <c r="A1064" s="13"/>
      <c r="B1064" s="257"/>
      <c r="C1064" s="258"/>
      <c r="D1064" s="259" t="s">
        <v>173</v>
      </c>
      <c r="E1064" s="260" t="s">
        <v>1</v>
      </c>
      <c r="F1064" s="261" t="s">
        <v>408</v>
      </c>
      <c r="G1064" s="258"/>
      <c r="H1064" s="260" t="s">
        <v>1</v>
      </c>
      <c r="I1064" s="262"/>
      <c r="J1064" s="258"/>
      <c r="K1064" s="258"/>
      <c r="L1064" s="263"/>
      <c r="M1064" s="264"/>
      <c r="N1064" s="265"/>
      <c r="O1064" s="265"/>
      <c r="P1064" s="265"/>
      <c r="Q1064" s="265"/>
      <c r="R1064" s="265"/>
      <c r="S1064" s="265"/>
      <c r="T1064" s="266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67" t="s">
        <v>173</v>
      </c>
      <c r="AU1064" s="267" t="s">
        <v>82</v>
      </c>
      <c r="AV1064" s="13" t="s">
        <v>80</v>
      </c>
      <c r="AW1064" s="13" t="s">
        <v>30</v>
      </c>
      <c r="AX1064" s="13" t="s">
        <v>73</v>
      </c>
      <c r="AY1064" s="267" t="s">
        <v>165</v>
      </c>
    </row>
    <row r="1065" spans="1:51" s="14" customFormat="1" ht="12">
      <c r="A1065" s="14"/>
      <c r="B1065" s="268"/>
      <c r="C1065" s="269"/>
      <c r="D1065" s="259" t="s">
        <v>173</v>
      </c>
      <c r="E1065" s="270" t="s">
        <v>1</v>
      </c>
      <c r="F1065" s="271" t="s">
        <v>504</v>
      </c>
      <c r="G1065" s="269"/>
      <c r="H1065" s="272">
        <v>27.04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173</v>
      </c>
      <c r="AU1065" s="278" t="s">
        <v>82</v>
      </c>
      <c r="AV1065" s="14" t="s">
        <v>82</v>
      </c>
      <c r="AW1065" s="14" t="s">
        <v>30</v>
      </c>
      <c r="AX1065" s="14" t="s">
        <v>73</v>
      </c>
      <c r="AY1065" s="278" t="s">
        <v>165</v>
      </c>
    </row>
    <row r="1066" spans="1:51" s="14" customFormat="1" ht="12">
      <c r="A1066" s="14"/>
      <c r="B1066" s="268"/>
      <c r="C1066" s="269"/>
      <c r="D1066" s="259" t="s">
        <v>173</v>
      </c>
      <c r="E1066" s="270" t="s">
        <v>1</v>
      </c>
      <c r="F1066" s="271" t="s">
        <v>508</v>
      </c>
      <c r="G1066" s="269"/>
      <c r="H1066" s="272">
        <v>9.45</v>
      </c>
      <c r="I1066" s="273"/>
      <c r="J1066" s="269"/>
      <c r="K1066" s="269"/>
      <c r="L1066" s="274"/>
      <c r="M1066" s="275"/>
      <c r="N1066" s="276"/>
      <c r="O1066" s="276"/>
      <c r="P1066" s="276"/>
      <c r="Q1066" s="276"/>
      <c r="R1066" s="276"/>
      <c r="S1066" s="276"/>
      <c r="T1066" s="27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8" t="s">
        <v>173</v>
      </c>
      <c r="AU1066" s="278" t="s">
        <v>82</v>
      </c>
      <c r="AV1066" s="14" t="s">
        <v>82</v>
      </c>
      <c r="AW1066" s="14" t="s">
        <v>30</v>
      </c>
      <c r="AX1066" s="14" t="s">
        <v>73</v>
      </c>
      <c r="AY1066" s="278" t="s">
        <v>165</v>
      </c>
    </row>
    <row r="1067" spans="1:51" s="14" customFormat="1" ht="12">
      <c r="A1067" s="14"/>
      <c r="B1067" s="268"/>
      <c r="C1067" s="269"/>
      <c r="D1067" s="259" t="s">
        <v>173</v>
      </c>
      <c r="E1067" s="270" t="s">
        <v>1</v>
      </c>
      <c r="F1067" s="271" t="s">
        <v>505</v>
      </c>
      <c r="G1067" s="269"/>
      <c r="H1067" s="272">
        <v>7</v>
      </c>
      <c r="I1067" s="273"/>
      <c r="J1067" s="269"/>
      <c r="K1067" s="269"/>
      <c r="L1067" s="274"/>
      <c r="M1067" s="275"/>
      <c r="N1067" s="276"/>
      <c r="O1067" s="276"/>
      <c r="P1067" s="276"/>
      <c r="Q1067" s="276"/>
      <c r="R1067" s="276"/>
      <c r="S1067" s="276"/>
      <c r="T1067" s="27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8" t="s">
        <v>173</v>
      </c>
      <c r="AU1067" s="278" t="s">
        <v>82</v>
      </c>
      <c r="AV1067" s="14" t="s">
        <v>82</v>
      </c>
      <c r="AW1067" s="14" t="s">
        <v>30</v>
      </c>
      <c r="AX1067" s="14" t="s">
        <v>73</v>
      </c>
      <c r="AY1067" s="278" t="s">
        <v>165</v>
      </c>
    </row>
    <row r="1068" spans="1:51" s="14" customFormat="1" ht="12">
      <c r="A1068" s="14"/>
      <c r="B1068" s="268"/>
      <c r="C1068" s="269"/>
      <c r="D1068" s="259" t="s">
        <v>173</v>
      </c>
      <c r="E1068" s="270" t="s">
        <v>1</v>
      </c>
      <c r="F1068" s="271" t="s">
        <v>509</v>
      </c>
      <c r="G1068" s="269"/>
      <c r="H1068" s="272">
        <v>4.05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173</v>
      </c>
      <c r="AU1068" s="278" t="s">
        <v>82</v>
      </c>
      <c r="AV1068" s="14" t="s">
        <v>82</v>
      </c>
      <c r="AW1068" s="14" t="s">
        <v>30</v>
      </c>
      <c r="AX1068" s="14" t="s">
        <v>73</v>
      </c>
      <c r="AY1068" s="278" t="s">
        <v>165</v>
      </c>
    </row>
    <row r="1069" spans="1:51" s="14" customFormat="1" ht="12">
      <c r="A1069" s="14"/>
      <c r="B1069" s="268"/>
      <c r="C1069" s="269"/>
      <c r="D1069" s="259" t="s">
        <v>173</v>
      </c>
      <c r="E1069" s="270" t="s">
        <v>1</v>
      </c>
      <c r="F1069" s="271" t="s">
        <v>507</v>
      </c>
      <c r="G1069" s="269"/>
      <c r="H1069" s="272">
        <v>2.7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173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165</v>
      </c>
    </row>
    <row r="1070" spans="1:51" s="14" customFormat="1" ht="12">
      <c r="A1070" s="14"/>
      <c r="B1070" s="268"/>
      <c r="C1070" s="269"/>
      <c r="D1070" s="259" t="s">
        <v>173</v>
      </c>
      <c r="E1070" s="270" t="s">
        <v>1</v>
      </c>
      <c r="F1070" s="271" t="s">
        <v>510</v>
      </c>
      <c r="G1070" s="269"/>
      <c r="H1070" s="272">
        <v>1.3</v>
      </c>
      <c r="I1070" s="273"/>
      <c r="J1070" s="269"/>
      <c r="K1070" s="269"/>
      <c r="L1070" s="274"/>
      <c r="M1070" s="275"/>
      <c r="N1070" s="276"/>
      <c r="O1070" s="276"/>
      <c r="P1070" s="276"/>
      <c r="Q1070" s="276"/>
      <c r="R1070" s="276"/>
      <c r="S1070" s="276"/>
      <c r="T1070" s="27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8" t="s">
        <v>173</v>
      </c>
      <c r="AU1070" s="278" t="s">
        <v>82</v>
      </c>
      <c r="AV1070" s="14" t="s">
        <v>82</v>
      </c>
      <c r="AW1070" s="14" t="s">
        <v>30</v>
      </c>
      <c r="AX1070" s="14" t="s">
        <v>73</v>
      </c>
      <c r="AY1070" s="278" t="s">
        <v>165</v>
      </c>
    </row>
    <row r="1071" spans="1:65" s="2" customFormat="1" ht="16.5" customHeight="1">
      <c r="A1071" s="37"/>
      <c r="B1071" s="38"/>
      <c r="C1071" s="243" t="s">
        <v>1530</v>
      </c>
      <c r="D1071" s="243" t="s">
        <v>167</v>
      </c>
      <c r="E1071" s="244" t="s">
        <v>1531</v>
      </c>
      <c r="F1071" s="245" t="s">
        <v>1532</v>
      </c>
      <c r="G1071" s="246" t="s">
        <v>457</v>
      </c>
      <c r="H1071" s="247">
        <v>136.75</v>
      </c>
      <c r="I1071" s="248"/>
      <c r="J1071" s="249">
        <f>ROUND(I1071*H1071,2)</f>
        <v>0</v>
      </c>
      <c r="K1071" s="250"/>
      <c r="L1071" s="43"/>
      <c r="M1071" s="251" t="s">
        <v>1</v>
      </c>
      <c r="N1071" s="252" t="s">
        <v>38</v>
      </c>
      <c r="O1071" s="90"/>
      <c r="P1071" s="253">
        <f>O1071*H1071</f>
        <v>0</v>
      </c>
      <c r="Q1071" s="253">
        <v>0</v>
      </c>
      <c r="R1071" s="253">
        <f>Q1071*H1071</f>
        <v>0</v>
      </c>
      <c r="S1071" s="253">
        <v>0.00223</v>
      </c>
      <c r="T1071" s="254">
        <f>S1071*H1071</f>
        <v>0.3049525</v>
      </c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R1071" s="255" t="s">
        <v>247</v>
      </c>
      <c r="AT1071" s="255" t="s">
        <v>167</v>
      </c>
      <c r="AU1071" s="255" t="s">
        <v>82</v>
      </c>
      <c r="AY1071" s="16" t="s">
        <v>165</v>
      </c>
      <c r="BE1071" s="256">
        <f>IF(N1071="základní",J1071,0)</f>
        <v>0</v>
      </c>
      <c r="BF1071" s="256">
        <f>IF(N1071="snížená",J1071,0)</f>
        <v>0</v>
      </c>
      <c r="BG1071" s="256">
        <f>IF(N1071="zákl. přenesená",J1071,0)</f>
        <v>0</v>
      </c>
      <c r="BH1071" s="256">
        <f>IF(N1071="sníž. přenesená",J1071,0)</f>
        <v>0</v>
      </c>
      <c r="BI1071" s="256">
        <f>IF(N1071="nulová",J1071,0)</f>
        <v>0</v>
      </c>
      <c r="BJ1071" s="16" t="s">
        <v>80</v>
      </c>
      <c r="BK1071" s="256">
        <f>ROUND(I1071*H1071,2)</f>
        <v>0</v>
      </c>
      <c r="BL1071" s="16" t="s">
        <v>247</v>
      </c>
      <c r="BM1071" s="255" t="s">
        <v>1533</v>
      </c>
    </row>
    <row r="1072" spans="1:51" s="13" customFormat="1" ht="12">
      <c r="A1072" s="13"/>
      <c r="B1072" s="257"/>
      <c r="C1072" s="258"/>
      <c r="D1072" s="259" t="s">
        <v>173</v>
      </c>
      <c r="E1072" s="260" t="s">
        <v>1</v>
      </c>
      <c r="F1072" s="261" t="s">
        <v>688</v>
      </c>
      <c r="G1072" s="258"/>
      <c r="H1072" s="260" t="s">
        <v>1</v>
      </c>
      <c r="I1072" s="262"/>
      <c r="J1072" s="258"/>
      <c r="K1072" s="258"/>
      <c r="L1072" s="263"/>
      <c r="M1072" s="264"/>
      <c r="N1072" s="265"/>
      <c r="O1072" s="265"/>
      <c r="P1072" s="265"/>
      <c r="Q1072" s="265"/>
      <c r="R1072" s="265"/>
      <c r="S1072" s="265"/>
      <c r="T1072" s="266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7" t="s">
        <v>173</v>
      </c>
      <c r="AU1072" s="267" t="s">
        <v>82</v>
      </c>
      <c r="AV1072" s="13" t="s">
        <v>80</v>
      </c>
      <c r="AW1072" s="13" t="s">
        <v>30</v>
      </c>
      <c r="AX1072" s="13" t="s">
        <v>73</v>
      </c>
      <c r="AY1072" s="267" t="s">
        <v>165</v>
      </c>
    </row>
    <row r="1073" spans="1:51" s="14" customFormat="1" ht="12">
      <c r="A1073" s="14"/>
      <c r="B1073" s="268"/>
      <c r="C1073" s="269"/>
      <c r="D1073" s="259" t="s">
        <v>173</v>
      </c>
      <c r="E1073" s="270" t="s">
        <v>1</v>
      </c>
      <c r="F1073" s="271" t="s">
        <v>950</v>
      </c>
      <c r="G1073" s="269"/>
      <c r="H1073" s="272">
        <v>136.75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173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165</v>
      </c>
    </row>
    <row r="1074" spans="1:65" s="2" customFormat="1" ht="16.5" customHeight="1">
      <c r="A1074" s="37"/>
      <c r="B1074" s="38"/>
      <c r="C1074" s="243" t="s">
        <v>1534</v>
      </c>
      <c r="D1074" s="243" t="s">
        <v>167</v>
      </c>
      <c r="E1074" s="244" t="s">
        <v>1535</v>
      </c>
      <c r="F1074" s="245" t="s">
        <v>1536</v>
      </c>
      <c r="G1074" s="246" t="s">
        <v>457</v>
      </c>
      <c r="H1074" s="247">
        <v>141.4</v>
      </c>
      <c r="I1074" s="248"/>
      <c r="J1074" s="249">
        <f>ROUND(I1074*H1074,2)</f>
        <v>0</v>
      </c>
      <c r="K1074" s="250"/>
      <c r="L1074" s="43"/>
      <c r="M1074" s="251" t="s">
        <v>1</v>
      </c>
      <c r="N1074" s="252" t="s">
        <v>38</v>
      </c>
      <c r="O1074" s="90"/>
      <c r="P1074" s="253">
        <f>O1074*H1074</f>
        <v>0</v>
      </c>
      <c r="Q1074" s="253">
        <v>0</v>
      </c>
      <c r="R1074" s="253">
        <f>Q1074*H1074</f>
        <v>0</v>
      </c>
      <c r="S1074" s="253">
        <v>0.0026</v>
      </c>
      <c r="T1074" s="254">
        <f>S1074*H1074</f>
        <v>0.36764</v>
      </c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R1074" s="255" t="s">
        <v>247</v>
      </c>
      <c r="AT1074" s="255" t="s">
        <v>167</v>
      </c>
      <c r="AU1074" s="255" t="s">
        <v>82</v>
      </c>
      <c r="AY1074" s="16" t="s">
        <v>165</v>
      </c>
      <c r="BE1074" s="256">
        <f>IF(N1074="základní",J1074,0)</f>
        <v>0</v>
      </c>
      <c r="BF1074" s="256">
        <f>IF(N1074="snížená",J1074,0)</f>
        <v>0</v>
      </c>
      <c r="BG1074" s="256">
        <f>IF(N1074="zákl. přenesená",J1074,0)</f>
        <v>0</v>
      </c>
      <c r="BH1074" s="256">
        <f>IF(N1074="sníž. přenesená",J1074,0)</f>
        <v>0</v>
      </c>
      <c r="BI1074" s="256">
        <f>IF(N1074="nulová",J1074,0)</f>
        <v>0</v>
      </c>
      <c r="BJ1074" s="16" t="s">
        <v>80</v>
      </c>
      <c r="BK1074" s="256">
        <f>ROUND(I1074*H1074,2)</f>
        <v>0</v>
      </c>
      <c r="BL1074" s="16" t="s">
        <v>247</v>
      </c>
      <c r="BM1074" s="255" t="s">
        <v>1537</v>
      </c>
    </row>
    <row r="1075" spans="1:51" s="14" customFormat="1" ht="12">
      <c r="A1075" s="14"/>
      <c r="B1075" s="268"/>
      <c r="C1075" s="269"/>
      <c r="D1075" s="259" t="s">
        <v>173</v>
      </c>
      <c r="E1075" s="270" t="s">
        <v>1</v>
      </c>
      <c r="F1075" s="271" t="s">
        <v>1538</v>
      </c>
      <c r="G1075" s="269"/>
      <c r="H1075" s="272">
        <v>141.4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173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165</v>
      </c>
    </row>
    <row r="1076" spans="1:65" s="2" customFormat="1" ht="16.5" customHeight="1">
      <c r="A1076" s="37"/>
      <c r="B1076" s="38"/>
      <c r="C1076" s="243" t="s">
        <v>1539</v>
      </c>
      <c r="D1076" s="243" t="s">
        <v>167</v>
      </c>
      <c r="E1076" s="244" t="s">
        <v>1540</v>
      </c>
      <c r="F1076" s="245" t="s">
        <v>1541</v>
      </c>
      <c r="G1076" s="246" t="s">
        <v>457</v>
      </c>
      <c r="H1076" s="247">
        <v>116.4</v>
      </c>
      <c r="I1076" s="248"/>
      <c r="J1076" s="249">
        <f>ROUND(I1076*H1076,2)</f>
        <v>0</v>
      </c>
      <c r="K1076" s="250"/>
      <c r="L1076" s="43"/>
      <c r="M1076" s="251" t="s">
        <v>1</v>
      </c>
      <c r="N1076" s="252" t="s">
        <v>38</v>
      </c>
      <c r="O1076" s="90"/>
      <c r="P1076" s="253">
        <f>O1076*H1076</f>
        <v>0</v>
      </c>
      <c r="Q1076" s="253">
        <v>0</v>
      </c>
      <c r="R1076" s="253">
        <f>Q1076*H1076</f>
        <v>0</v>
      </c>
      <c r="S1076" s="253">
        <v>0.00394</v>
      </c>
      <c r="T1076" s="254">
        <f>S1076*H1076</f>
        <v>0.458616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55" t="s">
        <v>247</v>
      </c>
      <c r="AT1076" s="255" t="s">
        <v>167</v>
      </c>
      <c r="AU1076" s="255" t="s">
        <v>82</v>
      </c>
      <c r="AY1076" s="16" t="s">
        <v>165</v>
      </c>
      <c r="BE1076" s="256">
        <f>IF(N1076="základní",J1076,0)</f>
        <v>0</v>
      </c>
      <c r="BF1076" s="256">
        <f>IF(N1076="snížená",J1076,0)</f>
        <v>0</v>
      </c>
      <c r="BG1076" s="256">
        <f>IF(N1076="zákl. přenesená",J1076,0)</f>
        <v>0</v>
      </c>
      <c r="BH1076" s="256">
        <f>IF(N1076="sníž. přenesená",J1076,0)</f>
        <v>0</v>
      </c>
      <c r="BI1076" s="256">
        <f>IF(N1076="nulová",J1076,0)</f>
        <v>0</v>
      </c>
      <c r="BJ1076" s="16" t="s">
        <v>80</v>
      </c>
      <c r="BK1076" s="256">
        <f>ROUND(I1076*H1076,2)</f>
        <v>0</v>
      </c>
      <c r="BL1076" s="16" t="s">
        <v>247</v>
      </c>
      <c r="BM1076" s="255" t="s">
        <v>1542</v>
      </c>
    </row>
    <row r="1077" spans="1:51" s="14" customFormat="1" ht="12">
      <c r="A1077" s="14"/>
      <c r="B1077" s="268"/>
      <c r="C1077" s="269"/>
      <c r="D1077" s="259" t="s">
        <v>173</v>
      </c>
      <c r="E1077" s="270" t="s">
        <v>1</v>
      </c>
      <c r="F1077" s="271" t="s">
        <v>1543</v>
      </c>
      <c r="G1077" s="269"/>
      <c r="H1077" s="272">
        <v>116.4</v>
      </c>
      <c r="I1077" s="273"/>
      <c r="J1077" s="269"/>
      <c r="K1077" s="269"/>
      <c r="L1077" s="274"/>
      <c r="M1077" s="275"/>
      <c r="N1077" s="276"/>
      <c r="O1077" s="276"/>
      <c r="P1077" s="276"/>
      <c r="Q1077" s="276"/>
      <c r="R1077" s="276"/>
      <c r="S1077" s="276"/>
      <c r="T1077" s="27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78" t="s">
        <v>173</v>
      </c>
      <c r="AU1077" s="278" t="s">
        <v>82</v>
      </c>
      <c r="AV1077" s="14" t="s">
        <v>82</v>
      </c>
      <c r="AW1077" s="14" t="s">
        <v>30</v>
      </c>
      <c r="AX1077" s="14" t="s">
        <v>73</v>
      </c>
      <c r="AY1077" s="278" t="s">
        <v>165</v>
      </c>
    </row>
    <row r="1078" spans="1:65" s="2" customFormat="1" ht="21.75" customHeight="1">
      <c r="A1078" s="37"/>
      <c r="B1078" s="38"/>
      <c r="C1078" s="243" t="s">
        <v>1544</v>
      </c>
      <c r="D1078" s="243" t="s">
        <v>167</v>
      </c>
      <c r="E1078" s="244" t="s">
        <v>1545</v>
      </c>
      <c r="F1078" s="245" t="s">
        <v>1546</v>
      </c>
      <c r="G1078" s="246" t="s">
        <v>170</v>
      </c>
      <c r="H1078" s="247">
        <v>9.36</v>
      </c>
      <c r="I1078" s="248"/>
      <c r="J1078" s="249">
        <f>ROUND(I1078*H1078,2)</f>
        <v>0</v>
      </c>
      <c r="K1078" s="250"/>
      <c r="L1078" s="43"/>
      <c r="M1078" s="251" t="s">
        <v>1</v>
      </c>
      <c r="N1078" s="252" t="s">
        <v>38</v>
      </c>
      <c r="O1078" s="90"/>
      <c r="P1078" s="253">
        <f>O1078*H1078</f>
        <v>0</v>
      </c>
      <c r="Q1078" s="253">
        <v>0.00655</v>
      </c>
      <c r="R1078" s="253">
        <f>Q1078*H1078</f>
        <v>0.061308</v>
      </c>
      <c r="S1078" s="253">
        <v>0</v>
      </c>
      <c r="T1078" s="254">
        <f>S1078*H1078</f>
        <v>0</v>
      </c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R1078" s="255" t="s">
        <v>247</v>
      </c>
      <c r="AT1078" s="255" t="s">
        <v>167</v>
      </c>
      <c r="AU1078" s="255" t="s">
        <v>82</v>
      </c>
      <c r="AY1078" s="16" t="s">
        <v>165</v>
      </c>
      <c r="BE1078" s="256">
        <f>IF(N1078="základní",J1078,0)</f>
        <v>0</v>
      </c>
      <c r="BF1078" s="256">
        <f>IF(N1078="snížená",J1078,0)</f>
        <v>0</v>
      </c>
      <c r="BG1078" s="256">
        <f>IF(N1078="zákl. přenesená",J1078,0)</f>
        <v>0</v>
      </c>
      <c r="BH1078" s="256">
        <f>IF(N1078="sníž. přenesená",J1078,0)</f>
        <v>0</v>
      </c>
      <c r="BI1078" s="256">
        <f>IF(N1078="nulová",J1078,0)</f>
        <v>0</v>
      </c>
      <c r="BJ1078" s="16" t="s">
        <v>80</v>
      </c>
      <c r="BK1078" s="256">
        <f>ROUND(I1078*H1078,2)</f>
        <v>0</v>
      </c>
      <c r="BL1078" s="16" t="s">
        <v>247</v>
      </c>
      <c r="BM1078" s="255" t="s">
        <v>1547</v>
      </c>
    </row>
    <row r="1079" spans="1:51" s="14" customFormat="1" ht="12">
      <c r="A1079" s="14"/>
      <c r="B1079" s="268"/>
      <c r="C1079" s="269"/>
      <c r="D1079" s="259" t="s">
        <v>173</v>
      </c>
      <c r="E1079" s="270" t="s">
        <v>1</v>
      </c>
      <c r="F1079" s="271" t="s">
        <v>1548</v>
      </c>
      <c r="G1079" s="269"/>
      <c r="H1079" s="272">
        <v>7.92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173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165</v>
      </c>
    </row>
    <row r="1080" spans="1:51" s="14" customFormat="1" ht="12">
      <c r="A1080" s="14"/>
      <c r="B1080" s="268"/>
      <c r="C1080" s="269"/>
      <c r="D1080" s="259" t="s">
        <v>173</v>
      </c>
      <c r="E1080" s="270" t="s">
        <v>1</v>
      </c>
      <c r="F1080" s="271" t="s">
        <v>1519</v>
      </c>
      <c r="G1080" s="269"/>
      <c r="H1080" s="272">
        <v>1.44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173</v>
      </c>
      <c r="AU1080" s="278" t="s">
        <v>82</v>
      </c>
      <c r="AV1080" s="14" t="s">
        <v>82</v>
      </c>
      <c r="AW1080" s="14" t="s">
        <v>30</v>
      </c>
      <c r="AX1080" s="14" t="s">
        <v>73</v>
      </c>
      <c r="AY1080" s="278" t="s">
        <v>165</v>
      </c>
    </row>
    <row r="1081" spans="1:65" s="2" customFormat="1" ht="33" customHeight="1">
      <c r="A1081" s="37"/>
      <c r="B1081" s="38"/>
      <c r="C1081" s="243" t="s">
        <v>1549</v>
      </c>
      <c r="D1081" s="243" t="s">
        <v>167</v>
      </c>
      <c r="E1081" s="244" t="s">
        <v>1550</v>
      </c>
      <c r="F1081" s="245" t="s">
        <v>1551</v>
      </c>
      <c r="G1081" s="246" t="s">
        <v>457</v>
      </c>
      <c r="H1081" s="247">
        <v>120.98</v>
      </c>
      <c r="I1081" s="248"/>
      <c r="J1081" s="249">
        <f>ROUND(I1081*H1081,2)</f>
        <v>0</v>
      </c>
      <c r="K1081" s="250"/>
      <c r="L1081" s="43"/>
      <c r="M1081" s="251" t="s">
        <v>1</v>
      </c>
      <c r="N1081" s="252" t="s">
        <v>38</v>
      </c>
      <c r="O1081" s="90"/>
      <c r="P1081" s="253">
        <f>O1081*H1081</f>
        <v>0</v>
      </c>
      <c r="Q1081" s="253">
        <v>0.00198</v>
      </c>
      <c r="R1081" s="253">
        <f>Q1081*H1081</f>
        <v>0.23954040000000001</v>
      </c>
      <c r="S1081" s="253">
        <v>0</v>
      </c>
      <c r="T1081" s="254">
        <f>S1081*H1081</f>
        <v>0</v>
      </c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R1081" s="255" t="s">
        <v>247</v>
      </c>
      <c r="AT1081" s="255" t="s">
        <v>167</v>
      </c>
      <c r="AU1081" s="255" t="s">
        <v>82</v>
      </c>
      <c r="AY1081" s="16" t="s">
        <v>165</v>
      </c>
      <c r="BE1081" s="256">
        <f>IF(N1081="základní",J1081,0)</f>
        <v>0</v>
      </c>
      <c r="BF1081" s="256">
        <f>IF(N1081="snížená",J1081,0)</f>
        <v>0</v>
      </c>
      <c r="BG1081" s="256">
        <f>IF(N1081="zákl. přenesená",J1081,0)</f>
        <v>0</v>
      </c>
      <c r="BH1081" s="256">
        <f>IF(N1081="sníž. přenesená",J1081,0)</f>
        <v>0</v>
      </c>
      <c r="BI1081" s="256">
        <f>IF(N1081="nulová",J1081,0)</f>
        <v>0</v>
      </c>
      <c r="BJ1081" s="16" t="s">
        <v>80</v>
      </c>
      <c r="BK1081" s="256">
        <f>ROUND(I1081*H1081,2)</f>
        <v>0</v>
      </c>
      <c r="BL1081" s="16" t="s">
        <v>247</v>
      </c>
      <c r="BM1081" s="255" t="s">
        <v>1552</v>
      </c>
    </row>
    <row r="1082" spans="1:51" s="13" customFormat="1" ht="12">
      <c r="A1082" s="13"/>
      <c r="B1082" s="257"/>
      <c r="C1082" s="258"/>
      <c r="D1082" s="259" t="s">
        <v>173</v>
      </c>
      <c r="E1082" s="260" t="s">
        <v>1</v>
      </c>
      <c r="F1082" s="261" t="s">
        <v>174</v>
      </c>
      <c r="G1082" s="258"/>
      <c r="H1082" s="260" t="s">
        <v>1</v>
      </c>
      <c r="I1082" s="262"/>
      <c r="J1082" s="258"/>
      <c r="K1082" s="258"/>
      <c r="L1082" s="263"/>
      <c r="M1082" s="264"/>
      <c r="N1082" s="265"/>
      <c r="O1082" s="265"/>
      <c r="P1082" s="265"/>
      <c r="Q1082" s="265"/>
      <c r="R1082" s="265"/>
      <c r="S1082" s="265"/>
      <c r="T1082" s="266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7" t="s">
        <v>173</v>
      </c>
      <c r="AU1082" s="267" t="s">
        <v>82</v>
      </c>
      <c r="AV1082" s="13" t="s">
        <v>80</v>
      </c>
      <c r="AW1082" s="13" t="s">
        <v>30</v>
      </c>
      <c r="AX1082" s="13" t="s">
        <v>73</v>
      </c>
      <c r="AY1082" s="267" t="s">
        <v>165</v>
      </c>
    </row>
    <row r="1083" spans="1:51" s="14" customFormat="1" ht="12">
      <c r="A1083" s="14"/>
      <c r="B1083" s="268"/>
      <c r="C1083" s="269"/>
      <c r="D1083" s="259" t="s">
        <v>173</v>
      </c>
      <c r="E1083" s="270" t="s">
        <v>1</v>
      </c>
      <c r="F1083" s="271" t="s">
        <v>500</v>
      </c>
      <c r="G1083" s="269"/>
      <c r="H1083" s="272">
        <v>20.24</v>
      </c>
      <c r="I1083" s="273"/>
      <c r="J1083" s="269"/>
      <c r="K1083" s="269"/>
      <c r="L1083" s="274"/>
      <c r="M1083" s="275"/>
      <c r="N1083" s="276"/>
      <c r="O1083" s="276"/>
      <c r="P1083" s="276"/>
      <c r="Q1083" s="276"/>
      <c r="R1083" s="276"/>
      <c r="S1083" s="276"/>
      <c r="T1083" s="277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78" t="s">
        <v>173</v>
      </c>
      <c r="AU1083" s="278" t="s">
        <v>82</v>
      </c>
      <c r="AV1083" s="14" t="s">
        <v>82</v>
      </c>
      <c r="AW1083" s="14" t="s">
        <v>30</v>
      </c>
      <c r="AX1083" s="14" t="s">
        <v>73</v>
      </c>
      <c r="AY1083" s="278" t="s">
        <v>165</v>
      </c>
    </row>
    <row r="1084" spans="1:51" s="14" customFormat="1" ht="12">
      <c r="A1084" s="14"/>
      <c r="B1084" s="268"/>
      <c r="C1084" s="269"/>
      <c r="D1084" s="259" t="s">
        <v>173</v>
      </c>
      <c r="E1084" s="270" t="s">
        <v>1</v>
      </c>
      <c r="F1084" s="271" t="s">
        <v>501</v>
      </c>
      <c r="G1084" s="269"/>
      <c r="H1084" s="272">
        <v>1.02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173</v>
      </c>
      <c r="AU1084" s="278" t="s">
        <v>82</v>
      </c>
      <c r="AV1084" s="14" t="s">
        <v>82</v>
      </c>
      <c r="AW1084" s="14" t="s">
        <v>30</v>
      </c>
      <c r="AX1084" s="14" t="s">
        <v>73</v>
      </c>
      <c r="AY1084" s="278" t="s">
        <v>165</v>
      </c>
    </row>
    <row r="1085" spans="1:51" s="14" customFormat="1" ht="12">
      <c r="A1085" s="14"/>
      <c r="B1085" s="268"/>
      <c r="C1085" s="269"/>
      <c r="D1085" s="259" t="s">
        <v>173</v>
      </c>
      <c r="E1085" s="270" t="s">
        <v>1</v>
      </c>
      <c r="F1085" s="271" t="s">
        <v>502</v>
      </c>
      <c r="G1085" s="269"/>
      <c r="H1085" s="272">
        <v>0.62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78" t="s">
        <v>173</v>
      </c>
      <c r="AU1085" s="278" t="s">
        <v>82</v>
      </c>
      <c r="AV1085" s="14" t="s">
        <v>82</v>
      </c>
      <c r="AW1085" s="14" t="s">
        <v>30</v>
      </c>
      <c r="AX1085" s="14" t="s">
        <v>73</v>
      </c>
      <c r="AY1085" s="278" t="s">
        <v>165</v>
      </c>
    </row>
    <row r="1086" spans="1:51" s="14" customFormat="1" ht="12">
      <c r="A1086" s="14"/>
      <c r="B1086" s="268"/>
      <c r="C1086" s="269"/>
      <c r="D1086" s="259" t="s">
        <v>173</v>
      </c>
      <c r="E1086" s="270" t="s">
        <v>1</v>
      </c>
      <c r="F1086" s="271" t="s">
        <v>503</v>
      </c>
      <c r="G1086" s="269"/>
      <c r="H1086" s="272">
        <v>2.72</v>
      </c>
      <c r="I1086" s="273"/>
      <c r="J1086" s="269"/>
      <c r="K1086" s="269"/>
      <c r="L1086" s="274"/>
      <c r="M1086" s="275"/>
      <c r="N1086" s="276"/>
      <c r="O1086" s="276"/>
      <c r="P1086" s="276"/>
      <c r="Q1086" s="276"/>
      <c r="R1086" s="276"/>
      <c r="S1086" s="276"/>
      <c r="T1086" s="27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8" t="s">
        <v>173</v>
      </c>
      <c r="AU1086" s="278" t="s">
        <v>82</v>
      </c>
      <c r="AV1086" s="14" t="s">
        <v>82</v>
      </c>
      <c r="AW1086" s="14" t="s">
        <v>30</v>
      </c>
      <c r="AX1086" s="14" t="s">
        <v>73</v>
      </c>
      <c r="AY1086" s="278" t="s">
        <v>165</v>
      </c>
    </row>
    <row r="1087" spans="1:51" s="13" customFormat="1" ht="12">
      <c r="A1087" s="13"/>
      <c r="B1087" s="257"/>
      <c r="C1087" s="258"/>
      <c r="D1087" s="259" t="s">
        <v>173</v>
      </c>
      <c r="E1087" s="260" t="s">
        <v>1</v>
      </c>
      <c r="F1087" s="261" t="s">
        <v>403</v>
      </c>
      <c r="G1087" s="258"/>
      <c r="H1087" s="260" t="s">
        <v>1</v>
      </c>
      <c r="I1087" s="262"/>
      <c r="J1087" s="258"/>
      <c r="K1087" s="258"/>
      <c r="L1087" s="263"/>
      <c r="M1087" s="264"/>
      <c r="N1087" s="265"/>
      <c r="O1087" s="265"/>
      <c r="P1087" s="265"/>
      <c r="Q1087" s="265"/>
      <c r="R1087" s="265"/>
      <c r="S1087" s="265"/>
      <c r="T1087" s="266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7" t="s">
        <v>173</v>
      </c>
      <c r="AU1087" s="267" t="s">
        <v>82</v>
      </c>
      <c r="AV1087" s="13" t="s">
        <v>80</v>
      </c>
      <c r="AW1087" s="13" t="s">
        <v>30</v>
      </c>
      <c r="AX1087" s="13" t="s">
        <v>73</v>
      </c>
      <c r="AY1087" s="267" t="s">
        <v>165</v>
      </c>
    </row>
    <row r="1088" spans="1:51" s="14" customFormat="1" ht="12">
      <c r="A1088" s="14"/>
      <c r="B1088" s="268"/>
      <c r="C1088" s="269"/>
      <c r="D1088" s="259" t="s">
        <v>173</v>
      </c>
      <c r="E1088" s="270" t="s">
        <v>1</v>
      </c>
      <c r="F1088" s="271" t="s">
        <v>504</v>
      </c>
      <c r="G1088" s="269"/>
      <c r="H1088" s="272">
        <v>27.04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173</v>
      </c>
      <c r="AU1088" s="278" t="s">
        <v>82</v>
      </c>
      <c r="AV1088" s="14" t="s">
        <v>82</v>
      </c>
      <c r="AW1088" s="14" t="s">
        <v>30</v>
      </c>
      <c r="AX1088" s="14" t="s">
        <v>73</v>
      </c>
      <c r="AY1088" s="278" t="s">
        <v>165</v>
      </c>
    </row>
    <row r="1089" spans="1:51" s="14" customFormat="1" ht="12">
      <c r="A1089" s="14"/>
      <c r="B1089" s="268"/>
      <c r="C1089" s="269"/>
      <c r="D1089" s="259" t="s">
        <v>173</v>
      </c>
      <c r="E1089" s="270" t="s">
        <v>1</v>
      </c>
      <c r="F1089" s="271" t="s">
        <v>505</v>
      </c>
      <c r="G1089" s="269"/>
      <c r="H1089" s="272">
        <v>7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78" t="s">
        <v>173</v>
      </c>
      <c r="AU1089" s="278" t="s">
        <v>82</v>
      </c>
      <c r="AV1089" s="14" t="s">
        <v>82</v>
      </c>
      <c r="AW1089" s="14" t="s">
        <v>30</v>
      </c>
      <c r="AX1089" s="14" t="s">
        <v>73</v>
      </c>
      <c r="AY1089" s="278" t="s">
        <v>165</v>
      </c>
    </row>
    <row r="1090" spans="1:51" s="14" customFormat="1" ht="12">
      <c r="A1090" s="14"/>
      <c r="B1090" s="268"/>
      <c r="C1090" s="269"/>
      <c r="D1090" s="259" t="s">
        <v>173</v>
      </c>
      <c r="E1090" s="270" t="s">
        <v>1</v>
      </c>
      <c r="F1090" s="271" t="s">
        <v>506</v>
      </c>
      <c r="G1090" s="269"/>
      <c r="H1090" s="272">
        <v>8.1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173</v>
      </c>
      <c r="AU1090" s="278" t="s">
        <v>82</v>
      </c>
      <c r="AV1090" s="14" t="s">
        <v>82</v>
      </c>
      <c r="AW1090" s="14" t="s">
        <v>30</v>
      </c>
      <c r="AX1090" s="14" t="s">
        <v>73</v>
      </c>
      <c r="AY1090" s="278" t="s">
        <v>165</v>
      </c>
    </row>
    <row r="1091" spans="1:51" s="14" customFormat="1" ht="12">
      <c r="A1091" s="14"/>
      <c r="B1091" s="268"/>
      <c r="C1091" s="269"/>
      <c r="D1091" s="259" t="s">
        <v>173</v>
      </c>
      <c r="E1091" s="270" t="s">
        <v>1</v>
      </c>
      <c r="F1091" s="271" t="s">
        <v>507</v>
      </c>
      <c r="G1091" s="269"/>
      <c r="H1091" s="272">
        <v>2.7</v>
      </c>
      <c r="I1091" s="273"/>
      <c r="J1091" s="269"/>
      <c r="K1091" s="269"/>
      <c r="L1091" s="274"/>
      <c r="M1091" s="275"/>
      <c r="N1091" s="276"/>
      <c r="O1091" s="276"/>
      <c r="P1091" s="276"/>
      <c r="Q1091" s="276"/>
      <c r="R1091" s="276"/>
      <c r="S1091" s="276"/>
      <c r="T1091" s="27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78" t="s">
        <v>173</v>
      </c>
      <c r="AU1091" s="278" t="s">
        <v>82</v>
      </c>
      <c r="AV1091" s="14" t="s">
        <v>82</v>
      </c>
      <c r="AW1091" s="14" t="s">
        <v>30</v>
      </c>
      <c r="AX1091" s="14" t="s">
        <v>73</v>
      </c>
      <c r="AY1091" s="278" t="s">
        <v>165</v>
      </c>
    </row>
    <row r="1092" spans="1:51" s="13" customFormat="1" ht="12">
      <c r="A1092" s="13"/>
      <c r="B1092" s="257"/>
      <c r="C1092" s="258"/>
      <c r="D1092" s="259" t="s">
        <v>173</v>
      </c>
      <c r="E1092" s="260" t="s">
        <v>1</v>
      </c>
      <c r="F1092" s="261" t="s">
        <v>408</v>
      </c>
      <c r="G1092" s="258"/>
      <c r="H1092" s="260" t="s">
        <v>1</v>
      </c>
      <c r="I1092" s="262"/>
      <c r="J1092" s="258"/>
      <c r="K1092" s="258"/>
      <c r="L1092" s="263"/>
      <c r="M1092" s="264"/>
      <c r="N1092" s="265"/>
      <c r="O1092" s="265"/>
      <c r="P1092" s="265"/>
      <c r="Q1092" s="265"/>
      <c r="R1092" s="265"/>
      <c r="S1092" s="265"/>
      <c r="T1092" s="266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7" t="s">
        <v>173</v>
      </c>
      <c r="AU1092" s="267" t="s">
        <v>82</v>
      </c>
      <c r="AV1092" s="13" t="s">
        <v>80</v>
      </c>
      <c r="AW1092" s="13" t="s">
        <v>30</v>
      </c>
      <c r="AX1092" s="13" t="s">
        <v>73</v>
      </c>
      <c r="AY1092" s="267" t="s">
        <v>165</v>
      </c>
    </row>
    <row r="1093" spans="1:51" s="14" customFormat="1" ht="12">
      <c r="A1093" s="14"/>
      <c r="B1093" s="268"/>
      <c r="C1093" s="269"/>
      <c r="D1093" s="259" t="s">
        <v>173</v>
      </c>
      <c r="E1093" s="270" t="s">
        <v>1</v>
      </c>
      <c r="F1093" s="271" t="s">
        <v>504</v>
      </c>
      <c r="G1093" s="269"/>
      <c r="H1093" s="272">
        <v>27.04</v>
      </c>
      <c r="I1093" s="273"/>
      <c r="J1093" s="269"/>
      <c r="K1093" s="269"/>
      <c r="L1093" s="274"/>
      <c r="M1093" s="275"/>
      <c r="N1093" s="276"/>
      <c r="O1093" s="276"/>
      <c r="P1093" s="276"/>
      <c r="Q1093" s="276"/>
      <c r="R1093" s="276"/>
      <c r="S1093" s="276"/>
      <c r="T1093" s="277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78" t="s">
        <v>173</v>
      </c>
      <c r="AU1093" s="278" t="s">
        <v>82</v>
      </c>
      <c r="AV1093" s="14" t="s">
        <v>82</v>
      </c>
      <c r="AW1093" s="14" t="s">
        <v>30</v>
      </c>
      <c r="AX1093" s="14" t="s">
        <v>73</v>
      </c>
      <c r="AY1093" s="278" t="s">
        <v>165</v>
      </c>
    </row>
    <row r="1094" spans="1:51" s="14" customFormat="1" ht="12">
      <c r="A1094" s="14"/>
      <c r="B1094" s="268"/>
      <c r="C1094" s="269"/>
      <c r="D1094" s="259" t="s">
        <v>173</v>
      </c>
      <c r="E1094" s="270" t="s">
        <v>1</v>
      </c>
      <c r="F1094" s="271" t="s">
        <v>508</v>
      </c>
      <c r="G1094" s="269"/>
      <c r="H1094" s="272">
        <v>9.45</v>
      </c>
      <c r="I1094" s="273"/>
      <c r="J1094" s="269"/>
      <c r="K1094" s="269"/>
      <c r="L1094" s="274"/>
      <c r="M1094" s="275"/>
      <c r="N1094" s="276"/>
      <c r="O1094" s="276"/>
      <c r="P1094" s="276"/>
      <c r="Q1094" s="276"/>
      <c r="R1094" s="276"/>
      <c r="S1094" s="276"/>
      <c r="T1094" s="27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8" t="s">
        <v>173</v>
      </c>
      <c r="AU1094" s="278" t="s">
        <v>82</v>
      </c>
      <c r="AV1094" s="14" t="s">
        <v>82</v>
      </c>
      <c r="AW1094" s="14" t="s">
        <v>30</v>
      </c>
      <c r="AX1094" s="14" t="s">
        <v>73</v>
      </c>
      <c r="AY1094" s="278" t="s">
        <v>165</v>
      </c>
    </row>
    <row r="1095" spans="1:51" s="14" customFormat="1" ht="12">
      <c r="A1095" s="14"/>
      <c r="B1095" s="268"/>
      <c r="C1095" s="269"/>
      <c r="D1095" s="259" t="s">
        <v>173</v>
      </c>
      <c r="E1095" s="270" t="s">
        <v>1</v>
      </c>
      <c r="F1095" s="271" t="s">
        <v>505</v>
      </c>
      <c r="G1095" s="269"/>
      <c r="H1095" s="272">
        <v>7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173</v>
      </c>
      <c r="AU1095" s="278" t="s">
        <v>82</v>
      </c>
      <c r="AV1095" s="14" t="s">
        <v>82</v>
      </c>
      <c r="AW1095" s="14" t="s">
        <v>30</v>
      </c>
      <c r="AX1095" s="14" t="s">
        <v>73</v>
      </c>
      <c r="AY1095" s="278" t="s">
        <v>165</v>
      </c>
    </row>
    <row r="1096" spans="1:51" s="14" customFormat="1" ht="12">
      <c r="A1096" s="14"/>
      <c r="B1096" s="268"/>
      <c r="C1096" s="269"/>
      <c r="D1096" s="259" t="s">
        <v>173</v>
      </c>
      <c r="E1096" s="270" t="s">
        <v>1</v>
      </c>
      <c r="F1096" s="271" t="s">
        <v>509</v>
      </c>
      <c r="G1096" s="269"/>
      <c r="H1096" s="272">
        <v>4.05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173</v>
      </c>
      <c r="AU1096" s="278" t="s">
        <v>82</v>
      </c>
      <c r="AV1096" s="14" t="s">
        <v>82</v>
      </c>
      <c r="AW1096" s="14" t="s">
        <v>30</v>
      </c>
      <c r="AX1096" s="14" t="s">
        <v>73</v>
      </c>
      <c r="AY1096" s="278" t="s">
        <v>165</v>
      </c>
    </row>
    <row r="1097" spans="1:51" s="14" customFormat="1" ht="12">
      <c r="A1097" s="14"/>
      <c r="B1097" s="268"/>
      <c r="C1097" s="269"/>
      <c r="D1097" s="259" t="s">
        <v>173</v>
      </c>
      <c r="E1097" s="270" t="s">
        <v>1</v>
      </c>
      <c r="F1097" s="271" t="s">
        <v>507</v>
      </c>
      <c r="G1097" s="269"/>
      <c r="H1097" s="272">
        <v>2.7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173</v>
      </c>
      <c r="AU1097" s="278" t="s">
        <v>82</v>
      </c>
      <c r="AV1097" s="14" t="s">
        <v>82</v>
      </c>
      <c r="AW1097" s="14" t="s">
        <v>30</v>
      </c>
      <c r="AX1097" s="14" t="s">
        <v>73</v>
      </c>
      <c r="AY1097" s="278" t="s">
        <v>165</v>
      </c>
    </row>
    <row r="1098" spans="1:51" s="14" customFormat="1" ht="12">
      <c r="A1098" s="14"/>
      <c r="B1098" s="268"/>
      <c r="C1098" s="269"/>
      <c r="D1098" s="259" t="s">
        <v>173</v>
      </c>
      <c r="E1098" s="270" t="s">
        <v>1</v>
      </c>
      <c r="F1098" s="271" t="s">
        <v>510</v>
      </c>
      <c r="G1098" s="269"/>
      <c r="H1098" s="272">
        <v>1.3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173</v>
      </c>
      <c r="AU1098" s="278" t="s">
        <v>82</v>
      </c>
      <c r="AV1098" s="14" t="s">
        <v>82</v>
      </c>
      <c r="AW1098" s="14" t="s">
        <v>30</v>
      </c>
      <c r="AX1098" s="14" t="s">
        <v>73</v>
      </c>
      <c r="AY1098" s="278" t="s">
        <v>165</v>
      </c>
    </row>
    <row r="1099" spans="1:65" s="2" customFormat="1" ht="16.5" customHeight="1">
      <c r="A1099" s="37"/>
      <c r="B1099" s="38"/>
      <c r="C1099" s="243" t="s">
        <v>1553</v>
      </c>
      <c r="D1099" s="243" t="s">
        <v>167</v>
      </c>
      <c r="E1099" s="244" t="s">
        <v>1554</v>
      </c>
      <c r="F1099" s="245" t="s">
        <v>1555</v>
      </c>
      <c r="G1099" s="246" t="s">
        <v>457</v>
      </c>
      <c r="H1099" s="247">
        <v>140</v>
      </c>
      <c r="I1099" s="248"/>
      <c r="J1099" s="249">
        <f>ROUND(I1099*H1099,2)</f>
        <v>0</v>
      </c>
      <c r="K1099" s="250"/>
      <c r="L1099" s="43"/>
      <c r="M1099" s="251" t="s">
        <v>1</v>
      </c>
      <c r="N1099" s="252" t="s">
        <v>38</v>
      </c>
      <c r="O1099" s="90"/>
      <c r="P1099" s="253">
        <f>O1099*H1099</f>
        <v>0</v>
      </c>
      <c r="Q1099" s="253">
        <v>0.00059</v>
      </c>
      <c r="R1099" s="253">
        <f>Q1099*H1099</f>
        <v>0.0826</v>
      </c>
      <c r="S1099" s="253">
        <v>0</v>
      </c>
      <c r="T1099" s="254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55" t="s">
        <v>247</v>
      </c>
      <c r="AT1099" s="255" t="s">
        <v>167</v>
      </c>
      <c r="AU1099" s="255" t="s">
        <v>82</v>
      </c>
      <c r="AY1099" s="16" t="s">
        <v>165</v>
      </c>
      <c r="BE1099" s="256">
        <f>IF(N1099="základní",J1099,0)</f>
        <v>0</v>
      </c>
      <c r="BF1099" s="256">
        <f>IF(N1099="snížená",J1099,0)</f>
        <v>0</v>
      </c>
      <c r="BG1099" s="256">
        <f>IF(N1099="zákl. přenesená",J1099,0)</f>
        <v>0</v>
      </c>
      <c r="BH1099" s="256">
        <f>IF(N1099="sníž. přenesená",J1099,0)</f>
        <v>0</v>
      </c>
      <c r="BI1099" s="256">
        <f>IF(N1099="nulová",J1099,0)</f>
        <v>0</v>
      </c>
      <c r="BJ1099" s="16" t="s">
        <v>80</v>
      </c>
      <c r="BK1099" s="256">
        <f>ROUND(I1099*H1099,2)</f>
        <v>0</v>
      </c>
      <c r="BL1099" s="16" t="s">
        <v>247</v>
      </c>
      <c r="BM1099" s="255" t="s">
        <v>1556</v>
      </c>
    </row>
    <row r="1100" spans="1:51" s="14" customFormat="1" ht="12">
      <c r="A1100" s="14"/>
      <c r="B1100" s="268"/>
      <c r="C1100" s="269"/>
      <c r="D1100" s="259" t="s">
        <v>173</v>
      </c>
      <c r="E1100" s="270" t="s">
        <v>1</v>
      </c>
      <c r="F1100" s="271" t="s">
        <v>1557</v>
      </c>
      <c r="G1100" s="269"/>
      <c r="H1100" s="272">
        <v>140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173</v>
      </c>
      <c r="AU1100" s="278" t="s">
        <v>82</v>
      </c>
      <c r="AV1100" s="14" t="s">
        <v>82</v>
      </c>
      <c r="AW1100" s="14" t="s">
        <v>30</v>
      </c>
      <c r="AX1100" s="14" t="s">
        <v>73</v>
      </c>
      <c r="AY1100" s="278" t="s">
        <v>165</v>
      </c>
    </row>
    <row r="1101" spans="1:65" s="2" customFormat="1" ht="21.75" customHeight="1">
      <c r="A1101" s="37"/>
      <c r="B1101" s="38"/>
      <c r="C1101" s="243" t="s">
        <v>1558</v>
      </c>
      <c r="D1101" s="243" t="s">
        <v>167</v>
      </c>
      <c r="E1101" s="244" t="s">
        <v>1559</v>
      </c>
      <c r="F1101" s="245" t="s">
        <v>1560</v>
      </c>
      <c r="G1101" s="246" t="s">
        <v>457</v>
      </c>
      <c r="H1101" s="247">
        <v>15</v>
      </c>
      <c r="I1101" s="248"/>
      <c r="J1101" s="249">
        <f>ROUND(I1101*H1101,2)</f>
        <v>0</v>
      </c>
      <c r="K1101" s="250"/>
      <c r="L1101" s="43"/>
      <c r="M1101" s="251" t="s">
        <v>1</v>
      </c>
      <c r="N1101" s="252" t="s">
        <v>38</v>
      </c>
      <c r="O1101" s="90"/>
      <c r="P1101" s="253">
        <f>O1101*H1101</f>
        <v>0</v>
      </c>
      <c r="Q1101" s="253">
        <v>0.00468</v>
      </c>
      <c r="R1101" s="253">
        <f>Q1101*H1101</f>
        <v>0.0702</v>
      </c>
      <c r="S1101" s="253">
        <v>0</v>
      </c>
      <c r="T1101" s="254">
        <f>S1101*H1101</f>
        <v>0</v>
      </c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R1101" s="255" t="s">
        <v>247</v>
      </c>
      <c r="AT1101" s="255" t="s">
        <v>167</v>
      </c>
      <c r="AU1101" s="255" t="s">
        <v>82</v>
      </c>
      <c r="AY1101" s="16" t="s">
        <v>165</v>
      </c>
      <c r="BE1101" s="256">
        <f>IF(N1101="základní",J1101,0)</f>
        <v>0</v>
      </c>
      <c r="BF1101" s="256">
        <f>IF(N1101="snížená",J1101,0)</f>
        <v>0</v>
      </c>
      <c r="BG1101" s="256">
        <f>IF(N1101="zákl. přenesená",J1101,0)</f>
        <v>0</v>
      </c>
      <c r="BH1101" s="256">
        <f>IF(N1101="sníž. přenesená",J1101,0)</f>
        <v>0</v>
      </c>
      <c r="BI1101" s="256">
        <f>IF(N1101="nulová",J1101,0)</f>
        <v>0</v>
      </c>
      <c r="BJ1101" s="16" t="s">
        <v>80</v>
      </c>
      <c r="BK1101" s="256">
        <f>ROUND(I1101*H1101,2)</f>
        <v>0</v>
      </c>
      <c r="BL1101" s="16" t="s">
        <v>247</v>
      </c>
      <c r="BM1101" s="255" t="s">
        <v>1561</v>
      </c>
    </row>
    <row r="1102" spans="1:51" s="13" customFormat="1" ht="12">
      <c r="A1102" s="13"/>
      <c r="B1102" s="257"/>
      <c r="C1102" s="258"/>
      <c r="D1102" s="259" t="s">
        <v>173</v>
      </c>
      <c r="E1102" s="260" t="s">
        <v>1</v>
      </c>
      <c r="F1102" s="261" t="s">
        <v>1562</v>
      </c>
      <c r="G1102" s="258"/>
      <c r="H1102" s="260" t="s">
        <v>1</v>
      </c>
      <c r="I1102" s="262"/>
      <c r="J1102" s="258"/>
      <c r="K1102" s="258"/>
      <c r="L1102" s="263"/>
      <c r="M1102" s="264"/>
      <c r="N1102" s="265"/>
      <c r="O1102" s="265"/>
      <c r="P1102" s="265"/>
      <c r="Q1102" s="265"/>
      <c r="R1102" s="265"/>
      <c r="S1102" s="265"/>
      <c r="T1102" s="266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67" t="s">
        <v>173</v>
      </c>
      <c r="AU1102" s="267" t="s">
        <v>82</v>
      </c>
      <c r="AV1102" s="13" t="s">
        <v>80</v>
      </c>
      <c r="AW1102" s="13" t="s">
        <v>30</v>
      </c>
      <c r="AX1102" s="13" t="s">
        <v>73</v>
      </c>
      <c r="AY1102" s="267" t="s">
        <v>165</v>
      </c>
    </row>
    <row r="1103" spans="1:51" s="14" customFormat="1" ht="12">
      <c r="A1103" s="14"/>
      <c r="B1103" s="268"/>
      <c r="C1103" s="269"/>
      <c r="D1103" s="259" t="s">
        <v>173</v>
      </c>
      <c r="E1103" s="270" t="s">
        <v>1</v>
      </c>
      <c r="F1103" s="271" t="s">
        <v>1563</v>
      </c>
      <c r="G1103" s="269"/>
      <c r="H1103" s="272">
        <v>15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173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165</v>
      </c>
    </row>
    <row r="1104" spans="1:65" s="2" customFormat="1" ht="21.75" customHeight="1">
      <c r="A1104" s="37"/>
      <c r="B1104" s="38"/>
      <c r="C1104" s="243" t="s">
        <v>1564</v>
      </c>
      <c r="D1104" s="243" t="s">
        <v>167</v>
      </c>
      <c r="E1104" s="244" t="s">
        <v>1565</v>
      </c>
      <c r="F1104" s="245" t="s">
        <v>1566</v>
      </c>
      <c r="G1104" s="246" t="s">
        <v>273</v>
      </c>
      <c r="H1104" s="247">
        <v>6</v>
      </c>
      <c r="I1104" s="248"/>
      <c r="J1104" s="249">
        <f>ROUND(I1104*H1104,2)</f>
        <v>0</v>
      </c>
      <c r="K1104" s="250"/>
      <c r="L1104" s="43"/>
      <c r="M1104" s="251" t="s">
        <v>1</v>
      </c>
      <c r="N1104" s="252" t="s">
        <v>38</v>
      </c>
      <c r="O1104" s="90"/>
      <c r="P1104" s="253">
        <f>O1104*H1104</f>
        <v>0</v>
      </c>
      <c r="Q1104" s="253">
        <v>0.00462</v>
      </c>
      <c r="R1104" s="253">
        <f>Q1104*H1104</f>
        <v>0.02772</v>
      </c>
      <c r="S1104" s="253">
        <v>0</v>
      </c>
      <c r="T1104" s="254">
        <f>S1104*H1104</f>
        <v>0</v>
      </c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R1104" s="255" t="s">
        <v>247</v>
      </c>
      <c r="AT1104" s="255" t="s">
        <v>167</v>
      </c>
      <c r="AU1104" s="255" t="s">
        <v>82</v>
      </c>
      <c r="AY1104" s="16" t="s">
        <v>165</v>
      </c>
      <c r="BE1104" s="256">
        <f>IF(N1104="základní",J1104,0)</f>
        <v>0</v>
      </c>
      <c r="BF1104" s="256">
        <f>IF(N1104="snížená",J1104,0)</f>
        <v>0</v>
      </c>
      <c r="BG1104" s="256">
        <f>IF(N1104="zákl. přenesená",J1104,0)</f>
        <v>0</v>
      </c>
      <c r="BH1104" s="256">
        <f>IF(N1104="sníž. přenesená",J1104,0)</f>
        <v>0</v>
      </c>
      <c r="BI1104" s="256">
        <f>IF(N1104="nulová",J1104,0)</f>
        <v>0</v>
      </c>
      <c r="BJ1104" s="16" t="s">
        <v>80</v>
      </c>
      <c r="BK1104" s="256">
        <f>ROUND(I1104*H1104,2)</f>
        <v>0</v>
      </c>
      <c r="BL1104" s="16" t="s">
        <v>247</v>
      </c>
      <c r="BM1104" s="255" t="s">
        <v>1567</v>
      </c>
    </row>
    <row r="1105" spans="1:51" s="14" customFormat="1" ht="12">
      <c r="A1105" s="14"/>
      <c r="B1105" s="268"/>
      <c r="C1105" s="269"/>
      <c r="D1105" s="259" t="s">
        <v>173</v>
      </c>
      <c r="E1105" s="270" t="s">
        <v>1</v>
      </c>
      <c r="F1105" s="271" t="s">
        <v>1568</v>
      </c>
      <c r="G1105" s="269"/>
      <c r="H1105" s="272">
        <v>6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173</v>
      </c>
      <c r="AU1105" s="278" t="s">
        <v>82</v>
      </c>
      <c r="AV1105" s="14" t="s">
        <v>82</v>
      </c>
      <c r="AW1105" s="14" t="s">
        <v>30</v>
      </c>
      <c r="AX1105" s="14" t="s">
        <v>73</v>
      </c>
      <c r="AY1105" s="278" t="s">
        <v>165</v>
      </c>
    </row>
    <row r="1106" spans="1:65" s="2" customFormat="1" ht="21.75" customHeight="1">
      <c r="A1106" s="37"/>
      <c r="B1106" s="38"/>
      <c r="C1106" s="243" t="s">
        <v>1569</v>
      </c>
      <c r="D1106" s="243" t="s">
        <v>167</v>
      </c>
      <c r="E1106" s="244" t="s">
        <v>1570</v>
      </c>
      <c r="F1106" s="245" t="s">
        <v>1571</v>
      </c>
      <c r="G1106" s="246" t="s">
        <v>457</v>
      </c>
      <c r="H1106" s="247">
        <v>141.4</v>
      </c>
      <c r="I1106" s="248"/>
      <c r="J1106" s="249">
        <f>ROUND(I1106*H1106,2)</f>
        <v>0</v>
      </c>
      <c r="K1106" s="250"/>
      <c r="L1106" s="43"/>
      <c r="M1106" s="251" t="s">
        <v>1</v>
      </c>
      <c r="N1106" s="252" t="s">
        <v>38</v>
      </c>
      <c r="O1106" s="90"/>
      <c r="P1106" s="253">
        <f>O1106*H1106</f>
        <v>0</v>
      </c>
      <c r="Q1106" s="253">
        <v>0.00286</v>
      </c>
      <c r="R1106" s="253">
        <f>Q1106*H1106</f>
        <v>0.40440400000000004</v>
      </c>
      <c r="S1106" s="253">
        <v>0</v>
      </c>
      <c r="T1106" s="254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55" t="s">
        <v>247</v>
      </c>
      <c r="AT1106" s="255" t="s">
        <v>167</v>
      </c>
      <c r="AU1106" s="255" t="s">
        <v>82</v>
      </c>
      <c r="AY1106" s="16" t="s">
        <v>165</v>
      </c>
      <c r="BE1106" s="256">
        <f>IF(N1106="základní",J1106,0)</f>
        <v>0</v>
      </c>
      <c r="BF1106" s="256">
        <f>IF(N1106="snížená",J1106,0)</f>
        <v>0</v>
      </c>
      <c r="BG1106" s="256">
        <f>IF(N1106="zákl. přenesená",J1106,0)</f>
        <v>0</v>
      </c>
      <c r="BH1106" s="256">
        <f>IF(N1106="sníž. přenesená",J1106,0)</f>
        <v>0</v>
      </c>
      <c r="BI1106" s="256">
        <f>IF(N1106="nulová",J1106,0)</f>
        <v>0</v>
      </c>
      <c r="BJ1106" s="16" t="s">
        <v>80</v>
      </c>
      <c r="BK1106" s="256">
        <f>ROUND(I1106*H1106,2)</f>
        <v>0</v>
      </c>
      <c r="BL1106" s="16" t="s">
        <v>247</v>
      </c>
      <c r="BM1106" s="255" t="s">
        <v>1572</v>
      </c>
    </row>
    <row r="1107" spans="1:51" s="14" customFormat="1" ht="12">
      <c r="A1107" s="14"/>
      <c r="B1107" s="268"/>
      <c r="C1107" s="269"/>
      <c r="D1107" s="259" t="s">
        <v>173</v>
      </c>
      <c r="E1107" s="270" t="s">
        <v>1</v>
      </c>
      <c r="F1107" s="271" t="s">
        <v>1538</v>
      </c>
      <c r="G1107" s="269"/>
      <c r="H1107" s="272">
        <v>141.4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173</v>
      </c>
      <c r="AU1107" s="278" t="s">
        <v>82</v>
      </c>
      <c r="AV1107" s="14" t="s">
        <v>82</v>
      </c>
      <c r="AW1107" s="14" t="s">
        <v>30</v>
      </c>
      <c r="AX1107" s="14" t="s">
        <v>73</v>
      </c>
      <c r="AY1107" s="278" t="s">
        <v>165</v>
      </c>
    </row>
    <row r="1108" spans="1:65" s="2" customFormat="1" ht="21.75" customHeight="1">
      <c r="A1108" s="37"/>
      <c r="B1108" s="38"/>
      <c r="C1108" s="243" t="s">
        <v>1573</v>
      </c>
      <c r="D1108" s="243" t="s">
        <v>167</v>
      </c>
      <c r="E1108" s="244" t="s">
        <v>1574</v>
      </c>
      <c r="F1108" s="245" t="s">
        <v>1575</v>
      </c>
      <c r="G1108" s="246" t="s">
        <v>273</v>
      </c>
      <c r="H1108" s="247">
        <v>8</v>
      </c>
      <c r="I1108" s="248"/>
      <c r="J1108" s="249">
        <f>ROUND(I1108*H1108,2)</f>
        <v>0</v>
      </c>
      <c r="K1108" s="250"/>
      <c r="L1108" s="43"/>
      <c r="M1108" s="251" t="s">
        <v>1</v>
      </c>
      <c r="N1108" s="252" t="s">
        <v>38</v>
      </c>
      <c r="O1108" s="90"/>
      <c r="P1108" s="253">
        <f>O1108*H1108</f>
        <v>0</v>
      </c>
      <c r="Q1108" s="253">
        <v>0.00071</v>
      </c>
      <c r="R1108" s="253">
        <f>Q1108*H1108</f>
        <v>0.00568</v>
      </c>
      <c r="S1108" s="253">
        <v>0</v>
      </c>
      <c r="T1108" s="254">
        <f>S1108*H1108</f>
        <v>0</v>
      </c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R1108" s="255" t="s">
        <v>247</v>
      </c>
      <c r="AT1108" s="255" t="s">
        <v>167</v>
      </c>
      <c r="AU1108" s="255" t="s">
        <v>82</v>
      </c>
      <c r="AY1108" s="16" t="s">
        <v>165</v>
      </c>
      <c r="BE1108" s="256">
        <f>IF(N1108="základní",J1108,0)</f>
        <v>0</v>
      </c>
      <c r="BF1108" s="256">
        <f>IF(N1108="snížená",J1108,0)</f>
        <v>0</v>
      </c>
      <c r="BG1108" s="256">
        <f>IF(N1108="zákl. přenesená",J1108,0)</f>
        <v>0</v>
      </c>
      <c r="BH1108" s="256">
        <f>IF(N1108="sníž. přenesená",J1108,0)</f>
        <v>0</v>
      </c>
      <c r="BI1108" s="256">
        <f>IF(N1108="nulová",J1108,0)</f>
        <v>0</v>
      </c>
      <c r="BJ1108" s="16" t="s">
        <v>80</v>
      </c>
      <c r="BK1108" s="256">
        <f>ROUND(I1108*H1108,2)</f>
        <v>0</v>
      </c>
      <c r="BL1108" s="16" t="s">
        <v>247</v>
      </c>
      <c r="BM1108" s="255" t="s">
        <v>1576</v>
      </c>
    </row>
    <row r="1109" spans="1:51" s="14" customFormat="1" ht="12">
      <c r="A1109" s="14"/>
      <c r="B1109" s="268"/>
      <c r="C1109" s="269"/>
      <c r="D1109" s="259" t="s">
        <v>173</v>
      </c>
      <c r="E1109" s="270" t="s">
        <v>1</v>
      </c>
      <c r="F1109" s="271" t="s">
        <v>1577</v>
      </c>
      <c r="G1109" s="269"/>
      <c r="H1109" s="272">
        <v>8</v>
      </c>
      <c r="I1109" s="273"/>
      <c r="J1109" s="269"/>
      <c r="K1109" s="269"/>
      <c r="L1109" s="274"/>
      <c r="M1109" s="275"/>
      <c r="N1109" s="276"/>
      <c r="O1109" s="276"/>
      <c r="P1109" s="276"/>
      <c r="Q1109" s="276"/>
      <c r="R1109" s="276"/>
      <c r="S1109" s="276"/>
      <c r="T1109" s="27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8" t="s">
        <v>173</v>
      </c>
      <c r="AU1109" s="278" t="s">
        <v>82</v>
      </c>
      <c r="AV1109" s="14" t="s">
        <v>82</v>
      </c>
      <c r="AW1109" s="14" t="s">
        <v>30</v>
      </c>
      <c r="AX1109" s="14" t="s">
        <v>73</v>
      </c>
      <c r="AY1109" s="278" t="s">
        <v>165</v>
      </c>
    </row>
    <row r="1110" spans="1:65" s="2" customFormat="1" ht="21.75" customHeight="1">
      <c r="A1110" s="37"/>
      <c r="B1110" s="38"/>
      <c r="C1110" s="243" t="s">
        <v>1578</v>
      </c>
      <c r="D1110" s="243" t="s">
        <v>167</v>
      </c>
      <c r="E1110" s="244" t="s">
        <v>1579</v>
      </c>
      <c r="F1110" s="245" t="s">
        <v>1580</v>
      </c>
      <c r="G1110" s="246" t="s">
        <v>273</v>
      </c>
      <c r="H1110" s="247">
        <v>12</v>
      </c>
      <c r="I1110" s="248"/>
      <c r="J1110" s="249">
        <f>ROUND(I1110*H1110,2)</f>
        <v>0</v>
      </c>
      <c r="K1110" s="250"/>
      <c r="L1110" s="43"/>
      <c r="M1110" s="251" t="s">
        <v>1</v>
      </c>
      <c r="N1110" s="252" t="s">
        <v>38</v>
      </c>
      <c r="O1110" s="90"/>
      <c r="P1110" s="253">
        <f>O1110*H1110</f>
        <v>0</v>
      </c>
      <c r="Q1110" s="253">
        <v>0.00048</v>
      </c>
      <c r="R1110" s="253">
        <f>Q1110*H1110</f>
        <v>0.00576</v>
      </c>
      <c r="S1110" s="253">
        <v>0</v>
      </c>
      <c r="T1110" s="254">
        <f>S1110*H1110</f>
        <v>0</v>
      </c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R1110" s="255" t="s">
        <v>247</v>
      </c>
      <c r="AT1110" s="255" t="s">
        <v>167</v>
      </c>
      <c r="AU1110" s="255" t="s">
        <v>82</v>
      </c>
      <c r="AY1110" s="16" t="s">
        <v>165</v>
      </c>
      <c r="BE1110" s="256">
        <f>IF(N1110="základní",J1110,0)</f>
        <v>0</v>
      </c>
      <c r="BF1110" s="256">
        <f>IF(N1110="snížená",J1110,0)</f>
        <v>0</v>
      </c>
      <c r="BG1110" s="256">
        <f>IF(N1110="zákl. přenesená",J1110,0)</f>
        <v>0</v>
      </c>
      <c r="BH1110" s="256">
        <f>IF(N1110="sníž. přenesená",J1110,0)</f>
        <v>0</v>
      </c>
      <c r="BI1110" s="256">
        <f>IF(N1110="nulová",J1110,0)</f>
        <v>0</v>
      </c>
      <c r="BJ1110" s="16" t="s">
        <v>80</v>
      </c>
      <c r="BK1110" s="256">
        <f>ROUND(I1110*H1110,2)</f>
        <v>0</v>
      </c>
      <c r="BL1110" s="16" t="s">
        <v>247</v>
      </c>
      <c r="BM1110" s="255" t="s">
        <v>1581</v>
      </c>
    </row>
    <row r="1111" spans="1:51" s="14" customFormat="1" ht="12">
      <c r="A1111" s="14"/>
      <c r="B1111" s="268"/>
      <c r="C1111" s="269"/>
      <c r="D1111" s="259" t="s">
        <v>173</v>
      </c>
      <c r="E1111" s="270" t="s">
        <v>1</v>
      </c>
      <c r="F1111" s="271" t="s">
        <v>1582</v>
      </c>
      <c r="G1111" s="269"/>
      <c r="H1111" s="272">
        <v>12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173</v>
      </c>
      <c r="AU1111" s="278" t="s">
        <v>82</v>
      </c>
      <c r="AV1111" s="14" t="s">
        <v>82</v>
      </c>
      <c r="AW1111" s="14" t="s">
        <v>30</v>
      </c>
      <c r="AX1111" s="14" t="s">
        <v>73</v>
      </c>
      <c r="AY1111" s="278" t="s">
        <v>165</v>
      </c>
    </row>
    <row r="1112" spans="1:65" s="2" customFormat="1" ht="21.75" customHeight="1">
      <c r="A1112" s="37"/>
      <c r="B1112" s="38"/>
      <c r="C1112" s="243" t="s">
        <v>1583</v>
      </c>
      <c r="D1112" s="243" t="s">
        <v>167</v>
      </c>
      <c r="E1112" s="244" t="s">
        <v>1584</v>
      </c>
      <c r="F1112" s="245" t="s">
        <v>1585</v>
      </c>
      <c r="G1112" s="246" t="s">
        <v>457</v>
      </c>
      <c r="H1112" s="247">
        <v>116.4</v>
      </c>
      <c r="I1112" s="248"/>
      <c r="J1112" s="249">
        <f>ROUND(I1112*H1112,2)</f>
        <v>0</v>
      </c>
      <c r="K1112" s="250"/>
      <c r="L1112" s="43"/>
      <c r="M1112" s="251" t="s">
        <v>1</v>
      </c>
      <c r="N1112" s="252" t="s">
        <v>38</v>
      </c>
      <c r="O1112" s="90"/>
      <c r="P1112" s="253">
        <f>O1112*H1112</f>
        <v>0</v>
      </c>
      <c r="Q1112" s="253">
        <v>0.00236</v>
      </c>
      <c r="R1112" s="253">
        <f>Q1112*H1112</f>
        <v>0.274704</v>
      </c>
      <c r="S1112" s="253">
        <v>0</v>
      </c>
      <c r="T1112" s="254">
        <f>S1112*H1112</f>
        <v>0</v>
      </c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R1112" s="255" t="s">
        <v>247</v>
      </c>
      <c r="AT1112" s="255" t="s">
        <v>167</v>
      </c>
      <c r="AU1112" s="255" t="s">
        <v>82</v>
      </c>
      <c r="AY1112" s="16" t="s">
        <v>165</v>
      </c>
      <c r="BE1112" s="256">
        <f>IF(N1112="základní",J1112,0)</f>
        <v>0</v>
      </c>
      <c r="BF1112" s="256">
        <f>IF(N1112="snížená",J1112,0)</f>
        <v>0</v>
      </c>
      <c r="BG1112" s="256">
        <f>IF(N1112="zákl. přenesená",J1112,0)</f>
        <v>0</v>
      </c>
      <c r="BH1112" s="256">
        <f>IF(N1112="sníž. přenesená",J1112,0)</f>
        <v>0</v>
      </c>
      <c r="BI1112" s="256">
        <f>IF(N1112="nulová",J1112,0)</f>
        <v>0</v>
      </c>
      <c r="BJ1112" s="16" t="s">
        <v>80</v>
      </c>
      <c r="BK1112" s="256">
        <f>ROUND(I1112*H1112,2)</f>
        <v>0</v>
      </c>
      <c r="BL1112" s="16" t="s">
        <v>247</v>
      </c>
      <c r="BM1112" s="255" t="s">
        <v>1586</v>
      </c>
    </row>
    <row r="1113" spans="1:51" s="14" customFormat="1" ht="12">
      <c r="A1113" s="14"/>
      <c r="B1113" s="268"/>
      <c r="C1113" s="269"/>
      <c r="D1113" s="259" t="s">
        <v>173</v>
      </c>
      <c r="E1113" s="270" t="s">
        <v>1</v>
      </c>
      <c r="F1113" s="271" t="s">
        <v>1543</v>
      </c>
      <c r="G1113" s="269"/>
      <c r="H1113" s="272">
        <v>116.4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173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165</v>
      </c>
    </row>
    <row r="1114" spans="1:65" s="2" customFormat="1" ht="21.75" customHeight="1">
      <c r="A1114" s="37"/>
      <c r="B1114" s="38"/>
      <c r="C1114" s="243" t="s">
        <v>1587</v>
      </c>
      <c r="D1114" s="243" t="s">
        <v>167</v>
      </c>
      <c r="E1114" s="244" t="s">
        <v>1588</v>
      </c>
      <c r="F1114" s="245" t="s">
        <v>1589</v>
      </c>
      <c r="G1114" s="246" t="s">
        <v>219</v>
      </c>
      <c r="H1114" s="247">
        <v>1.176</v>
      </c>
      <c r="I1114" s="248"/>
      <c r="J1114" s="249">
        <f>ROUND(I1114*H1114,2)</f>
        <v>0</v>
      </c>
      <c r="K1114" s="250"/>
      <c r="L1114" s="43"/>
      <c r="M1114" s="251" t="s">
        <v>1</v>
      </c>
      <c r="N1114" s="252" t="s">
        <v>38</v>
      </c>
      <c r="O1114" s="90"/>
      <c r="P1114" s="253">
        <f>O1114*H1114</f>
        <v>0</v>
      </c>
      <c r="Q1114" s="253">
        <v>0</v>
      </c>
      <c r="R1114" s="253">
        <f>Q1114*H1114</f>
        <v>0</v>
      </c>
      <c r="S1114" s="253">
        <v>0</v>
      </c>
      <c r="T1114" s="254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55" t="s">
        <v>247</v>
      </c>
      <c r="AT1114" s="255" t="s">
        <v>167</v>
      </c>
      <c r="AU1114" s="255" t="s">
        <v>82</v>
      </c>
      <c r="AY1114" s="16" t="s">
        <v>165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6" t="s">
        <v>80</v>
      </c>
      <c r="BK1114" s="256">
        <f>ROUND(I1114*H1114,2)</f>
        <v>0</v>
      </c>
      <c r="BL1114" s="16" t="s">
        <v>247</v>
      </c>
      <c r="BM1114" s="255" t="s">
        <v>1590</v>
      </c>
    </row>
    <row r="1115" spans="1:63" s="12" customFormat="1" ht="22.8" customHeight="1">
      <c r="A1115" s="12"/>
      <c r="B1115" s="227"/>
      <c r="C1115" s="228"/>
      <c r="D1115" s="229" t="s">
        <v>72</v>
      </c>
      <c r="E1115" s="241" t="s">
        <v>1591</v>
      </c>
      <c r="F1115" s="241" t="s">
        <v>1592</v>
      </c>
      <c r="G1115" s="228"/>
      <c r="H1115" s="228"/>
      <c r="I1115" s="231"/>
      <c r="J1115" s="242">
        <f>BK1115</f>
        <v>0</v>
      </c>
      <c r="K1115" s="228"/>
      <c r="L1115" s="233"/>
      <c r="M1115" s="234"/>
      <c r="N1115" s="235"/>
      <c r="O1115" s="235"/>
      <c r="P1115" s="236">
        <f>SUM(P1116:P1186)</f>
        <v>0</v>
      </c>
      <c r="Q1115" s="235"/>
      <c r="R1115" s="236">
        <f>SUM(R1116:R1186)</f>
        <v>4.6701665000000006</v>
      </c>
      <c r="S1115" s="235"/>
      <c r="T1115" s="237">
        <f>SUM(T1116:T1186)</f>
        <v>15.8826356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238" t="s">
        <v>82</v>
      </c>
      <c r="AT1115" s="239" t="s">
        <v>72</v>
      </c>
      <c r="AU1115" s="239" t="s">
        <v>80</v>
      </c>
      <c r="AY1115" s="238" t="s">
        <v>165</v>
      </c>
      <c r="BK1115" s="240">
        <f>SUM(BK1116:BK1186)</f>
        <v>0</v>
      </c>
    </row>
    <row r="1116" spans="1:65" s="2" customFormat="1" ht="16.5" customHeight="1">
      <c r="A1116" s="37"/>
      <c r="B1116" s="38"/>
      <c r="C1116" s="243" t="s">
        <v>1593</v>
      </c>
      <c r="D1116" s="243" t="s">
        <v>167</v>
      </c>
      <c r="E1116" s="244" t="s">
        <v>1594</v>
      </c>
      <c r="F1116" s="245" t="s">
        <v>1595</v>
      </c>
      <c r="G1116" s="246" t="s">
        <v>457</v>
      </c>
      <c r="H1116" s="247">
        <v>4.8</v>
      </c>
      <c r="I1116" s="248"/>
      <c r="J1116" s="249">
        <f>ROUND(I1116*H1116,2)</f>
        <v>0</v>
      </c>
      <c r="K1116" s="250"/>
      <c r="L1116" s="43"/>
      <c r="M1116" s="251" t="s">
        <v>1</v>
      </c>
      <c r="N1116" s="252" t="s">
        <v>38</v>
      </c>
      <c r="O1116" s="90"/>
      <c r="P1116" s="253">
        <f>O1116*H1116</f>
        <v>0</v>
      </c>
      <c r="Q1116" s="253">
        <v>0.008</v>
      </c>
      <c r="R1116" s="253">
        <f>Q1116*H1116</f>
        <v>0.0384</v>
      </c>
      <c r="S1116" s="253">
        <v>0</v>
      </c>
      <c r="T1116" s="254">
        <f>S1116*H1116</f>
        <v>0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55" t="s">
        <v>247</v>
      </c>
      <c r="AT1116" s="255" t="s">
        <v>167</v>
      </c>
      <c r="AU1116" s="255" t="s">
        <v>82</v>
      </c>
      <c r="AY1116" s="16" t="s">
        <v>165</v>
      </c>
      <c r="BE1116" s="256">
        <f>IF(N1116="základní",J1116,0)</f>
        <v>0</v>
      </c>
      <c r="BF1116" s="256">
        <f>IF(N1116="snížená",J1116,0)</f>
        <v>0</v>
      </c>
      <c r="BG1116" s="256">
        <f>IF(N1116="zákl. přenesená",J1116,0)</f>
        <v>0</v>
      </c>
      <c r="BH1116" s="256">
        <f>IF(N1116="sníž. přenesená",J1116,0)</f>
        <v>0</v>
      </c>
      <c r="BI1116" s="256">
        <f>IF(N1116="nulová",J1116,0)</f>
        <v>0</v>
      </c>
      <c r="BJ1116" s="16" t="s">
        <v>80</v>
      </c>
      <c r="BK1116" s="256">
        <f>ROUND(I1116*H1116,2)</f>
        <v>0</v>
      </c>
      <c r="BL1116" s="16" t="s">
        <v>247</v>
      </c>
      <c r="BM1116" s="255" t="s">
        <v>1596</v>
      </c>
    </row>
    <row r="1117" spans="1:51" s="14" customFormat="1" ht="12">
      <c r="A1117" s="14"/>
      <c r="B1117" s="268"/>
      <c r="C1117" s="269"/>
      <c r="D1117" s="259" t="s">
        <v>173</v>
      </c>
      <c r="E1117" s="270" t="s">
        <v>1</v>
      </c>
      <c r="F1117" s="271" t="s">
        <v>1597</v>
      </c>
      <c r="G1117" s="269"/>
      <c r="H1117" s="272">
        <v>4.8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173</v>
      </c>
      <c r="AU1117" s="278" t="s">
        <v>82</v>
      </c>
      <c r="AV1117" s="14" t="s">
        <v>82</v>
      </c>
      <c r="AW1117" s="14" t="s">
        <v>30</v>
      </c>
      <c r="AX1117" s="14" t="s">
        <v>73</v>
      </c>
      <c r="AY1117" s="278" t="s">
        <v>165</v>
      </c>
    </row>
    <row r="1118" spans="1:65" s="2" customFormat="1" ht="21.75" customHeight="1">
      <c r="A1118" s="37"/>
      <c r="B1118" s="38"/>
      <c r="C1118" s="279" t="s">
        <v>1598</v>
      </c>
      <c r="D1118" s="279" t="s">
        <v>238</v>
      </c>
      <c r="E1118" s="280" t="s">
        <v>1599</v>
      </c>
      <c r="F1118" s="281" t="s">
        <v>1600</v>
      </c>
      <c r="G1118" s="282" t="s">
        <v>273</v>
      </c>
      <c r="H1118" s="283">
        <v>14.933</v>
      </c>
      <c r="I1118" s="284"/>
      <c r="J1118" s="285">
        <f>ROUND(I1118*H1118,2)</f>
        <v>0</v>
      </c>
      <c r="K1118" s="286"/>
      <c r="L1118" s="287"/>
      <c r="M1118" s="288" t="s">
        <v>1</v>
      </c>
      <c r="N1118" s="289" t="s">
        <v>38</v>
      </c>
      <c r="O1118" s="90"/>
      <c r="P1118" s="253">
        <f>O1118*H1118</f>
        <v>0</v>
      </c>
      <c r="Q1118" s="253">
        <v>0.0045</v>
      </c>
      <c r="R1118" s="253">
        <f>Q1118*H1118</f>
        <v>0.0671985</v>
      </c>
      <c r="S1118" s="253">
        <v>0</v>
      </c>
      <c r="T1118" s="254">
        <f>S1118*H1118</f>
        <v>0</v>
      </c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R1118" s="255" t="s">
        <v>333</v>
      </c>
      <c r="AT1118" s="255" t="s">
        <v>238</v>
      </c>
      <c r="AU1118" s="255" t="s">
        <v>82</v>
      </c>
      <c r="AY1118" s="16" t="s">
        <v>165</v>
      </c>
      <c r="BE1118" s="256">
        <f>IF(N1118="základní",J1118,0)</f>
        <v>0</v>
      </c>
      <c r="BF1118" s="256">
        <f>IF(N1118="snížená",J1118,0)</f>
        <v>0</v>
      </c>
      <c r="BG1118" s="256">
        <f>IF(N1118="zákl. přenesená",J1118,0)</f>
        <v>0</v>
      </c>
      <c r="BH1118" s="256">
        <f>IF(N1118="sníž. přenesená",J1118,0)</f>
        <v>0</v>
      </c>
      <c r="BI1118" s="256">
        <f>IF(N1118="nulová",J1118,0)</f>
        <v>0</v>
      </c>
      <c r="BJ1118" s="16" t="s">
        <v>80</v>
      </c>
      <c r="BK1118" s="256">
        <f>ROUND(I1118*H1118,2)</f>
        <v>0</v>
      </c>
      <c r="BL1118" s="16" t="s">
        <v>247</v>
      </c>
      <c r="BM1118" s="255" t="s">
        <v>1601</v>
      </c>
    </row>
    <row r="1119" spans="1:47" s="2" customFormat="1" ht="12">
      <c r="A1119" s="37"/>
      <c r="B1119" s="38"/>
      <c r="C1119" s="39"/>
      <c r="D1119" s="259" t="s">
        <v>437</v>
      </c>
      <c r="E1119" s="39"/>
      <c r="F1119" s="290" t="s">
        <v>1602</v>
      </c>
      <c r="G1119" s="39"/>
      <c r="H1119" s="39"/>
      <c r="I1119" s="153"/>
      <c r="J1119" s="39"/>
      <c r="K1119" s="39"/>
      <c r="L1119" s="43"/>
      <c r="M1119" s="291"/>
      <c r="N1119" s="292"/>
      <c r="O1119" s="90"/>
      <c r="P1119" s="90"/>
      <c r="Q1119" s="90"/>
      <c r="R1119" s="90"/>
      <c r="S1119" s="90"/>
      <c r="T1119" s="91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T1119" s="16" t="s">
        <v>437</v>
      </c>
      <c r="AU1119" s="16" t="s">
        <v>82</v>
      </c>
    </row>
    <row r="1120" spans="1:51" s="14" customFormat="1" ht="12">
      <c r="A1120" s="14"/>
      <c r="B1120" s="268"/>
      <c r="C1120" s="269"/>
      <c r="D1120" s="259" t="s">
        <v>173</v>
      </c>
      <c r="E1120" s="269"/>
      <c r="F1120" s="271" t="s">
        <v>1603</v>
      </c>
      <c r="G1120" s="269"/>
      <c r="H1120" s="272">
        <v>14.933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173</v>
      </c>
      <c r="AU1120" s="278" t="s">
        <v>82</v>
      </c>
      <c r="AV1120" s="14" t="s">
        <v>82</v>
      </c>
      <c r="AW1120" s="14" t="s">
        <v>4</v>
      </c>
      <c r="AX1120" s="14" t="s">
        <v>80</v>
      </c>
      <c r="AY1120" s="278" t="s">
        <v>165</v>
      </c>
    </row>
    <row r="1121" spans="1:65" s="2" customFormat="1" ht="21.75" customHeight="1">
      <c r="A1121" s="37"/>
      <c r="B1121" s="38"/>
      <c r="C1121" s="243" t="s">
        <v>1604</v>
      </c>
      <c r="D1121" s="243" t="s">
        <v>167</v>
      </c>
      <c r="E1121" s="244" t="s">
        <v>1605</v>
      </c>
      <c r="F1121" s="245" t="s">
        <v>1606</v>
      </c>
      <c r="G1121" s="246" t="s">
        <v>170</v>
      </c>
      <c r="H1121" s="247">
        <v>254.55</v>
      </c>
      <c r="I1121" s="248"/>
      <c r="J1121" s="249">
        <f>ROUND(I1121*H1121,2)</f>
        <v>0</v>
      </c>
      <c r="K1121" s="250"/>
      <c r="L1121" s="43"/>
      <c r="M1121" s="251" t="s">
        <v>1</v>
      </c>
      <c r="N1121" s="252" t="s">
        <v>38</v>
      </c>
      <c r="O1121" s="90"/>
      <c r="P1121" s="253">
        <f>O1121*H1121</f>
        <v>0</v>
      </c>
      <c r="Q1121" s="253">
        <v>0</v>
      </c>
      <c r="R1121" s="253">
        <f>Q1121*H1121</f>
        <v>0</v>
      </c>
      <c r="S1121" s="253">
        <v>0</v>
      </c>
      <c r="T1121" s="254">
        <f>S1121*H1121</f>
        <v>0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55" t="s">
        <v>247</v>
      </c>
      <c r="AT1121" s="255" t="s">
        <v>167</v>
      </c>
      <c r="AU1121" s="255" t="s">
        <v>82</v>
      </c>
      <c r="AY1121" s="16" t="s">
        <v>165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6" t="s">
        <v>80</v>
      </c>
      <c r="BK1121" s="256">
        <f>ROUND(I1121*H1121,2)</f>
        <v>0</v>
      </c>
      <c r="BL1121" s="16" t="s">
        <v>247</v>
      </c>
      <c r="BM1121" s="255" t="s">
        <v>1607</v>
      </c>
    </row>
    <row r="1122" spans="1:51" s="13" customFormat="1" ht="12">
      <c r="A1122" s="13"/>
      <c r="B1122" s="257"/>
      <c r="C1122" s="258"/>
      <c r="D1122" s="259" t="s">
        <v>173</v>
      </c>
      <c r="E1122" s="260" t="s">
        <v>1</v>
      </c>
      <c r="F1122" s="261" t="s">
        <v>1149</v>
      </c>
      <c r="G1122" s="258"/>
      <c r="H1122" s="260" t="s">
        <v>1</v>
      </c>
      <c r="I1122" s="262"/>
      <c r="J1122" s="258"/>
      <c r="K1122" s="258"/>
      <c r="L1122" s="263"/>
      <c r="M1122" s="264"/>
      <c r="N1122" s="265"/>
      <c r="O1122" s="265"/>
      <c r="P1122" s="265"/>
      <c r="Q1122" s="265"/>
      <c r="R1122" s="265"/>
      <c r="S1122" s="265"/>
      <c r="T1122" s="266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7" t="s">
        <v>173</v>
      </c>
      <c r="AU1122" s="267" t="s">
        <v>82</v>
      </c>
      <c r="AV1122" s="13" t="s">
        <v>80</v>
      </c>
      <c r="AW1122" s="13" t="s">
        <v>30</v>
      </c>
      <c r="AX1122" s="13" t="s">
        <v>73</v>
      </c>
      <c r="AY1122" s="267" t="s">
        <v>165</v>
      </c>
    </row>
    <row r="1123" spans="1:51" s="14" customFormat="1" ht="12">
      <c r="A1123" s="14"/>
      <c r="B1123" s="268"/>
      <c r="C1123" s="269"/>
      <c r="D1123" s="259" t="s">
        <v>173</v>
      </c>
      <c r="E1123" s="270" t="s">
        <v>1</v>
      </c>
      <c r="F1123" s="271" t="s">
        <v>1174</v>
      </c>
      <c r="G1123" s="269"/>
      <c r="H1123" s="272">
        <v>15.75</v>
      </c>
      <c r="I1123" s="273"/>
      <c r="J1123" s="269"/>
      <c r="K1123" s="269"/>
      <c r="L1123" s="274"/>
      <c r="M1123" s="275"/>
      <c r="N1123" s="276"/>
      <c r="O1123" s="276"/>
      <c r="P1123" s="276"/>
      <c r="Q1123" s="276"/>
      <c r="R1123" s="276"/>
      <c r="S1123" s="276"/>
      <c r="T1123" s="277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78" t="s">
        <v>173</v>
      </c>
      <c r="AU1123" s="278" t="s">
        <v>82</v>
      </c>
      <c r="AV1123" s="14" t="s">
        <v>82</v>
      </c>
      <c r="AW1123" s="14" t="s">
        <v>30</v>
      </c>
      <c r="AX1123" s="14" t="s">
        <v>73</v>
      </c>
      <c r="AY1123" s="278" t="s">
        <v>165</v>
      </c>
    </row>
    <row r="1124" spans="1:51" s="14" customFormat="1" ht="12">
      <c r="A1124" s="14"/>
      <c r="B1124" s="268"/>
      <c r="C1124" s="269"/>
      <c r="D1124" s="259" t="s">
        <v>173</v>
      </c>
      <c r="E1124" s="270" t="s">
        <v>1</v>
      </c>
      <c r="F1124" s="271" t="s">
        <v>1608</v>
      </c>
      <c r="G1124" s="269"/>
      <c r="H1124" s="272">
        <v>238.8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173</v>
      </c>
      <c r="AU1124" s="278" t="s">
        <v>82</v>
      </c>
      <c r="AV1124" s="14" t="s">
        <v>82</v>
      </c>
      <c r="AW1124" s="14" t="s">
        <v>30</v>
      </c>
      <c r="AX1124" s="14" t="s">
        <v>73</v>
      </c>
      <c r="AY1124" s="278" t="s">
        <v>165</v>
      </c>
    </row>
    <row r="1125" spans="1:65" s="2" customFormat="1" ht="21.75" customHeight="1">
      <c r="A1125" s="37"/>
      <c r="B1125" s="38"/>
      <c r="C1125" s="243" t="s">
        <v>1609</v>
      </c>
      <c r="D1125" s="243" t="s">
        <v>167</v>
      </c>
      <c r="E1125" s="244" t="s">
        <v>1610</v>
      </c>
      <c r="F1125" s="245" t="s">
        <v>1611</v>
      </c>
      <c r="G1125" s="246" t="s">
        <v>170</v>
      </c>
      <c r="H1125" s="247">
        <v>365.75</v>
      </c>
      <c r="I1125" s="248"/>
      <c r="J1125" s="249">
        <f>ROUND(I1125*H1125,2)</f>
        <v>0</v>
      </c>
      <c r="K1125" s="250"/>
      <c r="L1125" s="43"/>
      <c r="M1125" s="251" t="s">
        <v>1</v>
      </c>
      <c r="N1125" s="252" t="s">
        <v>38</v>
      </c>
      <c r="O1125" s="90"/>
      <c r="P1125" s="253">
        <f>O1125*H1125</f>
        <v>0</v>
      </c>
      <c r="Q1125" s="253">
        <v>3E-05</v>
      </c>
      <c r="R1125" s="253">
        <f>Q1125*H1125</f>
        <v>0.0109725</v>
      </c>
      <c r="S1125" s="253">
        <v>0</v>
      </c>
      <c r="T1125" s="254">
        <f>S1125*H1125</f>
        <v>0</v>
      </c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R1125" s="255" t="s">
        <v>247</v>
      </c>
      <c r="AT1125" s="255" t="s">
        <v>167</v>
      </c>
      <c r="AU1125" s="255" t="s">
        <v>82</v>
      </c>
      <c r="AY1125" s="16" t="s">
        <v>165</v>
      </c>
      <c r="BE1125" s="256">
        <f>IF(N1125="základní",J1125,0)</f>
        <v>0</v>
      </c>
      <c r="BF1125" s="256">
        <f>IF(N1125="snížená",J1125,0)</f>
        <v>0</v>
      </c>
      <c r="BG1125" s="256">
        <f>IF(N1125="zákl. přenesená",J1125,0)</f>
        <v>0</v>
      </c>
      <c r="BH1125" s="256">
        <f>IF(N1125="sníž. přenesená",J1125,0)</f>
        <v>0</v>
      </c>
      <c r="BI1125" s="256">
        <f>IF(N1125="nulová",J1125,0)</f>
        <v>0</v>
      </c>
      <c r="BJ1125" s="16" t="s">
        <v>80</v>
      </c>
      <c r="BK1125" s="256">
        <f>ROUND(I1125*H1125,2)</f>
        <v>0</v>
      </c>
      <c r="BL1125" s="16" t="s">
        <v>247</v>
      </c>
      <c r="BM1125" s="255" t="s">
        <v>1612</v>
      </c>
    </row>
    <row r="1126" spans="1:51" s="13" customFormat="1" ht="12">
      <c r="A1126" s="13"/>
      <c r="B1126" s="257"/>
      <c r="C1126" s="258"/>
      <c r="D1126" s="259" t="s">
        <v>173</v>
      </c>
      <c r="E1126" s="260" t="s">
        <v>1</v>
      </c>
      <c r="F1126" s="261" t="s">
        <v>1149</v>
      </c>
      <c r="G1126" s="258"/>
      <c r="H1126" s="260" t="s">
        <v>1</v>
      </c>
      <c r="I1126" s="262"/>
      <c r="J1126" s="258"/>
      <c r="K1126" s="258"/>
      <c r="L1126" s="263"/>
      <c r="M1126" s="264"/>
      <c r="N1126" s="265"/>
      <c r="O1126" s="265"/>
      <c r="P1126" s="265"/>
      <c r="Q1126" s="265"/>
      <c r="R1126" s="265"/>
      <c r="S1126" s="265"/>
      <c r="T1126" s="266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7" t="s">
        <v>173</v>
      </c>
      <c r="AU1126" s="267" t="s">
        <v>82</v>
      </c>
      <c r="AV1126" s="13" t="s">
        <v>80</v>
      </c>
      <c r="AW1126" s="13" t="s">
        <v>30</v>
      </c>
      <c r="AX1126" s="13" t="s">
        <v>73</v>
      </c>
      <c r="AY1126" s="267" t="s">
        <v>165</v>
      </c>
    </row>
    <row r="1127" spans="1:51" s="14" customFormat="1" ht="12">
      <c r="A1127" s="14"/>
      <c r="B1127" s="268"/>
      <c r="C1127" s="269"/>
      <c r="D1127" s="259" t="s">
        <v>173</v>
      </c>
      <c r="E1127" s="270" t="s">
        <v>1</v>
      </c>
      <c r="F1127" s="271" t="s">
        <v>1174</v>
      </c>
      <c r="G1127" s="269"/>
      <c r="H1127" s="272">
        <v>15.75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173</v>
      </c>
      <c r="AU1127" s="278" t="s">
        <v>82</v>
      </c>
      <c r="AV1127" s="14" t="s">
        <v>82</v>
      </c>
      <c r="AW1127" s="14" t="s">
        <v>30</v>
      </c>
      <c r="AX1127" s="14" t="s">
        <v>73</v>
      </c>
      <c r="AY1127" s="278" t="s">
        <v>165</v>
      </c>
    </row>
    <row r="1128" spans="1:51" s="14" customFormat="1" ht="12">
      <c r="A1128" s="14"/>
      <c r="B1128" s="268"/>
      <c r="C1128" s="269"/>
      <c r="D1128" s="259" t="s">
        <v>173</v>
      </c>
      <c r="E1128" s="270" t="s">
        <v>1</v>
      </c>
      <c r="F1128" s="271" t="s">
        <v>1613</v>
      </c>
      <c r="G1128" s="269"/>
      <c r="H1128" s="272">
        <v>280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173</v>
      </c>
      <c r="AU1128" s="278" t="s">
        <v>82</v>
      </c>
      <c r="AV1128" s="14" t="s">
        <v>82</v>
      </c>
      <c r="AW1128" s="14" t="s">
        <v>30</v>
      </c>
      <c r="AX1128" s="14" t="s">
        <v>73</v>
      </c>
      <c r="AY1128" s="278" t="s">
        <v>165</v>
      </c>
    </row>
    <row r="1129" spans="1:51" s="13" customFormat="1" ht="12">
      <c r="A1129" s="13"/>
      <c r="B1129" s="257"/>
      <c r="C1129" s="258"/>
      <c r="D1129" s="259" t="s">
        <v>173</v>
      </c>
      <c r="E1129" s="260" t="s">
        <v>1</v>
      </c>
      <c r="F1129" s="261" t="s">
        <v>924</v>
      </c>
      <c r="G1129" s="258"/>
      <c r="H1129" s="260" t="s">
        <v>1</v>
      </c>
      <c r="I1129" s="262"/>
      <c r="J1129" s="258"/>
      <c r="K1129" s="258"/>
      <c r="L1129" s="263"/>
      <c r="M1129" s="264"/>
      <c r="N1129" s="265"/>
      <c r="O1129" s="265"/>
      <c r="P1129" s="265"/>
      <c r="Q1129" s="265"/>
      <c r="R1129" s="265"/>
      <c r="S1129" s="265"/>
      <c r="T1129" s="266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7" t="s">
        <v>173</v>
      </c>
      <c r="AU1129" s="267" t="s">
        <v>82</v>
      </c>
      <c r="AV1129" s="13" t="s">
        <v>80</v>
      </c>
      <c r="AW1129" s="13" t="s">
        <v>30</v>
      </c>
      <c r="AX1129" s="13" t="s">
        <v>73</v>
      </c>
      <c r="AY1129" s="267" t="s">
        <v>165</v>
      </c>
    </row>
    <row r="1130" spans="1:51" s="14" customFormat="1" ht="12">
      <c r="A1130" s="14"/>
      <c r="B1130" s="268"/>
      <c r="C1130" s="269"/>
      <c r="D1130" s="259" t="s">
        <v>173</v>
      </c>
      <c r="E1130" s="270" t="s">
        <v>1</v>
      </c>
      <c r="F1130" s="271" t="s">
        <v>1614</v>
      </c>
      <c r="G1130" s="269"/>
      <c r="H1130" s="272">
        <v>70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173</v>
      </c>
      <c r="AU1130" s="278" t="s">
        <v>82</v>
      </c>
      <c r="AV1130" s="14" t="s">
        <v>82</v>
      </c>
      <c r="AW1130" s="14" t="s">
        <v>30</v>
      </c>
      <c r="AX1130" s="14" t="s">
        <v>73</v>
      </c>
      <c r="AY1130" s="278" t="s">
        <v>165</v>
      </c>
    </row>
    <row r="1131" spans="1:65" s="2" customFormat="1" ht="16.5" customHeight="1">
      <c r="A1131" s="37"/>
      <c r="B1131" s="38"/>
      <c r="C1131" s="243" t="s">
        <v>1615</v>
      </c>
      <c r="D1131" s="243" t="s">
        <v>167</v>
      </c>
      <c r="E1131" s="244" t="s">
        <v>1616</v>
      </c>
      <c r="F1131" s="245" t="s">
        <v>1617</v>
      </c>
      <c r="G1131" s="246" t="s">
        <v>457</v>
      </c>
      <c r="H1131" s="247">
        <v>103.2</v>
      </c>
      <c r="I1131" s="248"/>
      <c r="J1131" s="249">
        <f>ROUND(I1131*H1131,2)</f>
        <v>0</v>
      </c>
      <c r="K1131" s="250"/>
      <c r="L1131" s="43"/>
      <c r="M1131" s="251" t="s">
        <v>1</v>
      </c>
      <c r="N1131" s="252" t="s">
        <v>38</v>
      </c>
      <c r="O1131" s="90"/>
      <c r="P1131" s="253">
        <f>O1131*H1131</f>
        <v>0</v>
      </c>
      <c r="Q1131" s="253">
        <v>0</v>
      </c>
      <c r="R1131" s="253">
        <f>Q1131*H1131</f>
        <v>0</v>
      </c>
      <c r="S1131" s="253">
        <v>0</v>
      </c>
      <c r="T1131" s="254">
        <f>S1131*H1131</f>
        <v>0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255" t="s">
        <v>247</v>
      </c>
      <c r="AT1131" s="255" t="s">
        <v>167</v>
      </c>
      <c r="AU1131" s="255" t="s">
        <v>82</v>
      </c>
      <c r="AY1131" s="16" t="s">
        <v>165</v>
      </c>
      <c r="BE1131" s="256">
        <f>IF(N1131="základní",J1131,0)</f>
        <v>0</v>
      </c>
      <c r="BF1131" s="256">
        <f>IF(N1131="snížená",J1131,0)</f>
        <v>0</v>
      </c>
      <c r="BG1131" s="256">
        <f>IF(N1131="zákl. přenesená",J1131,0)</f>
        <v>0</v>
      </c>
      <c r="BH1131" s="256">
        <f>IF(N1131="sníž. přenesená",J1131,0)</f>
        <v>0</v>
      </c>
      <c r="BI1131" s="256">
        <f>IF(N1131="nulová",J1131,0)</f>
        <v>0</v>
      </c>
      <c r="BJ1131" s="16" t="s">
        <v>80</v>
      </c>
      <c r="BK1131" s="256">
        <f>ROUND(I1131*H1131,2)</f>
        <v>0</v>
      </c>
      <c r="BL1131" s="16" t="s">
        <v>247</v>
      </c>
      <c r="BM1131" s="255" t="s">
        <v>1618</v>
      </c>
    </row>
    <row r="1132" spans="1:51" s="13" customFormat="1" ht="12">
      <c r="A1132" s="13"/>
      <c r="B1132" s="257"/>
      <c r="C1132" s="258"/>
      <c r="D1132" s="259" t="s">
        <v>173</v>
      </c>
      <c r="E1132" s="260" t="s">
        <v>1</v>
      </c>
      <c r="F1132" s="261" t="s">
        <v>1562</v>
      </c>
      <c r="G1132" s="258"/>
      <c r="H1132" s="260" t="s">
        <v>1</v>
      </c>
      <c r="I1132" s="262"/>
      <c r="J1132" s="258"/>
      <c r="K1132" s="258"/>
      <c r="L1132" s="263"/>
      <c r="M1132" s="264"/>
      <c r="N1132" s="265"/>
      <c r="O1132" s="265"/>
      <c r="P1132" s="265"/>
      <c r="Q1132" s="265"/>
      <c r="R1132" s="265"/>
      <c r="S1132" s="265"/>
      <c r="T1132" s="26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7" t="s">
        <v>173</v>
      </c>
      <c r="AU1132" s="267" t="s">
        <v>82</v>
      </c>
      <c r="AV1132" s="13" t="s">
        <v>80</v>
      </c>
      <c r="AW1132" s="13" t="s">
        <v>30</v>
      </c>
      <c r="AX1132" s="13" t="s">
        <v>73</v>
      </c>
      <c r="AY1132" s="267" t="s">
        <v>165</v>
      </c>
    </row>
    <row r="1133" spans="1:51" s="14" customFormat="1" ht="12">
      <c r="A1133" s="14"/>
      <c r="B1133" s="268"/>
      <c r="C1133" s="269"/>
      <c r="D1133" s="259" t="s">
        <v>173</v>
      </c>
      <c r="E1133" s="270" t="s">
        <v>1</v>
      </c>
      <c r="F1133" s="271" t="s">
        <v>1619</v>
      </c>
      <c r="G1133" s="269"/>
      <c r="H1133" s="272">
        <v>93.6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173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165</v>
      </c>
    </row>
    <row r="1134" spans="1:51" s="14" customFormat="1" ht="12">
      <c r="A1134" s="14"/>
      <c r="B1134" s="268"/>
      <c r="C1134" s="269"/>
      <c r="D1134" s="259" t="s">
        <v>173</v>
      </c>
      <c r="E1134" s="270" t="s">
        <v>1</v>
      </c>
      <c r="F1134" s="271" t="s">
        <v>1620</v>
      </c>
      <c r="G1134" s="269"/>
      <c r="H1134" s="272">
        <v>9.6</v>
      </c>
      <c r="I1134" s="273"/>
      <c r="J1134" s="269"/>
      <c r="K1134" s="269"/>
      <c r="L1134" s="274"/>
      <c r="M1134" s="275"/>
      <c r="N1134" s="276"/>
      <c r="O1134" s="276"/>
      <c r="P1134" s="276"/>
      <c r="Q1134" s="276"/>
      <c r="R1134" s="276"/>
      <c r="S1134" s="276"/>
      <c r="T1134" s="277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8" t="s">
        <v>173</v>
      </c>
      <c r="AU1134" s="278" t="s">
        <v>82</v>
      </c>
      <c r="AV1134" s="14" t="s">
        <v>82</v>
      </c>
      <c r="AW1134" s="14" t="s">
        <v>30</v>
      </c>
      <c r="AX1134" s="14" t="s">
        <v>73</v>
      </c>
      <c r="AY1134" s="278" t="s">
        <v>165</v>
      </c>
    </row>
    <row r="1135" spans="1:65" s="2" customFormat="1" ht="21.75" customHeight="1">
      <c r="A1135" s="37"/>
      <c r="B1135" s="38"/>
      <c r="C1135" s="243" t="s">
        <v>1621</v>
      </c>
      <c r="D1135" s="243" t="s">
        <v>167</v>
      </c>
      <c r="E1135" s="244" t="s">
        <v>1622</v>
      </c>
      <c r="F1135" s="245" t="s">
        <v>1623</v>
      </c>
      <c r="G1135" s="246" t="s">
        <v>170</v>
      </c>
      <c r="H1135" s="247">
        <v>337.87</v>
      </c>
      <c r="I1135" s="248"/>
      <c r="J1135" s="249">
        <f>ROUND(I1135*H1135,2)</f>
        <v>0</v>
      </c>
      <c r="K1135" s="250"/>
      <c r="L1135" s="43"/>
      <c r="M1135" s="251" t="s">
        <v>1</v>
      </c>
      <c r="N1135" s="252" t="s">
        <v>38</v>
      </c>
      <c r="O1135" s="90"/>
      <c r="P1135" s="253">
        <f>O1135*H1135</f>
        <v>0</v>
      </c>
      <c r="Q1135" s="253">
        <v>0</v>
      </c>
      <c r="R1135" s="253">
        <f>Q1135*H1135</f>
        <v>0</v>
      </c>
      <c r="S1135" s="253">
        <v>0.04508</v>
      </c>
      <c r="T1135" s="254">
        <f>S1135*H1135</f>
        <v>15.2311796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255" t="s">
        <v>247</v>
      </c>
      <c r="AT1135" s="255" t="s">
        <v>167</v>
      </c>
      <c r="AU1135" s="255" t="s">
        <v>82</v>
      </c>
      <c r="AY1135" s="16" t="s">
        <v>165</v>
      </c>
      <c r="BE1135" s="256">
        <f>IF(N1135="základní",J1135,0)</f>
        <v>0</v>
      </c>
      <c r="BF1135" s="256">
        <f>IF(N1135="snížená",J1135,0)</f>
        <v>0</v>
      </c>
      <c r="BG1135" s="256">
        <f>IF(N1135="zákl. přenesená",J1135,0)</f>
        <v>0</v>
      </c>
      <c r="BH1135" s="256">
        <f>IF(N1135="sníž. přenesená",J1135,0)</f>
        <v>0</v>
      </c>
      <c r="BI1135" s="256">
        <f>IF(N1135="nulová",J1135,0)</f>
        <v>0</v>
      </c>
      <c r="BJ1135" s="16" t="s">
        <v>80</v>
      </c>
      <c r="BK1135" s="256">
        <f>ROUND(I1135*H1135,2)</f>
        <v>0</v>
      </c>
      <c r="BL1135" s="16" t="s">
        <v>247</v>
      </c>
      <c r="BM1135" s="255" t="s">
        <v>1624</v>
      </c>
    </row>
    <row r="1136" spans="1:51" s="13" customFormat="1" ht="12">
      <c r="A1136" s="13"/>
      <c r="B1136" s="257"/>
      <c r="C1136" s="258"/>
      <c r="D1136" s="259" t="s">
        <v>173</v>
      </c>
      <c r="E1136" s="260" t="s">
        <v>1</v>
      </c>
      <c r="F1136" s="261" t="s">
        <v>1149</v>
      </c>
      <c r="G1136" s="258"/>
      <c r="H1136" s="260" t="s">
        <v>1</v>
      </c>
      <c r="I1136" s="262"/>
      <c r="J1136" s="258"/>
      <c r="K1136" s="258"/>
      <c r="L1136" s="263"/>
      <c r="M1136" s="264"/>
      <c r="N1136" s="265"/>
      <c r="O1136" s="265"/>
      <c r="P1136" s="265"/>
      <c r="Q1136" s="265"/>
      <c r="R1136" s="265"/>
      <c r="S1136" s="265"/>
      <c r="T1136" s="266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7" t="s">
        <v>173</v>
      </c>
      <c r="AU1136" s="267" t="s">
        <v>82</v>
      </c>
      <c r="AV1136" s="13" t="s">
        <v>80</v>
      </c>
      <c r="AW1136" s="13" t="s">
        <v>30</v>
      </c>
      <c r="AX1136" s="13" t="s">
        <v>73</v>
      </c>
      <c r="AY1136" s="267" t="s">
        <v>165</v>
      </c>
    </row>
    <row r="1137" spans="1:51" s="14" customFormat="1" ht="12">
      <c r="A1137" s="14"/>
      <c r="B1137" s="268"/>
      <c r="C1137" s="269"/>
      <c r="D1137" s="259" t="s">
        <v>173</v>
      </c>
      <c r="E1137" s="270" t="s">
        <v>1</v>
      </c>
      <c r="F1137" s="271" t="s">
        <v>1174</v>
      </c>
      <c r="G1137" s="269"/>
      <c r="H1137" s="272">
        <v>15.75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173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165</v>
      </c>
    </row>
    <row r="1138" spans="1:51" s="14" customFormat="1" ht="12">
      <c r="A1138" s="14"/>
      <c r="B1138" s="268"/>
      <c r="C1138" s="269"/>
      <c r="D1138" s="259" t="s">
        <v>173</v>
      </c>
      <c r="E1138" s="270" t="s">
        <v>1</v>
      </c>
      <c r="F1138" s="271" t="s">
        <v>1613</v>
      </c>
      <c r="G1138" s="269"/>
      <c r="H1138" s="272">
        <v>280</v>
      </c>
      <c r="I1138" s="273"/>
      <c r="J1138" s="269"/>
      <c r="K1138" s="269"/>
      <c r="L1138" s="274"/>
      <c r="M1138" s="275"/>
      <c r="N1138" s="276"/>
      <c r="O1138" s="276"/>
      <c r="P1138" s="276"/>
      <c r="Q1138" s="276"/>
      <c r="R1138" s="276"/>
      <c r="S1138" s="276"/>
      <c r="T1138" s="27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78" t="s">
        <v>173</v>
      </c>
      <c r="AU1138" s="278" t="s">
        <v>82</v>
      </c>
      <c r="AV1138" s="14" t="s">
        <v>82</v>
      </c>
      <c r="AW1138" s="14" t="s">
        <v>30</v>
      </c>
      <c r="AX1138" s="14" t="s">
        <v>73</v>
      </c>
      <c r="AY1138" s="278" t="s">
        <v>165</v>
      </c>
    </row>
    <row r="1139" spans="1:51" s="14" customFormat="1" ht="12">
      <c r="A1139" s="14"/>
      <c r="B1139" s="268"/>
      <c r="C1139" s="269"/>
      <c r="D1139" s="259" t="s">
        <v>173</v>
      </c>
      <c r="E1139" s="270" t="s">
        <v>1</v>
      </c>
      <c r="F1139" s="271" t="s">
        <v>1625</v>
      </c>
      <c r="G1139" s="269"/>
      <c r="H1139" s="272">
        <v>42.12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173</v>
      </c>
      <c r="AU1139" s="278" t="s">
        <v>82</v>
      </c>
      <c r="AV1139" s="14" t="s">
        <v>82</v>
      </c>
      <c r="AW1139" s="14" t="s">
        <v>30</v>
      </c>
      <c r="AX1139" s="14" t="s">
        <v>73</v>
      </c>
      <c r="AY1139" s="278" t="s">
        <v>165</v>
      </c>
    </row>
    <row r="1140" spans="1:65" s="2" customFormat="1" ht="21.75" customHeight="1">
      <c r="A1140" s="37"/>
      <c r="B1140" s="38"/>
      <c r="C1140" s="243" t="s">
        <v>1626</v>
      </c>
      <c r="D1140" s="243" t="s">
        <v>167</v>
      </c>
      <c r="E1140" s="244" t="s">
        <v>1627</v>
      </c>
      <c r="F1140" s="245" t="s">
        <v>1628</v>
      </c>
      <c r="G1140" s="246" t="s">
        <v>170</v>
      </c>
      <c r="H1140" s="247">
        <v>337.87</v>
      </c>
      <c r="I1140" s="248"/>
      <c r="J1140" s="249">
        <f>ROUND(I1140*H1140,2)</f>
        <v>0</v>
      </c>
      <c r="K1140" s="250"/>
      <c r="L1140" s="43"/>
      <c r="M1140" s="251" t="s">
        <v>1</v>
      </c>
      <c r="N1140" s="252" t="s">
        <v>38</v>
      </c>
      <c r="O1140" s="90"/>
      <c r="P1140" s="253">
        <f>O1140*H1140</f>
        <v>0</v>
      </c>
      <c r="Q1140" s="253">
        <v>0</v>
      </c>
      <c r="R1140" s="253">
        <f>Q1140*H1140</f>
        <v>0</v>
      </c>
      <c r="S1140" s="253">
        <v>0</v>
      </c>
      <c r="T1140" s="254">
        <f>S1140*H1140</f>
        <v>0</v>
      </c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R1140" s="255" t="s">
        <v>247</v>
      </c>
      <c r="AT1140" s="255" t="s">
        <v>167</v>
      </c>
      <c r="AU1140" s="255" t="s">
        <v>82</v>
      </c>
      <c r="AY1140" s="16" t="s">
        <v>165</v>
      </c>
      <c r="BE1140" s="256">
        <f>IF(N1140="základní",J1140,0)</f>
        <v>0</v>
      </c>
      <c r="BF1140" s="256">
        <f>IF(N1140="snížená",J1140,0)</f>
        <v>0</v>
      </c>
      <c r="BG1140" s="256">
        <f>IF(N1140="zákl. přenesená",J1140,0)</f>
        <v>0</v>
      </c>
      <c r="BH1140" s="256">
        <f>IF(N1140="sníž. přenesená",J1140,0)</f>
        <v>0</v>
      </c>
      <c r="BI1140" s="256">
        <f>IF(N1140="nulová",J1140,0)</f>
        <v>0</v>
      </c>
      <c r="BJ1140" s="16" t="s">
        <v>80</v>
      </c>
      <c r="BK1140" s="256">
        <f>ROUND(I1140*H1140,2)</f>
        <v>0</v>
      </c>
      <c r="BL1140" s="16" t="s">
        <v>247</v>
      </c>
      <c r="BM1140" s="255" t="s">
        <v>1629</v>
      </c>
    </row>
    <row r="1141" spans="1:65" s="2" customFormat="1" ht="21.75" customHeight="1">
      <c r="A1141" s="37"/>
      <c r="B1141" s="38"/>
      <c r="C1141" s="243" t="s">
        <v>1630</v>
      </c>
      <c r="D1141" s="243" t="s">
        <v>167</v>
      </c>
      <c r="E1141" s="244" t="s">
        <v>1631</v>
      </c>
      <c r="F1141" s="245" t="s">
        <v>1632</v>
      </c>
      <c r="G1141" s="246" t="s">
        <v>457</v>
      </c>
      <c r="H1141" s="247">
        <v>46.8</v>
      </c>
      <c r="I1141" s="248"/>
      <c r="J1141" s="249">
        <f>ROUND(I1141*H1141,2)</f>
        <v>0</v>
      </c>
      <c r="K1141" s="250"/>
      <c r="L1141" s="43"/>
      <c r="M1141" s="251" t="s">
        <v>1</v>
      </c>
      <c r="N1141" s="252" t="s">
        <v>38</v>
      </c>
      <c r="O1141" s="90"/>
      <c r="P1141" s="253">
        <f>O1141*H1141</f>
        <v>0</v>
      </c>
      <c r="Q1141" s="253">
        <v>0</v>
      </c>
      <c r="R1141" s="253">
        <f>Q1141*H1141</f>
        <v>0</v>
      </c>
      <c r="S1141" s="253">
        <v>0.01392</v>
      </c>
      <c r="T1141" s="254">
        <f>S1141*H1141</f>
        <v>0.6514559999999999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255" t="s">
        <v>247</v>
      </c>
      <c r="AT1141" s="255" t="s">
        <v>167</v>
      </c>
      <c r="AU1141" s="255" t="s">
        <v>82</v>
      </c>
      <c r="AY1141" s="16" t="s">
        <v>165</v>
      </c>
      <c r="BE1141" s="256">
        <f>IF(N1141="základní",J1141,0)</f>
        <v>0</v>
      </c>
      <c r="BF1141" s="256">
        <f>IF(N1141="snížená",J1141,0)</f>
        <v>0</v>
      </c>
      <c r="BG1141" s="256">
        <f>IF(N1141="zákl. přenesená",J1141,0)</f>
        <v>0</v>
      </c>
      <c r="BH1141" s="256">
        <f>IF(N1141="sníž. přenesená",J1141,0)</f>
        <v>0</v>
      </c>
      <c r="BI1141" s="256">
        <f>IF(N1141="nulová",J1141,0)</f>
        <v>0</v>
      </c>
      <c r="BJ1141" s="16" t="s">
        <v>80</v>
      </c>
      <c r="BK1141" s="256">
        <f>ROUND(I1141*H1141,2)</f>
        <v>0</v>
      </c>
      <c r="BL1141" s="16" t="s">
        <v>247</v>
      </c>
      <c r="BM1141" s="255" t="s">
        <v>1633</v>
      </c>
    </row>
    <row r="1142" spans="1:51" s="13" customFormat="1" ht="12">
      <c r="A1142" s="13"/>
      <c r="B1142" s="257"/>
      <c r="C1142" s="258"/>
      <c r="D1142" s="259" t="s">
        <v>173</v>
      </c>
      <c r="E1142" s="260" t="s">
        <v>1</v>
      </c>
      <c r="F1142" s="261" t="s">
        <v>1562</v>
      </c>
      <c r="G1142" s="258"/>
      <c r="H1142" s="260" t="s">
        <v>1</v>
      </c>
      <c r="I1142" s="262"/>
      <c r="J1142" s="258"/>
      <c r="K1142" s="258"/>
      <c r="L1142" s="263"/>
      <c r="M1142" s="264"/>
      <c r="N1142" s="265"/>
      <c r="O1142" s="265"/>
      <c r="P1142" s="265"/>
      <c r="Q1142" s="265"/>
      <c r="R1142" s="265"/>
      <c r="S1142" s="265"/>
      <c r="T1142" s="26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7" t="s">
        <v>173</v>
      </c>
      <c r="AU1142" s="267" t="s">
        <v>82</v>
      </c>
      <c r="AV1142" s="13" t="s">
        <v>80</v>
      </c>
      <c r="AW1142" s="13" t="s">
        <v>30</v>
      </c>
      <c r="AX1142" s="13" t="s">
        <v>73</v>
      </c>
      <c r="AY1142" s="267" t="s">
        <v>165</v>
      </c>
    </row>
    <row r="1143" spans="1:51" s="14" customFormat="1" ht="12">
      <c r="A1143" s="14"/>
      <c r="B1143" s="268"/>
      <c r="C1143" s="269"/>
      <c r="D1143" s="259" t="s">
        <v>173</v>
      </c>
      <c r="E1143" s="270" t="s">
        <v>1</v>
      </c>
      <c r="F1143" s="271" t="s">
        <v>1634</v>
      </c>
      <c r="G1143" s="269"/>
      <c r="H1143" s="272">
        <v>46.8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173</v>
      </c>
      <c r="AU1143" s="278" t="s">
        <v>82</v>
      </c>
      <c r="AV1143" s="14" t="s">
        <v>82</v>
      </c>
      <c r="AW1143" s="14" t="s">
        <v>30</v>
      </c>
      <c r="AX1143" s="14" t="s">
        <v>73</v>
      </c>
      <c r="AY1143" s="278" t="s">
        <v>165</v>
      </c>
    </row>
    <row r="1144" spans="1:65" s="2" customFormat="1" ht="21.75" customHeight="1">
      <c r="A1144" s="37"/>
      <c r="B1144" s="38"/>
      <c r="C1144" s="243" t="s">
        <v>1635</v>
      </c>
      <c r="D1144" s="243" t="s">
        <v>167</v>
      </c>
      <c r="E1144" s="244" t="s">
        <v>1636</v>
      </c>
      <c r="F1144" s="245" t="s">
        <v>1637</v>
      </c>
      <c r="G1144" s="246" t="s">
        <v>457</v>
      </c>
      <c r="H1144" s="247">
        <v>46.8</v>
      </c>
      <c r="I1144" s="248"/>
      <c r="J1144" s="249">
        <f>ROUND(I1144*H1144,2)</f>
        <v>0</v>
      </c>
      <c r="K1144" s="250"/>
      <c r="L1144" s="43"/>
      <c r="M1144" s="251" t="s">
        <v>1</v>
      </c>
      <c r="N1144" s="252" t="s">
        <v>38</v>
      </c>
      <c r="O1144" s="90"/>
      <c r="P1144" s="253">
        <f>O1144*H1144</f>
        <v>0</v>
      </c>
      <c r="Q1144" s="253">
        <v>0</v>
      </c>
      <c r="R1144" s="253">
        <f>Q1144*H1144</f>
        <v>0</v>
      </c>
      <c r="S1144" s="253">
        <v>0</v>
      </c>
      <c r="T1144" s="254">
        <f>S1144*H1144</f>
        <v>0</v>
      </c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R1144" s="255" t="s">
        <v>247</v>
      </c>
      <c r="AT1144" s="255" t="s">
        <v>167</v>
      </c>
      <c r="AU1144" s="255" t="s">
        <v>82</v>
      </c>
      <c r="AY1144" s="16" t="s">
        <v>165</v>
      </c>
      <c r="BE1144" s="256">
        <f>IF(N1144="základní",J1144,0)</f>
        <v>0</v>
      </c>
      <c r="BF1144" s="256">
        <f>IF(N1144="snížená",J1144,0)</f>
        <v>0</v>
      </c>
      <c r="BG1144" s="256">
        <f>IF(N1144="zákl. přenesená",J1144,0)</f>
        <v>0</v>
      </c>
      <c r="BH1144" s="256">
        <f>IF(N1144="sníž. přenesená",J1144,0)</f>
        <v>0</v>
      </c>
      <c r="BI1144" s="256">
        <f>IF(N1144="nulová",J1144,0)</f>
        <v>0</v>
      </c>
      <c r="BJ1144" s="16" t="s">
        <v>80</v>
      </c>
      <c r="BK1144" s="256">
        <f>ROUND(I1144*H1144,2)</f>
        <v>0</v>
      </c>
      <c r="BL1144" s="16" t="s">
        <v>247</v>
      </c>
      <c r="BM1144" s="255" t="s">
        <v>1638</v>
      </c>
    </row>
    <row r="1145" spans="1:65" s="2" customFormat="1" ht="16.5" customHeight="1">
      <c r="A1145" s="37"/>
      <c r="B1145" s="38"/>
      <c r="C1145" s="243" t="s">
        <v>1639</v>
      </c>
      <c r="D1145" s="243" t="s">
        <v>167</v>
      </c>
      <c r="E1145" s="244" t="s">
        <v>1640</v>
      </c>
      <c r="F1145" s="245" t="s">
        <v>1641</v>
      </c>
      <c r="G1145" s="246" t="s">
        <v>170</v>
      </c>
      <c r="H1145" s="247">
        <v>295.75</v>
      </c>
      <c r="I1145" s="248"/>
      <c r="J1145" s="249">
        <f>ROUND(I1145*H1145,2)</f>
        <v>0</v>
      </c>
      <c r="K1145" s="250"/>
      <c r="L1145" s="43"/>
      <c r="M1145" s="251" t="s">
        <v>1</v>
      </c>
      <c r="N1145" s="252" t="s">
        <v>38</v>
      </c>
      <c r="O1145" s="90"/>
      <c r="P1145" s="253">
        <f>O1145*H1145</f>
        <v>0</v>
      </c>
      <c r="Q1145" s="253">
        <v>0</v>
      </c>
      <c r="R1145" s="253">
        <f>Q1145*H1145</f>
        <v>0</v>
      </c>
      <c r="S1145" s="253">
        <v>0</v>
      </c>
      <c r="T1145" s="254">
        <f>S1145*H1145</f>
        <v>0</v>
      </c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R1145" s="255" t="s">
        <v>247</v>
      </c>
      <c r="AT1145" s="255" t="s">
        <v>167</v>
      </c>
      <c r="AU1145" s="255" t="s">
        <v>82</v>
      </c>
      <c r="AY1145" s="16" t="s">
        <v>165</v>
      </c>
      <c r="BE1145" s="256">
        <f>IF(N1145="základní",J1145,0)</f>
        <v>0</v>
      </c>
      <c r="BF1145" s="256">
        <f>IF(N1145="snížená",J1145,0)</f>
        <v>0</v>
      </c>
      <c r="BG1145" s="256">
        <f>IF(N1145="zákl. přenesená",J1145,0)</f>
        <v>0</v>
      </c>
      <c r="BH1145" s="256">
        <f>IF(N1145="sníž. přenesená",J1145,0)</f>
        <v>0</v>
      </c>
      <c r="BI1145" s="256">
        <f>IF(N1145="nulová",J1145,0)</f>
        <v>0</v>
      </c>
      <c r="BJ1145" s="16" t="s">
        <v>80</v>
      </c>
      <c r="BK1145" s="256">
        <f>ROUND(I1145*H1145,2)</f>
        <v>0</v>
      </c>
      <c r="BL1145" s="16" t="s">
        <v>247</v>
      </c>
      <c r="BM1145" s="255" t="s">
        <v>1642</v>
      </c>
    </row>
    <row r="1146" spans="1:51" s="13" customFormat="1" ht="12">
      <c r="A1146" s="13"/>
      <c r="B1146" s="257"/>
      <c r="C1146" s="258"/>
      <c r="D1146" s="259" t="s">
        <v>173</v>
      </c>
      <c r="E1146" s="260" t="s">
        <v>1</v>
      </c>
      <c r="F1146" s="261" t="s">
        <v>1149</v>
      </c>
      <c r="G1146" s="258"/>
      <c r="H1146" s="260" t="s">
        <v>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7" t="s">
        <v>173</v>
      </c>
      <c r="AU1146" s="267" t="s">
        <v>82</v>
      </c>
      <c r="AV1146" s="13" t="s">
        <v>80</v>
      </c>
      <c r="AW1146" s="13" t="s">
        <v>30</v>
      </c>
      <c r="AX1146" s="13" t="s">
        <v>73</v>
      </c>
      <c r="AY1146" s="267" t="s">
        <v>165</v>
      </c>
    </row>
    <row r="1147" spans="1:51" s="14" customFormat="1" ht="12">
      <c r="A1147" s="14"/>
      <c r="B1147" s="268"/>
      <c r="C1147" s="269"/>
      <c r="D1147" s="259" t="s">
        <v>173</v>
      </c>
      <c r="E1147" s="270" t="s">
        <v>1</v>
      </c>
      <c r="F1147" s="271" t="s">
        <v>1174</v>
      </c>
      <c r="G1147" s="269"/>
      <c r="H1147" s="272">
        <v>15.75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173</v>
      </c>
      <c r="AU1147" s="278" t="s">
        <v>82</v>
      </c>
      <c r="AV1147" s="14" t="s">
        <v>82</v>
      </c>
      <c r="AW1147" s="14" t="s">
        <v>30</v>
      </c>
      <c r="AX1147" s="14" t="s">
        <v>73</v>
      </c>
      <c r="AY1147" s="278" t="s">
        <v>165</v>
      </c>
    </row>
    <row r="1148" spans="1:51" s="14" customFormat="1" ht="12">
      <c r="A1148" s="14"/>
      <c r="B1148" s="268"/>
      <c r="C1148" s="269"/>
      <c r="D1148" s="259" t="s">
        <v>173</v>
      </c>
      <c r="E1148" s="270" t="s">
        <v>1</v>
      </c>
      <c r="F1148" s="271" t="s">
        <v>1613</v>
      </c>
      <c r="G1148" s="269"/>
      <c r="H1148" s="272">
        <v>280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173</v>
      </c>
      <c r="AU1148" s="278" t="s">
        <v>82</v>
      </c>
      <c r="AV1148" s="14" t="s">
        <v>82</v>
      </c>
      <c r="AW1148" s="14" t="s">
        <v>30</v>
      </c>
      <c r="AX1148" s="14" t="s">
        <v>73</v>
      </c>
      <c r="AY1148" s="278" t="s">
        <v>165</v>
      </c>
    </row>
    <row r="1149" spans="1:65" s="2" customFormat="1" ht="21.75" customHeight="1">
      <c r="A1149" s="37"/>
      <c r="B1149" s="38"/>
      <c r="C1149" s="243" t="s">
        <v>1643</v>
      </c>
      <c r="D1149" s="243" t="s">
        <v>167</v>
      </c>
      <c r="E1149" s="244" t="s">
        <v>1644</v>
      </c>
      <c r="F1149" s="245" t="s">
        <v>1645</v>
      </c>
      <c r="G1149" s="246" t="s">
        <v>170</v>
      </c>
      <c r="H1149" s="247">
        <v>70</v>
      </c>
      <c r="I1149" s="248"/>
      <c r="J1149" s="249">
        <f>ROUND(I1149*H1149,2)</f>
        <v>0</v>
      </c>
      <c r="K1149" s="250"/>
      <c r="L1149" s="43"/>
      <c r="M1149" s="251" t="s">
        <v>1</v>
      </c>
      <c r="N1149" s="252" t="s">
        <v>38</v>
      </c>
      <c r="O1149" s="90"/>
      <c r="P1149" s="253">
        <f>O1149*H1149</f>
        <v>0</v>
      </c>
      <c r="Q1149" s="253">
        <v>0.04644</v>
      </c>
      <c r="R1149" s="253">
        <f>Q1149*H1149</f>
        <v>3.2508000000000004</v>
      </c>
      <c r="S1149" s="253">
        <v>0</v>
      </c>
      <c r="T1149" s="254">
        <f>S1149*H1149</f>
        <v>0</v>
      </c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R1149" s="255" t="s">
        <v>247</v>
      </c>
      <c r="AT1149" s="255" t="s">
        <v>167</v>
      </c>
      <c r="AU1149" s="255" t="s">
        <v>82</v>
      </c>
      <c r="AY1149" s="16" t="s">
        <v>165</v>
      </c>
      <c r="BE1149" s="256">
        <f>IF(N1149="základní",J1149,0)</f>
        <v>0</v>
      </c>
      <c r="BF1149" s="256">
        <f>IF(N1149="snížená",J1149,0)</f>
        <v>0</v>
      </c>
      <c r="BG1149" s="256">
        <f>IF(N1149="zákl. přenesená",J1149,0)</f>
        <v>0</v>
      </c>
      <c r="BH1149" s="256">
        <f>IF(N1149="sníž. přenesená",J1149,0)</f>
        <v>0</v>
      </c>
      <c r="BI1149" s="256">
        <f>IF(N1149="nulová",J1149,0)</f>
        <v>0</v>
      </c>
      <c r="BJ1149" s="16" t="s">
        <v>80</v>
      </c>
      <c r="BK1149" s="256">
        <f>ROUND(I1149*H1149,2)</f>
        <v>0</v>
      </c>
      <c r="BL1149" s="16" t="s">
        <v>247</v>
      </c>
      <c r="BM1149" s="255" t="s">
        <v>1646</v>
      </c>
    </row>
    <row r="1150" spans="1:51" s="13" customFormat="1" ht="12">
      <c r="A1150" s="13"/>
      <c r="B1150" s="257"/>
      <c r="C1150" s="258"/>
      <c r="D1150" s="259" t="s">
        <v>173</v>
      </c>
      <c r="E1150" s="260" t="s">
        <v>1</v>
      </c>
      <c r="F1150" s="261" t="s">
        <v>924</v>
      </c>
      <c r="G1150" s="258"/>
      <c r="H1150" s="260" t="s">
        <v>1</v>
      </c>
      <c r="I1150" s="262"/>
      <c r="J1150" s="258"/>
      <c r="K1150" s="258"/>
      <c r="L1150" s="263"/>
      <c r="M1150" s="264"/>
      <c r="N1150" s="265"/>
      <c r="O1150" s="265"/>
      <c r="P1150" s="265"/>
      <c r="Q1150" s="265"/>
      <c r="R1150" s="265"/>
      <c r="S1150" s="265"/>
      <c r="T1150" s="266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67" t="s">
        <v>173</v>
      </c>
      <c r="AU1150" s="267" t="s">
        <v>82</v>
      </c>
      <c r="AV1150" s="13" t="s">
        <v>80</v>
      </c>
      <c r="AW1150" s="13" t="s">
        <v>30</v>
      </c>
      <c r="AX1150" s="13" t="s">
        <v>73</v>
      </c>
      <c r="AY1150" s="267" t="s">
        <v>165</v>
      </c>
    </row>
    <row r="1151" spans="1:51" s="14" customFormat="1" ht="12">
      <c r="A1151" s="14"/>
      <c r="B1151" s="268"/>
      <c r="C1151" s="269"/>
      <c r="D1151" s="259" t="s">
        <v>173</v>
      </c>
      <c r="E1151" s="270" t="s">
        <v>1</v>
      </c>
      <c r="F1151" s="271" t="s">
        <v>1614</v>
      </c>
      <c r="G1151" s="269"/>
      <c r="H1151" s="272">
        <v>70</v>
      </c>
      <c r="I1151" s="273"/>
      <c r="J1151" s="269"/>
      <c r="K1151" s="269"/>
      <c r="L1151" s="274"/>
      <c r="M1151" s="275"/>
      <c r="N1151" s="276"/>
      <c r="O1151" s="276"/>
      <c r="P1151" s="276"/>
      <c r="Q1151" s="276"/>
      <c r="R1151" s="276"/>
      <c r="S1151" s="276"/>
      <c r="T1151" s="27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8" t="s">
        <v>173</v>
      </c>
      <c r="AU1151" s="278" t="s">
        <v>82</v>
      </c>
      <c r="AV1151" s="14" t="s">
        <v>82</v>
      </c>
      <c r="AW1151" s="14" t="s">
        <v>30</v>
      </c>
      <c r="AX1151" s="14" t="s">
        <v>73</v>
      </c>
      <c r="AY1151" s="278" t="s">
        <v>165</v>
      </c>
    </row>
    <row r="1152" spans="1:65" s="2" customFormat="1" ht="21.75" customHeight="1">
      <c r="A1152" s="37"/>
      <c r="B1152" s="38"/>
      <c r="C1152" s="243" t="s">
        <v>1647</v>
      </c>
      <c r="D1152" s="243" t="s">
        <v>167</v>
      </c>
      <c r="E1152" s="244" t="s">
        <v>1648</v>
      </c>
      <c r="F1152" s="245" t="s">
        <v>1649</v>
      </c>
      <c r="G1152" s="246" t="s">
        <v>457</v>
      </c>
      <c r="H1152" s="247">
        <v>140</v>
      </c>
      <c r="I1152" s="248"/>
      <c r="J1152" s="249">
        <f>ROUND(I1152*H1152,2)</f>
        <v>0</v>
      </c>
      <c r="K1152" s="250"/>
      <c r="L1152" s="43"/>
      <c r="M1152" s="251" t="s">
        <v>1</v>
      </c>
      <c r="N1152" s="252" t="s">
        <v>38</v>
      </c>
      <c r="O1152" s="90"/>
      <c r="P1152" s="253">
        <f>O1152*H1152</f>
        <v>0</v>
      </c>
      <c r="Q1152" s="253">
        <v>0.00049</v>
      </c>
      <c r="R1152" s="253">
        <f>Q1152*H1152</f>
        <v>0.0686</v>
      </c>
      <c r="S1152" s="253">
        <v>0</v>
      </c>
      <c r="T1152" s="254">
        <f>S1152*H1152</f>
        <v>0</v>
      </c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R1152" s="255" t="s">
        <v>247</v>
      </c>
      <c r="AT1152" s="255" t="s">
        <v>167</v>
      </c>
      <c r="AU1152" s="255" t="s">
        <v>82</v>
      </c>
      <c r="AY1152" s="16" t="s">
        <v>165</v>
      </c>
      <c r="BE1152" s="256">
        <f>IF(N1152="základní",J1152,0)</f>
        <v>0</v>
      </c>
      <c r="BF1152" s="256">
        <f>IF(N1152="snížená",J1152,0)</f>
        <v>0</v>
      </c>
      <c r="BG1152" s="256">
        <f>IF(N1152="zákl. přenesená",J1152,0)</f>
        <v>0</v>
      </c>
      <c r="BH1152" s="256">
        <f>IF(N1152="sníž. přenesená",J1152,0)</f>
        <v>0</v>
      </c>
      <c r="BI1152" s="256">
        <f>IF(N1152="nulová",J1152,0)</f>
        <v>0</v>
      </c>
      <c r="BJ1152" s="16" t="s">
        <v>80</v>
      </c>
      <c r="BK1152" s="256">
        <f>ROUND(I1152*H1152,2)</f>
        <v>0</v>
      </c>
      <c r="BL1152" s="16" t="s">
        <v>247</v>
      </c>
      <c r="BM1152" s="255" t="s">
        <v>1650</v>
      </c>
    </row>
    <row r="1153" spans="1:51" s="14" customFormat="1" ht="12">
      <c r="A1153" s="14"/>
      <c r="B1153" s="268"/>
      <c r="C1153" s="269"/>
      <c r="D1153" s="259" t="s">
        <v>173</v>
      </c>
      <c r="E1153" s="270" t="s">
        <v>1</v>
      </c>
      <c r="F1153" s="271" t="s">
        <v>1651</v>
      </c>
      <c r="G1153" s="269"/>
      <c r="H1153" s="272">
        <v>140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173</v>
      </c>
      <c r="AU1153" s="278" t="s">
        <v>82</v>
      </c>
      <c r="AV1153" s="14" t="s">
        <v>82</v>
      </c>
      <c r="AW1153" s="14" t="s">
        <v>30</v>
      </c>
      <c r="AX1153" s="14" t="s">
        <v>73</v>
      </c>
      <c r="AY1153" s="278" t="s">
        <v>165</v>
      </c>
    </row>
    <row r="1154" spans="1:65" s="2" customFormat="1" ht="21.75" customHeight="1">
      <c r="A1154" s="37"/>
      <c r="B1154" s="38"/>
      <c r="C1154" s="243" t="s">
        <v>1652</v>
      </c>
      <c r="D1154" s="243" t="s">
        <v>167</v>
      </c>
      <c r="E1154" s="244" t="s">
        <v>1653</v>
      </c>
      <c r="F1154" s="245" t="s">
        <v>1654</v>
      </c>
      <c r="G1154" s="246" t="s">
        <v>457</v>
      </c>
      <c r="H1154" s="247">
        <v>140</v>
      </c>
      <c r="I1154" s="248"/>
      <c r="J1154" s="249">
        <f>ROUND(I1154*H1154,2)</f>
        <v>0</v>
      </c>
      <c r="K1154" s="250"/>
      <c r="L1154" s="43"/>
      <c r="M1154" s="251" t="s">
        <v>1</v>
      </c>
      <c r="N1154" s="252" t="s">
        <v>38</v>
      </c>
      <c r="O1154" s="90"/>
      <c r="P1154" s="253">
        <f>O1154*H1154</f>
        <v>0</v>
      </c>
      <c r="Q1154" s="253">
        <v>0.00012</v>
      </c>
      <c r="R1154" s="253">
        <f>Q1154*H1154</f>
        <v>0.0168</v>
      </c>
      <c r="S1154" s="253">
        <v>0</v>
      </c>
      <c r="T1154" s="254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55" t="s">
        <v>247</v>
      </c>
      <c r="AT1154" s="255" t="s">
        <v>167</v>
      </c>
      <c r="AU1154" s="255" t="s">
        <v>82</v>
      </c>
      <c r="AY1154" s="16" t="s">
        <v>165</v>
      </c>
      <c r="BE1154" s="256">
        <f>IF(N1154="základní",J1154,0)</f>
        <v>0</v>
      </c>
      <c r="BF1154" s="256">
        <f>IF(N1154="snížená",J1154,0)</f>
        <v>0</v>
      </c>
      <c r="BG1154" s="256">
        <f>IF(N1154="zákl. přenesená",J1154,0)</f>
        <v>0</v>
      </c>
      <c r="BH1154" s="256">
        <f>IF(N1154="sníž. přenesená",J1154,0)</f>
        <v>0</v>
      </c>
      <c r="BI1154" s="256">
        <f>IF(N1154="nulová",J1154,0)</f>
        <v>0</v>
      </c>
      <c r="BJ1154" s="16" t="s">
        <v>80</v>
      </c>
      <c r="BK1154" s="256">
        <f>ROUND(I1154*H1154,2)</f>
        <v>0</v>
      </c>
      <c r="BL1154" s="16" t="s">
        <v>247</v>
      </c>
      <c r="BM1154" s="255" t="s">
        <v>1655</v>
      </c>
    </row>
    <row r="1155" spans="1:51" s="14" customFormat="1" ht="12">
      <c r="A1155" s="14"/>
      <c r="B1155" s="268"/>
      <c r="C1155" s="269"/>
      <c r="D1155" s="259" t="s">
        <v>173</v>
      </c>
      <c r="E1155" s="270" t="s">
        <v>1</v>
      </c>
      <c r="F1155" s="271" t="s">
        <v>1651</v>
      </c>
      <c r="G1155" s="269"/>
      <c r="H1155" s="272">
        <v>140</v>
      </c>
      <c r="I1155" s="273"/>
      <c r="J1155" s="269"/>
      <c r="K1155" s="269"/>
      <c r="L1155" s="274"/>
      <c r="M1155" s="275"/>
      <c r="N1155" s="276"/>
      <c r="O1155" s="276"/>
      <c r="P1155" s="276"/>
      <c r="Q1155" s="276"/>
      <c r="R1155" s="276"/>
      <c r="S1155" s="276"/>
      <c r="T1155" s="27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8" t="s">
        <v>173</v>
      </c>
      <c r="AU1155" s="278" t="s">
        <v>82</v>
      </c>
      <c r="AV1155" s="14" t="s">
        <v>82</v>
      </c>
      <c r="AW1155" s="14" t="s">
        <v>30</v>
      </c>
      <c r="AX1155" s="14" t="s">
        <v>73</v>
      </c>
      <c r="AY1155" s="278" t="s">
        <v>165</v>
      </c>
    </row>
    <row r="1156" spans="1:65" s="2" customFormat="1" ht="21.75" customHeight="1">
      <c r="A1156" s="37"/>
      <c r="B1156" s="38"/>
      <c r="C1156" s="243" t="s">
        <v>1656</v>
      </c>
      <c r="D1156" s="243" t="s">
        <v>167</v>
      </c>
      <c r="E1156" s="244" t="s">
        <v>1657</v>
      </c>
      <c r="F1156" s="245" t="s">
        <v>1658</v>
      </c>
      <c r="G1156" s="246" t="s">
        <v>457</v>
      </c>
      <c r="H1156" s="247">
        <v>42</v>
      </c>
      <c r="I1156" s="248"/>
      <c r="J1156" s="249">
        <f>ROUND(I1156*H1156,2)</f>
        <v>0</v>
      </c>
      <c r="K1156" s="250"/>
      <c r="L1156" s="43"/>
      <c r="M1156" s="251" t="s">
        <v>1</v>
      </c>
      <c r="N1156" s="252" t="s">
        <v>38</v>
      </c>
      <c r="O1156" s="90"/>
      <c r="P1156" s="253">
        <f>O1156*H1156</f>
        <v>0</v>
      </c>
      <c r="Q1156" s="253">
        <v>0.01418</v>
      </c>
      <c r="R1156" s="253">
        <f>Q1156*H1156</f>
        <v>0.59556</v>
      </c>
      <c r="S1156" s="253">
        <v>0</v>
      </c>
      <c r="T1156" s="254">
        <f>S1156*H1156</f>
        <v>0</v>
      </c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R1156" s="255" t="s">
        <v>247</v>
      </c>
      <c r="AT1156" s="255" t="s">
        <v>167</v>
      </c>
      <c r="AU1156" s="255" t="s">
        <v>82</v>
      </c>
      <c r="AY1156" s="16" t="s">
        <v>165</v>
      </c>
      <c r="BE1156" s="256">
        <f>IF(N1156="základní",J1156,0)</f>
        <v>0</v>
      </c>
      <c r="BF1156" s="256">
        <f>IF(N1156="snížená",J1156,0)</f>
        <v>0</v>
      </c>
      <c r="BG1156" s="256">
        <f>IF(N1156="zákl. přenesená",J1156,0)</f>
        <v>0</v>
      </c>
      <c r="BH1156" s="256">
        <f>IF(N1156="sníž. přenesená",J1156,0)</f>
        <v>0</v>
      </c>
      <c r="BI1156" s="256">
        <f>IF(N1156="nulová",J1156,0)</f>
        <v>0</v>
      </c>
      <c r="BJ1156" s="16" t="s">
        <v>80</v>
      </c>
      <c r="BK1156" s="256">
        <f>ROUND(I1156*H1156,2)</f>
        <v>0</v>
      </c>
      <c r="BL1156" s="16" t="s">
        <v>247</v>
      </c>
      <c r="BM1156" s="255" t="s">
        <v>1659</v>
      </c>
    </row>
    <row r="1157" spans="1:51" s="13" customFormat="1" ht="12">
      <c r="A1157" s="13"/>
      <c r="B1157" s="257"/>
      <c r="C1157" s="258"/>
      <c r="D1157" s="259" t="s">
        <v>173</v>
      </c>
      <c r="E1157" s="260" t="s">
        <v>1</v>
      </c>
      <c r="F1157" s="261" t="s">
        <v>1562</v>
      </c>
      <c r="G1157" s="258"/>
      <c r="H1157" s="260" t="s">
        <v>1</v>
      </c>
      <c r="I1157" s="262"/>
      <c r="J1157" s="258"/>
      <c r="K1157" s="258"/>
      <c r="L1157" s="263"/>
      <c r="M1157" s="264"/>
      <c r="N1157" s="265"/>
      <c r="O1157" s="265"/>
      <c r="P1157" s="265"/>
      <c r="Q1157" s="265"/>
      <c r="R1157" s="265"/>
      <c r="S1157" s="265"/>
      <c r="T1157" s="266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7" t="s">
        <v>173</v>
      </c>
      <c r="AU1157" s="267" t="s">
        <v>82</v>
      </c>
      <c r="AV1157" s="13" t="s">
        <v>80</v>
      </c>
      <c r="AW1157" s="13" t="s">
        <v>30</v>
      </c>
      <c r="AX1157" s="13" t="s">
        <v>73</v>
      </c>
      <c r="AY1157" s="267" t="s">
        <v>165</v>
      </c>
    </row>
    <row r="1158" spans="1:51" s="14" customFormat="1" ht="12">
      <c r="A1158" s="14"/>
      <c r="B1158" s="268"/>
      <c r="C1158" s="269"/>
      <c r="D1158" s="259" t="s">
        <v>173</v>
      </c>
      <c r="E1158" s="270" t="s">
        <v>1</v>
      </c>
      <c r="F1158" s="271" t="s">
        <v>1660</v>
      </c>
      <c r="G1158" s="269"/>
      <c r="H1158" s="272">
        <v>42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173</v>
      </c>
      <c r="AU1158" s="278" t="s">
        <v>82</v>
      </c>
      <c r="AV1158" s="14" t="s">
        <v>82</v>
      </c>
      <c r="AW1158" s="14" t="s">
        <v>30</v>
      </c>
      <c r="AX1158" s="14" t="s">
        <v>73</v>
      </c>
      <c r="AY1158" s="278" t="s">
        <v>165</v>
      </c>
    </row>
    <row r="1159" spans="1:65" s="2" customFormat="1" ht="21.75" customHeight="1">
      <c r="A1159" s="37"/>
      <c r="B1159" s="38"/>
      <c r="C1159" s="243" t="s">
        <v>1661</v>
      </c>
      <c r="D1159" s="243" t="s">
        <v>167</v>
      </c>
      <c r="E1159" s="244" t="s">
        <v>1662</v>
      </c>
      <c r="F1159" s="245" t="s">
        <v>1663</v>
      </c>
      <c r="G1159" s="246" t="s">
        <v>457</v>
      </c>
      <c r="H1159" s="247">
        <v>4.8</v>
      </c>
      <c r="I1159" s="248"/>
      <c r="J1159" s="249">
        <f>ROUND(I1159*H1159,2)</f>
        <v>0</v>
      </c>
      <c r="K1159" s="250"/>
      <c r="L1159" s="43"/>
      <c r="M1159" s="251" t="s">
        <v>1</v>
      </c>
      <c r="N1159" s="252" t="s">
        <v>38</v>
      </c>
      <c r="O1159" s="90"/>
      <c r="P1159" s="253">
        <f>O1159*H1159</f>
        <v>0</v>
      </c>
      <c r="Q1159" s="253">
        <v>0.00162</v>
      </c>
      <c r="R1159" s="253">
        <f>Q1159*H1159</f>
        <v>0.007775999999999999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247</v>
      </c>
      <c r="AT1159" s="255" t="s">
        <v>167</v>
      </c>
      <c r="AU1159" s="255" t="s">
        <v>82</v>
      </c>
      <c r="AY1159" s="16" t="s">
        <v>165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247</v>
      </c>
      <c r="BM1159" s="255" t="s">
        <v>1664</v>
      </c>
    </row>
    <row r="1160" spans="1:51" s="13" customFormat="1" ht="12">
      <c r="A1160" s="13"/>
      <c r="B1160" s="257"/>
      <c r="C1160" s="258"/>
      <c r="D1160" s="259" t="s">
        <v>173</v>
      </c>
      <c r="E1160" s="260" t="s">
        <v>1</v>
      </c>
      <c r="F1160" s="261" t="s">
        <v>1562</v>
      </c>
      <c r="G1160" s="258"/>
      <c r="H1160" s="260" t="s">
        <v>1</v>
      </c>
      <c r="I1160" s="262"/>
      <c r="J1160" s="258"/>
      <c r="K1160" s="258"/>
      <c r="L1160" s="263"/>
      <c r="M1160" s="264"/>
      <c r="N1160" s="265"/>
      <c r="O1160" s="265"/>
      <c r="P1160" s="265"/>
      <c r="Q1160" s="265"/>
      <c r="R1160" s="265"/>
      <c r="S1160" s="265"/>
      <c r="T1160" s="266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7" t="s">
        <v>173</v>
      </c>
      <c r="AU1160" s="267" t="s">
        <v>82</v>
      </c>
      <c r="AV1160" s="13" t="s">
        <v>80</v>
      </c>
      <c r="AW1160" s="13" t="s">
        <v>30</v>
      </c>
      <c r="AX1160" s="13" t="s">
        <v>73</v>
      </c>
      <c r="AY1160" s="267" t="s">
        <v>165</v>
      </c>
    </row>
    <row r="1161" spans="1:51" s="14" customFormat="1" ht="12">
      <c r="A1161" s="14"/>
      <c r="B1161" s="268"/>
      <c r="C1161" s="269"/>
      <c r="D1161" s="259" t="s">
        <v>173</v>
      </c>
      <c r="E1161" s="270" t="s">
        <v>1</v>
      </c>
      <c r="F1161" s="271" t="s">
        <v>1665</v>
      </c>
      <c r="G1161" s="269"/>
      <c r="H1161" s="272">
        <v>4.8</v>
      </c>
      <c r="I1161" s="273"/>
      <c r="J1161" s="269"/>
      <c r="K1161" s="269"/>
      <c r="L1161" s="274"/>
      <c r="M1161" s="275"/>
      <c r="N1161" s="276"/>
      <c r="O1161" s="276"/>
      <c r="P1161" s="276"/>
      <c r="Q1161" s="276"/>
      <c r="R1161" s="276"/>
      <c r="S1161" s="276"/>
      <c r="T1161" s="27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78" t="s">
        <v>173</v>
      </c>
      <c r="AU1161" s="278" t="s">
        <v>82</v>
      </c>
      <c r="AV1161" s="14" t="s">
        <v>82</v>
      </c>
      <c r="AW1161" s="14" t="s">
        <v>30</v>
      </c>
      <c r="AX1161" s="14" t="s">
        <v>73</v>
      </c>
      <c r="AY1161" s="278" t="s">
        <v>165</v>
      </c>
    </row>
    <row r="1162" spans="1:65" s="2" customFormat="1" ht="16.5" customHeight="1">
      <c r="A1162" s="37"/>
      <c r="B1162" s="38"/>
      <c r="C1162" s="243" t="s">
        <v>1666</v>
      </c>
      <c r="D1162" s="243" t="s">
        <v>167</v>
      </c>
      <c r="E1162" s="244" t="s">
        <v>1667</v>
      </c>
      <c r="F1162" s="245" t="s">
        <v>1668</v>
      </c>
      <c r="G1162" s="246" t="s">
        <v>170</v>
      </c>
      <c r="H1162" s="247">
        <v>70</v>
      </c>
      <c r="I1162" s="248"/>
      <c r="J1162" s="249">
        <f>ROUND(I1162*H1162,2)</f>
        <v>0</v>
      </c>
      <c r="K1162" s="250"/>
      <c r="L1162" s="43"/>
      <c r="M1162" s="251" t="s">
        <v>1</v>
      </c>
      <c r="N1162" s="252" t="s">
        <v>38</v>
      </c>
      <c r="O1162" s="90"/>
      <c r="P1162" s="253">
        <f>O1162*H1162</f>
        <v>0</v>
      </c>
      <c r="Q1162" s="253">
        <v>3E-05</v>
      </c>
      <c r="R1162" s="253">
        <f>Q1162*H1162</f>
        <v>0.0021</v>
      </c>
      <c r="S1162" s="253">
        <v>0</v>
      </c>
      <c r="T1162" s="254">
        <f>S1162*H1162</f>
        <v>0</v>
      </c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R1162" s="255" t="s">
        <v>247</v>
      </c>
      <c r="AT1162" s="255" t="s">
        <v>167</v>
      </c>
      <c r="AU1162" s="255" t="s">
        <v>82</v>
      </c>
      <c r="AY1162" s="16" t="s">
        <v>165</v>
      </c>
      <c r="BE1162" s="256">
        <f>IF(N1162="základní",J1162,0)</f>
        <v>0</v>
      </c>
      <c r="BF1162" s="256">
        <f>IF(N1162="snížená",J1162,0)</f>
        <v>0</v>
      </c>
      <c r="BG1162" s="256">
        <f>IF(N1162="zákl. přenesená",J1162,0)</f>
        <v>0</v>
      </c>
      <c r="BH1162" s="256">
        <f>IF(N1162="sníž. přenesená",J1162,0)</f>
        <v>0</v>
      </c>
      <c r="BI1162" s="256">
        <f>IF(N1162="nulová",J1162,0)</f>
        <v>0</v>
      </c>
      <c r="BJ1162" s="16" t="s">
        <v>80</v>
      </c>
      <c r="BK1162" s="256">
        <f>ROUND(I1162*H1162,2)</f>
        <v>0</v>
      </c>
      <c r="BL1162" s="16" t="s">
        <v>247</v>
      </c>
      <c r="BM1162" s="255" t="s">
        <v>1669</v>
      </c>
    </row>
    <row r="1163" spans="1:65" s="2" customFormat="1" ht="21.75" customHeight="1">
      <c r="A1163" s="37"/>
      <c r="B1163" s="38"/>
      <c r="C1163" s="243" t="s">
        <v>1670</v>
      </c>
      <c r="D1163" s="243" t="s">
        <v>167</v>
      </c>
      <c r="E1163" s="244" t="s">
        <v>1671</v>
      </c>
      <c r="F1163" s="245" t="s">
        <v>1672</v>
      </c>
      <c r="G1163" s="246" t="s">
        <v>273</v>
      </c>
      <c r="H1163" s="247">
        <v>6</v>
      </c>
      <c r="I1163" s="248"/>
      <c r="J1163" s="249">
        <f>ROUND(I1163*H1163,2)</f>
        <v>0</v>
      </c>
      <c r="K1163" s="250"/>
      <c r="L1163" s="43"/>
      <c r="M1163" s="251" t="s">
        <v>1</v>
      </c>
      <c r="N1163" s="252" t="s">
        <v>38</v>
      </c>
      <c r="O1163" s="90"/>
      <c r="P1163" s="253">
        <f>O1163*H1163</f>
        <v>0</v>
      </c>
      <c r="Q1163" s="253">
        <v>0</v>
      </c>
      <c r="R1163" s="253">
        <f>Q1163*H1163</f>
        <v>0</v>
      </c>
      <c r="S1163" s="253">
        <v>0</v>
      </c>
      <c r="T1163" s="254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55" t="s">
        <v>247</v>
      </c>
      <c r="AT1163" s="255" t="s">
        <v>167</v>
      </c>
      <c r="AU1163" s="255" t="s">
        <v>82</v>
      </c>
      <c r="AY1163" s="16" t="s">
        <v>165</v>
      </c>
      <c r="BE1163" s="256">
        <f>IF(N1163="základní",J1163,0)</f>
        <v>0</v>
      </c>
      <c r="BF1163" s="256">
        <f>IF(N1163="snížená",J1163,0)</f>
        <v>0</v>
      </c>
      <c r="BG1163" s="256">
        <f>IF(N1163="zákl. přenesená",J1163,0)</f>
        <v>0</v>
      </c>
      <c r="BH1163" s="256">
        <f>IF(N1163="sníž. přenesená",J1163,0)</f>
        <v>0</v>
      </c>
      <c r="BI1163" s="256">
        <f>IF(N1163="nulová",J1163,0)</f>
        <v>0</v>
      </c>
      <c r="BJ1163" s="16" t="s">
        <v>80</v>
      </c>
      <c r="BK1163" s="256">
        <f>ROUND(I1163*H1163,2)</f>
        <v>0</v>
      </c>
      <c r="BL1163" s="16" t="s">
        <v>247</v>
      </c>
      <c r="BM1163" s="255" t="s">
        <v>1673</v>
      </c>
    </row>
    <row r="1164" spans="1:51" s="13" customFormat="1" ht="12">
      <c r="A1164" s="13"/>
      <c r="B1164" s="257"/>
      <c r="C1164" s="258"/>
      <c r="D1164" s="259" t="s">
        <v>173</v>
      </c>
      <c r="E1164" s="260" t="s">
        <v>1</v>
      </c>
      <c r="F1164" s="261" t="s">
        <v>1562</v>
      </c>
      <c r="G1164" s="258"/>
      <c r="H1164" s="260" t="s">
        <v>1</v>
      </c>
      <c r="I1164" s="262"/>
      <c r="J1164" s="258"/>
      <c r="K1164" s="258"/>
      <c r="L1164" s="263"/>
      <c r="M1164" s="264"/>
      <c r="N1164" s="265"/>
      <c r="O1164" s="265"/>
      <c r="P1164" s="265"/>
      <c r="Q1164" s="265"/>
      <c r="R1164" s="265"/>
      <c r="S1164" s="265"/>
      <c r="T1164" s="266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7" t="s">
        <v>173</v>
      </c>
      <c r="AU1164" s="267" t="s">
        <v>82</v>
      </c>
      <c r="AV1164" s="13" t="s">
        <v>80</v>
      </c>
      <c r="AW1164" s="13" t="s">
        <v>30</v>
      </c>
      <c r="AX1164" s="13" t="s">
        <v>73</v>
      </c>
      <c r="AY1164" s="267" t="s">
        <v>165</v>
      </c>
    </row>
    <row r="1165" spans="1:51" s="14" customFormat="1" ht="12">
      <c r="A1165" s="14"/>
      <c r="B1165" s="268"/>
      <c r="C1165" s="269"/>
      <c r="D1165" s="259" t="s">
        <v>173</v>
      </c>
      <c r="E1165" s="270" t="s">
        <v>1</v>
      </c>
      <c r="F1165" s="271" t="s">
        <v>1674</v>
      </c>
      <c r="G1165" s="269"/>
      <c r="H1165" s="272">
        <v>6</v>
      </c>
      <c r="I1165" s="273"/>
      <c r="J1165" s="269"/>
      <c r="K1165" s="269"/>
      <c r="L1165" s="274"/>
      <c r="M1165" s="275"/>
      <c r="N1165" s="276"/>
      <c r="O1165" s="276"/>
      <c r="P1165" s="276"/>
      <c r="Q1165" s="276"/>
      <c r="R1165" s="276"/>
      <c r="S1165" s="276"/>
      <c r="T1165" s="27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8" t="s">
        <v>173</v>
      </c>
      <c r="AU1165" s="278" t="s">
        <v>82</v>
      </c>
      <c r="AV1165" s="14" t="s">
        <v>82</v>
      </c>
      <c r="AW1165" s="14" t="s">
        <v>30</v>
      </c>
      <c r="AX1165" s="14" t="s">
        <v>73</v>
      </c>
      <c r="AY1165" s="278" t="s">
        <v>165</v>
      </c>
    </row>
    <row r="1166" spans="1:65" s="2" customFormat="1" ht="21.75" customHeight="1">
      <c r="A1166" s="37"/>
      <c r="B1166" s="38"/>
      <c r="C1166" s="279" t="s">
        <v>1675</v>
      </c>
      <c r="D1166" s="279" t="s">
        <v>238</v>
      </c>
      <c r="E1166" s="280" t="s">
        <v>1676</v>
      </c>
      <c r="F1166" s="281" t="s">
        <v>1677</v>
      </c>
      <c r="G1166" s="282" t="s">
        <v>273</v>
      </c>
      <c r="H1166" s="283">
        <v>6</v>
      </c>
      <c r="I1166" s="284"/>
      <c r="J1166" s="285">
        <f>ROUND(I1166*H1166,2)</f>
        <v>0</v>
      </c>
      <c r="K1166" s="286"/>
      <c r="L1166" s="287"/>
      <c r="M1166" s="288" t="s">
        <v>1</v>
      </c>
      <c r="N1166" s="289" t="s">
        <v>38</v>
      </c>
      <c r="O1166" s="90"/>
      <c r="P1166" s="253">
        <f>O1166*H1166</f>
        <v>0</v>
      </c>
      <c r="Q1166" s="253">
        <v>0.006</v>
      </c>
      <c r="R1166" s="253">
        <f>Q1166*H1166</f>
        <v>0.036000000000000004</v>
      </c>
      <c r="S1166" s="253">
        <v>0</v>
      </c>
      <c r="T1166" s="254">
        <f>S1166*H1166</f>
        <v>0</v>
      </c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R1166" s="255" t="s">
        <v>333</v>
      </c>
      <c r="AT1166" s="255" t="s">
        <v>238</v>
      </c>
      <c r="AU1166" s="255" t="s">
        <v>82</v>
      </c>
      <c r="AY1166" s="16" t="s">
        <v>165</v>
      </c>
      <c r="BE1166" s="256">
        <f>IF(N1166="základní",J1166,0)</f>
        <v>0</v>
      </c>
      <c r="BF1166" s="256">
        <f>IF(N1166="snížená",J1166,0)</f>
        <v>0</v>
      </c>
      <c r="BG1166" s="256">
        <f>IF(N1166="zákl. přenesená",J1166,0)</f>
        <v>0</v>
      </c>
      <c r="BH1166" s="256">
        <f>IF(N1166="sníž. přenesená",J1166,0)</f>
        <v>0</v>
      </c>
      <c r="BI1166" s="256">
        <f>IF(N1166="nulová",J1166,0)</f>
        <v>0</v>
      </c>
      <c r="BJ1166" s="16" t="s">
        <v>80</v>
      </c>
      <c r="BK1166" s="256">
        <f>ROUND(I1166*H1166,2)</f>
        <v>0</v>
      </c>
      <c r="BL1166" s="16" t="s">
        <v>247</v>
      </c>
      <c r="BM1166" s="255" t="s">
        <v>1678</v>
      </c>
    </row>
    <row r="1167" spans="1:51" s="13" customFormat="1" ht="12">
      <c r="A1167" s="13"/>
      <c r="B1167" s="257"/>
      <c r="C1167" s="258"/>
      <c r="D1167" s="259" t="s">
        <v>173</v>
      </c>
      <c r="E1167" s="260" t="s">
        <v>1</v>
      </c>
      <c r="F1167" s="261" t="s">
        <v>1562</v>
      </c>
      <c r="G1167" s="258"/>
      <c r="H1167" s="260" t="s">
        <v>1</v>
      </c>
      <c r="I1167" s="262"/>
      <c r="J1167" s="258"/>
      <c r="K1167" s="258"/>
      <c r="L1167" s="263"/>
      <c r="M1167" s="264"/>
      <c r="N1167" s="265"/>
      <c r="O1167" s="265"/>
      <c r="P1167" s="265"/>
      <c r="Q1167" s="265"/>
      <c r="R1167" s="265"/>
      <c r="S1167" s="265"/>
      <c r="T1167" s="266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7" t="s">
        <v>173</v>
      </c>
      <c r="AU1167" s="267" t="s">
        <v>82</v>
      </c>
      <c r="AV1167" s="13" t="s">
        <v>80</v>
      </c>
      <c r="AW1167" s="13" t="s">
        <v>30</v>
      </c>
      <c r="AX1167" s="13" t="s">
        <v>73</v>
      </c>
      <c r="AY1167" s="267" t="s">
        <v>165</v>
      </c>
    </row>
    <row r="1168" spans="1:51" s="14" customFormat="1" ht="12">
      <c r="A1168" s="14"/>
      <c r="B1168" s="268"/>
      <c r="C1168" s="269"/>
      <c r="D1168" s="259" t="s">
        <v>173</v>
      </c>
      <c r="E1168" s="270" t="s">
        <v>1</v>
      </c>
      <c r="F1168" s="271" t="s">
        <v>1674</v>
      </c>
      <c r="G1168" s="269"/>
      <c r="H1168" s="272">
        <v>6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173</v>
      </c>
      <c r="AU1168" s="278" t="s">
        <v>82</v>
      </c>
      <c r="AV1168" s="14" t="s">
        <v>82</v>
      </c>
      <c r="AW1168" s="14" t="s">
        <v>30</v>
      </c>
      <c r="AX1168" s="14" t="s">
        <v>73</v>
      </c>
      <c r="AY1168" s="278" t="s">
        <v>165</v>
      </c>
    </row>
    <row r="1169" spans="1:65" s="2" customFormat="1" ht="16.5" customHeight="1">
      <c r="A1169" s="37"/>
      <c r="B1169" s="38"/>
      <c r="C1169" s="243" t="s">
        <v>1679</v>
      </c>
      <c r="D1169" s="243" t="s">
        <v>167</v>
      </c>
      <c r="E1169" s="244" t="s">
        <v>1680</v>
      </c>
      <c r="F1169" s="245" t="s">
        <v>1681</v>
      </c>
      <c r="G1169" s="246" t="s">
        <v>273</v>
      </c>
      <c r="H1169" s="247">
        <v>2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38</v>
      </c>
      <c r="O1169" s="90"/>
      <c r="P1169" s="253">
        <f>O1169*H1169</f>
        <v>0</v>
      </c>
      <c r="Q1169" s="253">
        <v>0</v>
      </c>
      <c r="R1169" s="253">
        <f>Q1169*H1169</f>
        <v>0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247</v>
      </c>
      <c r="AT1169" s="255" t="s">
        <v>167</v>
      </c>
      <c r="AU1169" s="255" t="s">
        <v>82</v>
      </c>
      <c r="AY1169" s="16" t="s">
        <v>165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80</v>
      </c>
      <c r="BK1169" s="256">
        <f>ROUND(I1169*H1169,2)</f>
        <v>0</v>
      </c>
      <c r="BL1169" s="16" t="s">
        <v>247</v>
      </c>
      <c r="BM1169" s="255" t="s">
        <v>1682</v>
      </c>
    </row>
    <row r="1170" spans="1:65" s="2" customFormat="1" ht="21.75" customHeight="1">
      <c r="A1170" s="37"/>
      <c r="B1170" s="38"/>
      <c r="C1170" s="279" t="s">
        <v>1683</v>
      </c>
      <c r="D1170" s="279" t="s">
        <v>238</v>
      </c>
      <c r="E1170" s="280" t="s">
        <v>1684</v>
      </c>
      <c r="F1170" s="281" t="s">
        <v>1685</v>
      </c>
      <c r="G1170" s="282" t="s">
        <v>273</v>
      </c>
      <c r="H1170" s="283">
        <v>2</v>
      </c>
      <c r="I1170" s="284"/>
      <c r="J1170" s="285">
        <f>ROUND(I1170*H1170,2)</f>
        <v>0</v>
      </c>
      <c r="K1170" s="286"/>
      <c r="L1170" s="287"/>
      <c r="M1170" s="288" t="s">
        <v>1</v>
      </c>
      <c r="N1170" s="289" t="s">
        <v>38</v>
      </c>
      <c r="O1170" s="90"/>
      <c r="P1170" s="253">
        <f>O1170*H1170</f>
        <v>0</v>
      </c>
      <c r="Q1170" s="253">
        <v>0.0012</v>
      </c>
      <c r="R1170" s="253">
        <f>Q1170*H1170</f>
        <v>0.0024</v>
      </c>
      <c r="S1170" s="253">
        <v>0</v>
      </c>
      <c r="T1170" s="254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55" t="s">
        <v>333</v>
      </c>
      <c r="AT1170" s="255" t="s">
        <v>238</v>
      </c>
      <c r="AU1170" s="255" t="s">
        <v>82</v>
      </c>
      <c r="AY1170" s="16" t="s">
        <v>165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6" t="s">
        <v>80</v>
      </c>
      <c r="BK1170" s="256">
        <f>ROUND(I1170*H1170,2)</f>
        <v>0</v>
      </c>
      <c r="BL1170" s="16" t="s">
        <v>247</v>
      </c>
      <c r="BM1170" s="255" t="s">
        <v>1686</v>
      </c>
    </row>
    <row r="1171" spans="1:65" s="2" customFormat="1" ht="21.75" customHeight="1">
      <c r="A1171" s="37"/>
      <c r="B1171" s="38"/>
      <c r="C1171" s="243" t="s">
        <v>1687</v>
      </c>
      <c r="D1171" s="243" t="s">
        <v>167</v>
      </c>
      <c r="E1171" s="244" t="s">
        <v>1688</v>
      </c>
      <c r="F1171" s="245" t="s">
        <v>1689</v>
      </c>
      <c r="G1171" s="246" t="s">
        <v>273</v>
      </c>
      <c r="H1171" s="247">
        <v>6</v>
      </c>
      <c r="I1171" s="248"/>
      <c r="J1171" s="249">
        <f>ROUND(I1171*H1171,2)</f>
        <v>0</v>
      </c>
      <c r="K1171" s="250"/>
      <c r="L1171" s="43"/>
      <c r="M1171" s="251" t="s">
        <v>1</v>
      </c>
      <c r="N1171" s="252" t="s">
        <v>38</v>
      </c>
      <c r="O1171" s="90"/>
      <c r="P1171" s="253">
        <f>O1171*H1171</f>
        <v>0</v>
      </c>
      <c r="Q1171" s="253">
        <v>0</v>
      </c>
      <c r="R1171" s="253">
        <f>Q1171*H1171</f>
        <v>0</v>
      </c>
      <c r="S1171" s="253">
        <v>0</v>
      </c>
      <c r="T1171" s="254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255" t="s">
        <v>247</v>
      </c>
      <c r="AT1171" s="255" t="s">
        <v>167</v>
      </c>
      <c r="AU1171" s="255" t="s">
        <v>82</v>
      </c>
      <c r="AY1171" s="16" t="s">
        <v>165</v>
      </c>
      <c r="BE1171" s="256">
        <f>IF(N1171="základní",J1171,0)</f>
        <v>0</v>
      </c>
      <c r="BF1171" s="256">
        <f>IF(N1171="snížená",J1171,0)</f>
        <v>0</v>
      </c>
      <c r="BG1171" s="256">
        <f>IF(N1171="zákl. přenesená",J1171,0)</f>
        <v>0</v>
      </c>
      <c r="BH1171" s="256">
        <f>IF(N1171="sníž. přenesená",J1171,0)</f>
        <v>0</v>
      </c>
      <c r="BI1171" s="256">
        <f>IF(N1171="nulová",J1171,0)</f>
        <v>0</v>
      </c>
      <c r="BJ1171" s="16" t="s">
        <v>80</v>
      </c>
      <c r="BK1171" s="256">
        <f>ROUND(I1171*H1171,2)</f>
        <v>0</v>
      </c>
      <c r="BL1171" s="16" t="s">
        <v>247</v>
      </c>
      <c r="BM1171" s="255" t="s">
        <v>1690</v>
      </c>
    </row>
    <row r="1172" spans="1:51" s="13" customFormat="1" ht="12">
      <c r="A1172" s="13"/>
      <c r="B1172" s="257"/>
      <c r="C1172" s="258"/>
      <c r="D1172" s="259" t="s">
        <v>173</v>
      </c>
      <c r="E1172" s="260" t="s">
        <v>1</v>
      </c>
      <c r="F1172" s="261" t="s">
        <v>1562</v>
      </c>
      <c r="G1172" s="258"/>
      <c r="H1172" s="260" t="s">
        <v>1</v>
      </c>
      <c r="I1172" s="262"/>
      <c r="J1172" s="258"/>
      <c r="K1172" s="258"/>
      <c r="L1172" s="263"/>
      <c r="M1172" s="264"/>
      <c r="N1172" s="265"/>
      <c r="O1172" s="265"/>
      <c r="P1172" s="265"/>
      <c r="Q1172" s="265"/>
      <c r="R1172" s="265"/>
      <c r="S1172" s="265"/>
      <c r="T1172" s="266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7" t="s">
        <v>173</v>
      </c>
      <c r="AU1172" s="267" t="s">
        <v>82</v>
      </c>
      <c r="AV1172" s="13" t="s">
        <v>80</v>
      </c>
      <c r="AW1172" s="13" t="s">
        <v>30</v>
      </c>
      <c r="AX1172" s="13" t="s">
        <v>73</v>
      </c>
      <c r="AY1172" s="267" t="s">
        <v>165</v>
      </c>
    </row>
    <row r="1173" spans="1:51" s="14" customFormat="1" ht="12">
      <c r="A1173" s="14"/>
      <c r="B1173" s="268"/>
      <c r="C1173" s="269"/>
      <c r="D1173" s="259" t="s">
        <v>173</v>
      </c>
      <c r="E1173" s="270" t="s">
        <v>1</v>
      </c>
      <c r="F1173" s="271" t="s">
        <v>1674</v>
      </c>
      <c r="G1173" s="269"/>
      <c r="H1173" s="272">
        <v>6</v>
      </c>
      <c r="I1173" s="273"/>
      <c r="J1173" s="269"/>
      <c r="K1173" s="269"/>
      <c r="L1173" s="274"/>
      <c r="M1173" s="275"/>
      <c r="N1173" s="276"/>
      <c r="O1173" s="276"/>
      <c r="P1173" s="276"/>
      <c r="Q1173" s="276"/>
      <c r="R1173" s="276"/>
      <c r="S1173" s="276"/>
      <c r="T1173" s="277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8" t="s">
        <v>173</v>
      </c>
      <c r="AU1173" s="278" t="s">
        <v>82</v>
      </c>
      <c r="AV1173" s="14" t="s">
        <v>82</v>
      </c>
      <c r="AW1173" s="14" t="s">
        <v>30</v>
      </c>
      <c r="AX1173" s="14" t="s">
        <v>80</v>
      </c>
      <c r="AY1173" s="278" t="s">
        <v>165</v>
      </c>
    </row>
    <row r="1174" spans="1:65" s="2" customFormat="1" ht="21.75" customHeight="1">
      <c r="A1174" s="37"/>
      <c r="B1174" s="38"/>
      <c r="C1174" s="279" t="s">
        <v>1691</v>
      </c>
      <c r="D1174" s="279" t="s">
        <v>238</v>
      </c>
      <c r="E1174" s="280" t="s">
        <v>1692</v>
      </c>
      <c r="F1174" s="281" t="s">
        <v>1693</v>
      </c>
      <c r="G1174" s="282" t="s">
        <v>273</v>
      </c>
      <c r="H1174" s="283">
        <v>6</v>
      </c>
      <c r="I1174" s="284"/>
      <c r="J1174" s="285">
        <f>ROUND(I1174*H1174,2)</f>
        <v>0</v>
      </c>
      <c r="K1174" s="286"/>
      <c r="L1174" s="287"/>
      <c r="M1174" s="288" t="s">
        <v>1</v>
      </c>
      <c r="N1174" s="289" t="s">
        <v>38</v>
      </c>
      <c r="O1174" s="90"/>
      <c r="P1174" s="253">
        <f>O1174*H1174</f>
        <v>0</v>
      </c>
      <c r="Q1174" s="253">
        <v>0.0082</v>
      </c>
      <c r="R1174" s="253">
        <f>Q1174*H1174</f>
        <v>0.04920000000000001</v>
      </c>
      <c r="S1174" s="253">
        <v>0</v>
      </c>
      <c r="T1174" s="254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55" t="s">
        <v>333</v>
      </c>
      <c r="AT1174" s="255" t="s">
        <v>238</v>
      </c>
      <c r="AU1174" s="255" t="s">
        <v>82</v>
      </c>
      <c r="AY1174" s="16" t="s">
        <v>165</v>
      </c>
      <c r="BE1174" s="256">
        <f>IF(N1174="základní",J1174,0)</f>
        <v>0</v>
      </c>
      <c r="BF1174" s="256">
        <f>IF(N1174="snížená",J1174,0)</f>
        <v>0</v>
      </c>
      <c r="BG1174" s="256">
        <f>IF(N1174="zákl. přenesená",J1174,0)</f>
        <v>0</v>
      </c>
      <c r="BH1174" s="256">
        <f>IF(N1174="sníž. přenesená",J1174,0)</f>
        <v>0</v>
      </c>
      <c r="BI1174" s="256">
        <f>IF(N1174="nulová",J1174,0)</f>
        <v>0</v>
      </c>
      <c r="BJ1174" s="16" t="s">
        <v>80</v>
      </c>
      <c r="BK1174" s="256">
        <f>ROUND(I1174*H1174,2)</f>
        <v>0</v>
      </c>
      <c r="BL1174" s="16" t="s">
        <v>247</v>
      </c>
      <c r="BM1174" s="255" t="s">
        <v>1694</v>
      </c>
    </row>
    <row r="1175" spans="1:65" s="2" customFormat="1" ht="16.5" customHeight="1">
      <c r="A1175" s="37"/>
      <c r="B1175" s="38"/>
      <c r="C1175" s="243" t="s">
        <v>1695</v>
      </c>
      <c r="D1175" s="243" t="s">
        <v>167</v>
      </c>
      <c r="E1175" s="244" t="s">
        <v>1696</v>
      </c>
      <c r="F1175" s="245" t="s">
        <v>1697</v>
      </c>
      <c r="G1175" s="246" t="s">
        <v>273</v>
      </c>
      <c r="H1175" s="247">
        <v>800</v>
      </c>
      <c r="I1175" s="248"/>
      <c r="J1175" s="249">
        <f>ROUND(I1175*H1175,2)</f>
        <v>0</v>
      </c>
      <c r="K1175" s="250"/>
      <c r="L1175" s="43"/>
      <c r="M1175" s="251" t="s">
        <v>1</v>
      </c>
      <c r="N1175" s="252" t="s">
        <v>38</v>
      </c>
      <c r="O1175" s="90"/>
      <c r="P1175" s="253">
        <f>O1175*H1175</f>
        <v>0</v>
      </c>
      <c r="Q1175" s="253">
        <v>0</v>
      </c>
      <c r="R1175" s="253">
        <f>Q1175*H1175</f>
        <v>0</v>
      </c>
      <c r="S1175" s="253">
        <v>0</v>
      </c>
      <c r="T1175" s="254">
        <f>S1175*H1175</f>
        <v>0</v>
      </c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R1175" s="255" t="s">
        <v>171</v>
      </c>
      <c r="AT1175" s="255" t="s">
        <v>167</v>
      </c>
      <c r="AU1175" s="255" t="s">
        <v>82</v>
      </c>
      <c r="AY1175" s="16" t="s">
        <v>165</v>
      </c>
      <c r="BE1175" s="256">
        <f>IF(N1175="základní",J1175,0)</f>
        <v>0</v>
      </c>
      <c r="BF1175" s="256">
        <f>IF(N1175="snížená",J1175,0)</f>
        <v>0</v>
      </c>
      <c r="BG1175" s="256">
        <f>IF(N1175="zákl. přenesená",J1175,0)</f>
        <v>0</v>
      </c>
      <c r="BH1175" s="256">
        <f>IF(N1175="sníž. přenesená",J1175,0)</f>
        <v>0</v>
      </c>
      <c r="BI1175" s="256">
        <f>IF(N1175="nulová",J1175,0)</f>
        <v>0</v>
      </c>
      <c r="BJ1175" s="16" t="s">
        <v>80</v>
      </c>
      <c r="BK1175" s="256">
        <f>ROUND(I1175*H1175,2)</f>
        <v>0</v>
      </c>
      <c r="BL1175" s="16" t="s">
        <v>171</v>
      </c>
      <c r="BM1175" s="255" t="s">
        <v>1698</v>
      </c>
    </row>
    <row r="1176" spans="1:65" s="2" customFormat="1" ht="21.75" customHeight="1">
      <c r="A1176" s="37"/>
      <c r="B1176" s="38"/>
      <c r="C1176" s="279" t="s">
        <v>1699</v>
      </c>
      <c r="D1176" s="279" t="s">
        <v>238</v>
      </c>
      <c r="E1176" s="280" t="s">
        <v>1700</v>
      </c>
      <c r="F1176" s="281" t="s">
        <v>1701</v>
      </c>
      <c r="G1176" s="282" t="s">
        <v>273</v>
      </c>
      <c r="H1176" s="283">
        <v>800</v>
      </c>
      <c r="I1176" s="284"/>
      <c r="J1176" s="285">
        <f>ROUND(I1176*H1176,2)</f>
        <v>0</v>
      </c>
      <c r="K1176" s="286"/>
      <c r="L1176" s="287"/>
      <c r="M1176" s="288" t="s">
        <v>1</v>
      </c>
      <c r="N1176" s="289" t="s">
        <v>38</v>
      </c>
      <c r="O1176" s="90"/>
      <c r="P1176" s="253">
        <f>O1176*H1176</f>
        <v>0</v>
      </c>
      <c r="Q1176" s="253">
        <v>7E-05</v>
      </c>
      <c r="R1176" s="253">
        <f>Q1176*H1176</f>
        <v>0.055999999999999994</v>
      </c>
      <c r="S1176" s="253">
        <v>0</v>
      </c>
      <c r="T1176" s="254">
        <f>S1176*H1176</f>
        <v>0</v>
      </c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R1176" s="255" t="s">
        <v>208</v>
      </c>
      <c r="AT1176" s="255" t="s">
        <v>238</v>
      </c>
      <c r="AU1176" s="255" t="s">
        <v>82</v>
      </c>
      <c r="AY1176" s="16" t="s">
        <v>165</v>
      </c>
      <c r="BE1176" s="256">
        <f>IF(N1176="základní",J1176,0)</f>
        <v>0</v>
      </c>
      <c r="BF1176" s="256">
        <f>IF(N1176="snížená",J1176,0)</f>
        <v>0</v>
      </c>
      <c r="BG1176" s="256">
        <f>IF(N1176="zákl. přenesená",J1176,0)</f>
        <v>0</v>
      </c>
      <c r="BH1176" s="256">
        <f>IF(N1176="sníž. přenesená",J1176,0)</f>
        <v>0</v>
      </c>
      <c r="BI1176" s="256">
        <f>IF(N1176="nulová",J1176,0)</f>
        <v>0</v>
      </c>
      <c r="BJ1176" s="16" t="s">
        <v>80</v>
      </c>
      <c r="BK1176" s="256">
        <f>ROUND(I1176*H1176,2)</f>
        <v>0</v>
      </c>
      <c r="BL1176" s="16" t="s">
        <v>171</v>
      </c>
      <c r="BM1176" s="255" t="s">
        <v>1702</v>
      </c>
    </row>
    <row r="1177" spans="1:65" s="2" customFormat="1" ht="21.75" customHeight="1">
      <c r="A1177" s="37"/>
      <c r="B1177" s="38"/>
      <c r="C1177" s="243" t="s">
        <v>1703</v>
      </c>
      <c r="D1177" s="243" t="s">
        <v>167</v>
      </c>
      <c r="E1177" s="244" t="s">
        <v>1704</v>
      </c>
      <c r="F1177" s="245" t="s">
        <v>1705</v>
      </c>
      <c r="G1177" s="246" t="s">
        <v>170</v>
      </c>
      <c r="H1177" s="247">
        <v>295.75</v>
      </c>
      <c r="I1177" s="248"/>
      <c r="J1177" s="249">
        <f>ROUND(I1177*H1177,2)</f>
        <v>0</v>
      </c>
      <c r="K1177" s="250"/>
      <c r="L1177" s="43"/>
      <c r="M1177" s="251" t="s">
        <v>1</v>
      </c>
      <c r="N1177" s="252" t="s">
        <v>38</v>
      </c>
      <c r="O1177" s="90"/>
      <c r="P1177" s="253">
        <f>O1177*H1177</f>
        <v>0</v>
      </c>
      <c r="Q1177" s="253">
        <v>0</v>
      </c>
      <c r="R1177" s="253">
        <f>Q1177*H1177</f>
        <v>0</v>
      </c>
      <c r="S1177" s="253">
        <v>0</v>
      </c>
      <c r="T1177" s="254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55" t="s">
        <v>247</v>
      </c>
      <c r="AT1177" s="255" t="s">
        <v>167</v>
      </c>
      <c r="AU1177" s="255" t="s">
        <v>82</v>
      </c>
      <c r="AY1177" s="16" t="s">
        <v>165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6" t="s">
        <v>80</v>
      </c>
      <c r="BK1177" s="256">
        <f>ROUND(I1177*H1177,2)</f>
        <v>0</v>
      </c>
      <c r="BL1177" s="16" t="s">
        <v>247</v>
      </c>
      <c r="BM1177" s="255" t="s">
        <v>1706</v>
      </c>
    </row>
    <row r="1178" spans="1:51" s="13" customFormat="1" ht="12">
      <c r="A1178" s="13"/>
      <c r="B1178" s="257"/>
      <c r="C1178" s="258"/>
      <c r="D1178" s="259" t="s">
        <v>173</v>
      </c>
      <c r="E1178" s="260" t="s">
        <v>1</v>
      </c>
      <c r="F1178" s="261" t="s">
        <v>1149</v>
      </c>
      <c r="G1178" s="258"/>
      <c r="H1178" s="260" t="s">
        <v>1</v>
      </c>
      <c r="I1178" s="262"/>
      <c r="J1178" s="258"/>
      <c r="K1178" s="258"/>
      <c r="L1178" s="263"/>
      <c r="M1178" s="264"/>
      <c r="N1178" s="265"/>
      <c r="O1178" s="265"/>
      <c r="P1178" s="265"/>
      <c r="Q1178" s="265"/>
      <c r="R1178" s="265"/>
      <c r="S1178" s="265"/>
      <c r="T1178" s="266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7" t="s">
        <v>173</v>
      </c>
      <c r="AU1178" s="267" t="s">
        <v>82</v>
      </c>
      <c r="AV1178" s="13" t="s">
        <v>80</v>
      </c>
      <c r="AW1178" s="13" t="s">
        <v>30</v>
      </c>
      <c r="AX1178" s="13" t="s">
        <v>73</v>
      </c>
      <c r="AY1178" s="267" t="s">
        <v>165</v>
      </c>
    </row>
    <row r="1179" spans="1:51" s="14" customFormat="1" ht="12">
      <c r="A1179" s="14"/>
      <c r="B1179" s="268"/>
      <c r="C1179" s="269"/>
      <c r="D1179" s="259" t="s">
        <v>173</v>
      </c>
      <c r="E1179" s="270" t="s">
        <v>1</v>
      </c>
      <c r="F1179" s="271" t="s">
        <v>1174</v>
      </c>
      <c r="G1179" s="269"/>
      <c r="H1179" s="272">
        <v>15.75</v>
      </c>
      <c r="I1179" s="273"/>
      <c r="J1179" s="269"/>
      <c r="K1179" s="269"/>
      <c r="L1179" s="274"/>
      <c r="M1179" s="275"/>
      <c r="N1179" s="276"/>
      <c r="O1179" s="276"/>
      <c r="P1179" s="276"/>
      <c r="Q1179" s="276"/>
      <c r="R1179" s="276"/>
      <c r="S1179" s="276"/>
      <c r="T1179" s="277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78" t="s">
        <v>173</v>
      </c>
      <c r="AU1179" s="278" t="s">
        <v>82</v>
      </c>
      <c r="AV1179" s="14" t="s">
        <v>82</v>
      </c>
      <c r="AW1179" s="14" t="s">
        <v>30</v>
      </c>
      <c r="AX1179" s="14" t="s">
        <v>73</v>
      </c>
      <c r="AY1179" s="278" t="s">
        <v>165</v>
      </c>
    </row>
    <row r="1180" spans="1:51" s="14" customFormat="1" ht="12">
      <c r="A1180" s="14"/>
      <c r="B1180" s="268"/>
      <c r="C1180" s="269"/>
      <c r="D1180" s="259" t="s">
        <v>173</v>
      </c>
      <c r="E1180" s="270" t="s">
        <v>1</v>
      </c>
      <c r="F1180" s="271" t="s">
        <v>1613</v>
      </c>
      <c r="G1180" s="269"/>
      <c r="H1180" s="272">
        <v>280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173</v>
      </c>
      <c r="AU1180" s="278" t="s">
        <v>82</v>
      </c>
      <c r="AV1180" s="14" t="s">
        <v>82</v>
      </c>
      <c r="AW1180" s="14" t="s">
        <v>30</v>
      </c>
      <c r="AX1180" s="14" t="s">
        <v>73</v>
      </c>
      <c r="AY1180" s="278" t="s">
        <v>165</v>
      </c>
    </row>
    <row r="1181" spans="1:65" s="2" customFormat="1" ht="21.75" customHeight="1">
      <c r="A1181" s="37"/>
      <c r="B1181" s="38"/>
      <c r="C1181" s="279" t="s">
        <v>1707</v>
      </c>
      <c r="D1181" s="279" t="s">
        <v>238</v>
      </c>
      <c r="E1181" s="280" t="s">
        <v>1708</v>
      </c>
      <c r="F1181" s="281" t="s">
        <v>1709</v>
      </c>
      <c r="G1181" s="282" t="s">
        <v>170</v>
      </c>
      <c r="H1181" s="283">
        <v>325.325</v>
      </c>
      <c r="I1181" s="284"/>
      <c r="J1181" s="285">
        <f>ROUND(I1181*H1181,2)</f>
        <v>0</v>
      </c>
      <c r="K1181" s="286"/>
      <c r="L1181" s="287"/>
      <c r="M1181" s="288" t="s">
        <v>1</v>
      </c>
      <c r="N1181" s="289" t="s">
        <v>38</v>
      </c>
      <c r="O1181" s="90"/>
      <c r="P1181" s="253">
        <f>O1181*H1181</f>
        <v>0</v>
      </c>
      <c r="Q1181" s="253">
        <v>0.0013</v>
      </c>
      <c r="R1181" s="253">
        <f>Q1181*H1181</f>
        <v>0.4229225</v>
      </c>
      <c r="S1181" s="253">
        <v>0</v>
      </c>
      <c r="T1181" s="254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55" t="s">
        <v>333</v>
      </c>
      <c r="AT1181" s="255" t="s">
        <v>238</v>
      </c>
      <c r="AU1181" s="255" t="s">
        <v>82</v>
      </c>
      <c r="AY1181" s="16" t="s">
        <v>165</v>
      </c>
      <c r="BE1181" s="256">
        <f>IF(N1181="základní",J1181,0)</f>
        <v>0</v>
      </c>
      <c r="BF1181" s="256">
        <f>IF(N1181="snížená",J1181,0)</f>
        <v>0</v>
      </c>
      <c r="BG1181" s="256">
        <f>IF(N1181="zákl. přenesená",J1181,0)</f>
        <v>0</v>
      </c>
      <c r="BH1181" s="256">
        <f>IF(N1181="sníž. přenesená",J1181,0)</f>
        <v>0</v>
      </c>
      <c r="BI1181" s="256">
        <f>IF(N1181="nulová",J1181,0)</f>
        <v>0</v>
      </c>
      <c r="BJ1181" s="16" t="s">
        <v>80</v>
      </c>
      <c r="BK1181" s="256">
        <f>ROUND(I1181*H1181,2)</f>
        <v>0</v>
      </c>
      <c r="BL1181" s="16" t="s">
        <v>247</v>
      </c>
      <c r="BM1181" s="255" t="s">
        <v>1710</v>
      </c>
    </row>
    <row r="1182" spans="1:51" s="14" customFormat="1" ht="12">
      <c r="A1182" s="14"/>
      <c r="B1182" s="268"/>
      <c r="C1182" s="269"/>
      <c r="D1182" s="259" t="s">
        <v>173</v>
      </c>
      <c r="E1182" s="269"/>
      <c r="F1182" s="271" t="s">
        <v>1711</v>
      </c>
      <c r="G1182" s="269"/>
      <c r="H1182" s="272">
        <v>325.325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173</v>
      </c>
      <c r="AU1182" s="278" t="s">
        <v>82</v>
      </c>
      <c r="AV1182" s="14" t="s">
        <v>82</v>
      </c>
      <c r="AW1182" s="14" t="s">
        <v>4</v>
      </c>
      <c r="AX1182" s="14" t="s">
        <v>80</v>
      </c>
      <c r="AY1182" s="278" t="s">
        <v>165</v>
      </c>
    </row>
    <row r="1183" spans="1:65" s="2" customFormat="1" ht="21.75" customHeight="1">
      <c r="A1183" s="37"/>
      <c r="B1183" s="38"/>
      <c r="C1183" s="243" t="s">
        <v>1712</v>
      </c>
      <c r="D1183" s="243" t="s">
        <v>167</v>
      </c>
      <c r="E1183" s="244" t="s">
        <v>1713</v>
      </c>
      <c r="F1183" s="245" t="s">
        <v>1714</v>
      </c>
      <c r="G1183" s="246" t="s">
        <v>170</v>
      </c>
      <c r="H1183" s="247">
        <v>295.75</v>
      </c>
      <c r="I1183" s="248"/>
      <c r="J1183" s="249">
        <f>ROUND(I1183*H1183,2)</f>
        <v>0</v>
      </c>
      <c r="K1183" s="250"/>
      <c r="L1183" s="43"/>
      <c r="M1183" s="251" t="s">
        <v>1</v>
      </c>
      <c r="N1183" s="252" t="s">
        <v>38</v>
      </c>
      <c r="O1183" s="90"/>
      <c r="P1183" s="253">
        <f>O1183*H1183</f>
        <v>0</v>
      </c>
      <c r="Q1183" s="253">
        <v>0</v>
      </c>
      <c r="R1183" s="253">
        <f>Q1183*H1183</f>
        <v>0</v>
      </c>
      <c r="S1183" s="253">
        <v>0</v>
      </c>
      <c r="T1183" s="254">
        <f>S1183*H1183</f>
        <v>0</v>
      </c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R1183" s="255" t="s">
        <v>247</v>
      </c>
      <c r="AT1183" s="255" t="s">
        <v>167</v>
      </c>
      <c r="AU1183" s="255" t="s">
        <v>82</v>
      </c>
      <c r="AY1183" s="16" t="s">
        <v>165</v>
      </c>
      <c r="BE1183" s="256">
        <f>IF(N1183="základní",J1183,0)</f>
        <v>0</v>
      </c>
      <c r="BF1183" s="256">
        <f>IF(N1183="snížená",J1183,0)</f>
        <v>0</v>
      </c>
      <c r="BG1183" s="256">
        <f>IF(N1183="zákl. přenesená",J1183,0)</f>
        <v>0</v>
      </c>
      <c r="BH1183" s="256">
        <f>IF(N1183="sníž. přenesená",J1183,0)</f>
        <v>0</v>
      </c>
      <c r="BI1183" s="256">
        <f>IF(N1183="nulová",J1183,0)</f>
        <v>0</v>
      </c>
      <c r="BJ1183" s="16" t="s">
        <v>80</v>
      </c>
      <c r="BK1183" s="256">
        <f>ROUND(I1183*H1183,2)</f>
        <v>0</v>
      </c>
      <c r="BL1183" s="16" t="s">
        <v>247</v>
      </c>
      <c r="BM1183" s="255" t="s">
        <v>1715</v>
      </c>
    </row>
    <row r="1184" spans="1:65" s="2" customFormat="1" ht="16.5" customHeight="1">
      <c r="A1184" s="37"/>
      <c r="B1184" s="38"/>
      <c r="C1184" s="243" t="s">
        <v>1716</v>
      </c>
      <c r="D1184" s="243" t="s">
        <v>167</v>
      </c>
      <c r="E1184" s="244" t="s">
        <v>1717</v>
      </c>
      <c r="F1184" s="245" t="s">
        <v>1718</v>
      </c>
      <c r="G1184" s="246" t="s">
        <v>170</v>
      </c>
      <c r="H1184" s="247">
        <v>324.55</v>
      </c>
      <c r="I1184" s="248"/>
      <c r="J1184" s="249">
        <f>ROUND(I1184*H1184,2)</f>
        <v>0</v>
      </c>
      <c r="K1184" s="250"/>
      <c r="L1184" s="43"/>
      <c r="M1184" s="251" t="s">
        <v>1</v>
      </c>
      <c r="N1184" s="252" t="s">
        <v>38</v>
      </c>
      <c r="O1184" s="90"/>
      <c r="P1184" s="253">
        <f>O1184*H1184</f>
        <v>0</v>
      </c>
      <c r="Q1184" s="253">
        <v>0.00014</v>
      </c>
      <c r="R1184" s="253">
        <f>Q1184*H1184</f>
        <v>0.045437</v>
      </c>
      <c r="S1184" s="253">
        <v>0</v>
      </c>
      <c r="T1184" s="254">
        <f>S1184*H1184</f>
        <v>0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55" t="s">
        <v>247</v>
      </c>
      <c r="AT1184" s="255" t="s">
        <v>167</v>
      </c>
      <c r="AU1184" s="255" t="s">
        <v>82</v>
      </c>
      <c r="AY1184" s="16" t="s">
        <v>165</v>
      </c>
      <c r="BE1184" s="256">
        <f>IF(N1184="základní",J1184,0)</f>
        <v>0</v>
      </c>
      <c r="BF1184" s="256">
        <f>IF(N1184="snížená",J1184,0)</f>
        <v>0</v>
      </c>
      <c r="BG1184" s="256">
        <f>IF(N1184="zákl. přenesená",J1184,0)</f>
        <v>0</v>
      </c>
      <c r="BH1184" s="256">
        <f>IF(N1184="sníž. přenesená",J1184,0)</f>
        <v>0</v>
      </c>
      <c r="BI1184" s="256">
        <f>IF(N1184="nulová",J1184,0)</f>
        <v>0</v>
      </c>
      <c r="BJ1184" s="16" t="s">
        <v>80</v>
      </c>
      <c r="BK1184" s="256">
        <f>ROUND(I1184*H1184,2)</f>
        <v>0</v>
      </c>
      <c r="BL1184" s="16" t="s">
        <v>247</v>
      </c>
      <c r="BM1184" s="255" t="s">
        <v>1719</v>
      </c>
    </row>
    <row r="1185" spans="1:51" s="14" customFormat="1" ht="12">
      <c r="A1185" s="14"/>
      <c r="B1185" s="268"/>
      <c r="C1185" s="269"/>
      <c r="D1185" s="259" t="s">
        <v>173</v>
      </c>
      <c r="E1185" s="270" t="s">
        <v>1</v>
      </c>
      <c r="F1185" s="271" t="s">
        <v>1720</v>
      </c>
      <c r="G1185" s="269"/>
      <c r="H1185" s="272">
        <v>324.55</v>
      </c>
      <c r="I1185" s="273"/>
      <c r="J1185" s="269"/>
      <c r="K1185" s="269"/>
      <c r="L1185" s="274"/>
      <c r="M1185" s="275"/>
      <c r="N1185" s="276"/>
      <c r="O1185" s="276"/>
      <c r="P1185" s="276"/>
      <c r="Q1185" s="276"/>
      <c r="R1185" s="276"/>
      <c r="S1185" s="276"/>
      <c r="T1185" s="27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78" t="s">
        <v>173</v>
      </c>
      <c r="AU1185" s="278" t="s">
        <v>82</v>
      </c>
      <c r="AV1185" s="14" t="s">
        <v>82</v>
      </c>
      <c r="AW1185" s="14" t="s">
        <v>30</v>
      </c>
      <c r="AX1185" s="14" t="s">
        <v>73</v>
      </c>
      <c r="AY1185" s="278" t="s">
        <v>165</v>
      </c>
    </row>
    <row r="1186" spans="1:65" s="2" customFormat="1" ht="21.75" customHeight="1">
      <c r="A1186" s="37"/>
      <c r="B1186" s="38"/>
      <c r="C1186" s="243" t="s">
        <v>1721</v>
      </c>
      <c r="D1186" s="243" t="s">
        <v>167</v>
      </c>
      <c r="E1186" s="244" t="s">
        <v>1722</v>
      </c>
      <c r="F1186" s="245" t="s">
        <v>1723</v>
      </c>
      <c r="G1186" s="246" t="s">
        <v>219</v>
      </c>
      <c r="H1186" s="247">
        <v>4.614</v>
      </c>
      <c r="I1186" s="248"/>
      <c r="J1186" s="249">
        <f>ROUND(I1186*H1186,2)</f>
        <v>0</v>
      </c>
      <c r="K1186" s="250"/>
      <c r="L1186" s="43"/>
      <c r="M1186" s="251" t="s">
        <v>1</v>
      </c>
      <c r="N1186" s="252" t="s">
        <v>38</v>
      </c>
      <c r="O1186" s="90"/>
      <c r="P1186" s="253">
        <f>O1186*H1186</f>
        <v>0</v>
      </c>
      <c r="Q1186" s="253">
        <v>0</v>
      </c>
      <c r="R1186" s="253">
        <f>Q1186*H1186</f>
        <v>0</v>
      </c>
      <c r="S1186" s="253">
        <v>0</v>
      </c>
      <c r="T1186" s="254">
        <f>S1186*H1186</f>
        <v>0</v>
      </c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R1186" s="255" t="s">
        <v>247</v>
      </c>
      <c r="AT1186" s="255" t="s">
        <v>167</v>
      </c>
      <c r="AU1186" s="255" t="s">
        <v>82</v>
      </c>
      <c r="AY1186" s="16" t="s">
        <v>165</v>
      </c>
      <c r="BE1186" s="256">
        <f>IF(N1186="základní",J1186,0)</f>
        <v>0</v>
      </c>
      <c r="BF1186" s="256">
        <f>IF(N1186="snížená",J1186,0)</f>
        <v>0</v>
      </c>
      <c r="BG1186" s="256">
        <f>IF(N1186="zákl. přenesená",J1186,0)</f>
        <v>0</v>
      </c>
      <c r="BH1186" s="256">
        <f>IF(N1186="sníž. přenesená",J1186,0)</f>
        <v>0</v>
      </c>
      <c r="BI1186" s="256">
        <f>IF(N1186="nulová",J1186,0)</f>
        <v>0</v>
      </c>
      <c r="BJ1186" s="16" t="s">
        <v>80</v>
      </c>
      <c r="BK1186" s="256">
        <f>ROUND(I1186*H1186,2)</f>
        <v>0</v>
      </c>
      <c r="BL1186" s="16" t="s">
        <v>247</v>
      </c>
      <c r="BM1186" s="255" t="s">
        <v>1724</v>
      </c>
    </row>
    <row r="1187" spans="1:63" s="12" customFormat="1" ht="22.8" customHeight="1">
      <c r="A1187" s="12"/>
      <c r="B1187" s="227"/>
      <c r="C1187" s="228"/>
      <c r="D1187" s="229" t="s">
        <v>72</v>
      </c>
      <c r="E1187" s="241" t="s">
        <v>1725</v>
      </c>
      <c r="F1187" s="241" t="s">
        <v>1726</v>
      </c>
      <c r="G1187" s="228"/>
      <c r="H1187" s="228"/>
      <c r="I1187" s="231"/>
      <c r="J1187" s="242">
        <f>BK1187</f>
        <v>0</v>
      </c>
      <c r="K1187" s="228"/>
      <c r="L1187" s="233"/>
      <c r="M1187" s="234"/>
      <c r="N1187" s="235"/>
      <c r="O1187" s="235"/>
      <c r="P1187" s="236">
        <f>SUM(P1188:P1318)</f>
        <v>0</v>
      </c>
      <c r="Q1187" s="235"/>
      <c r="R1187" s="236">
        <f>SUM(R1188:R1318)</f>
        <v>0.866141</v>
      </c>
      <c r="S1187" s="235"/>
      <c r="T1187" s="237">
        <f>SUM(T1188:T1318)</f>
        <v>0.251952</v>
      </c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R1187" s="238" t="s">
        <v>82</v>
      </c>
      <c r="AT1187" s="239" t="s">
        <v>72</v>
      </c>
      <c r="AU1187" s="239" t="s">
        <v>80</v>
      </c>
      <c r="AY1187" s="238" t="s">
        <v>165</v>
      </c>
      <c r="BK1187" s="240">
        <f>SUM(BK1188:BK1318)</f>
        <v>0</v>
      </c>
    </row>
    <row r="1188" spans="1:65" s="2" customFormat="1" ht="16.5" customHeight="1">
      <c r="A1188" s="37"/>
      <c r="B1188" s="38"/>
      <c r="C1188" s="243" t="s">
        <v>1727</v>
      </c>
      <c r="D1188" s="243" t="s">
        <v>167</v>
      </c>
      <c r="E1188" s="244" t="s">
        <v>1728</v>
      </c>
      <c r="F1188" s="245" t="s">
        <v>1729</v>
      </c>
      <c r="G1188" s="246" t="s">
        <v>273</v>
      </c>
      <c r="H1188" s="247">
        <v>1</v>
      </c>
      <c r="I1188" s="248"/>
      <c r="J1188" s="249">
        <f>ROUND(I1188*H1188,2)</f>
        <v>0</v>
      </c>
      <c r="K1188" s="250"/>
      <c r="L1188" s="43"/>
      <c r="M1188" s="251" t="s">
        <v>1</v>
      </c>
      <c r="N1188" s="252" t="s">
        <v>38</v>
      </c>
      <c r="O1188" s="90"/>
      <c r="P1188" s="253">
        <f>O1188*H1188</f>
        <v>0</v>
      </c>
      <c r="Q1188" s="253">
        <v>0.00044</v>
      </c>
      <c r="R1188" s="253">
        <f>Q1188*H1188</f>
        <v>0.00044</v>
      </c>
      <c r="S1188" s="253">
        <v>0</v>
      </c>
      <c r="T1188" s="254">
        <f>S1188*H1188</f>
        <v>0</v>
      </c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R1188" s="255" t="s">
        <v>247</v>
      </c>
      <c r="AT1188" s="255" t="s">
        <v>167</v>
      </c>
      <c r="AU1188" s="255" t="s">
        <v>82</v>
      </c>
      <c r="AY1188" s="16" t="s">
        <v>165</v>
      </c>
      <c r="BE1188" s="256">
        <f>IF(N1188="základní",J1188,0)</f>
        <v>0</v>
      </c>
      <c r="BF1188" s="256">
        <f>IF(N1188="snížená",J1188,0)</f>
        <v>0</v>
      </c>
      <c r="BG1188" s="256">
        <f>IF(N1188="zákl. přenesená",J1188,0)</f>
        <v>0</v>
      </c>
      <c r="BH1188" s="256">
        <f>IF(N1188="sníž. přenesená",J1188,0)</f>
        <v>0</v>
      </c>
      <c r="BI1188" s="256">
        <f>IF(N1188="nulová",J1188,0)</f>
        <v>0</v>
      </c>
      <c r="BJ1188" s="16" t="s">
        <v>80</v>
      </c>
      <c r="BK1188" s="256">
        <f>ROUND(I1188*H1188,2)</f>
        <v>0</v>
      </c>
      <c r="BL1188" s="16" t="s">
        <v>247</v>
      </c>
      <c r="BM1188" s="255" t="s">
        <v>1730</v>
      </c>
    </row>
    <row r="1189" spans="1:51" s="14" customFormat="1" ht="12">
      <c r="A1189" s="14"/>
      <c r="B1189" s="268"/>
      <c r="C1189" s="269"/>
      <c r="D1189" s="259" t="s">
        <v>173</v>
      </c>
      <c r="E1189" s="270" t="s">
        <v>1</v>
      </c>
      <c r="F1189" s="271" t="s">
        <v>1731</v>
      </c>
      <c r="G1189" s="269"/>
      <c r="H1189" s="272">
        <v>1</v>
      </c>
      <c r="I1189" s="273"/>
      <c r="J1189" s="269"/>
      <c r="K1189" s="269"/>
      <c r="L1189" s="274"/>
      <c r="M1189" s="275"/>
      <c r="N1189" s="276"/>
      <c r="O1189" s="276"/>
      <c r="P1189" s="276"/>
      <c r="Q1189" s="276"/>
      <c r="R1189" s="276"/>
      <c r="S1189" s="276"/>
      <c r="T1189" s="277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78" t="s">
        <v>173</v>
      </c>
      <c r="AU1189" s="278" t="s">
        <v>82</v>
      </c>
      <c r="AV1189" s="14" t="s">
        <v>82</v>
      </c>
      <c r="AW1189" s="14" t="s">
        <v>30</v>
      </c>
      <c r="AX1189" s="14" t="s">
        <v>73</v>
      </c>
      <c r="AY1189" s="278" t="s">
        <v>165</v>
      </c>
    </row>
    <row r="1190" spans="1:65" s="2" customFormat="1" ht="33" customHeight="1">
      <c r="A1190" s="37"/>
      <c r="B1190" s="38"/>
      <c r="C1190" s="279" t="s">
        <v>1732</v>
      </c>
      <c r="D1190" s="279" t="s">
        <v>238</v>
      </c>
      <c r="E1190" s="280" t="s">
        <v>1733</v>
      </c>
      <c r="F1190" s="281" t="s">
        <v>1734</v>
      </c>
      <c r="G1190" s="282" t="s">
        <v>273</v>
      </c>
      <c r="H1190" s="283">
        <v>1</v>
      </c>
      <c r="I1190" s="284"/>
      <c r="J1190" s="285">
        <f>ROUND(I1190*H1190,2)</f>
        <v>0</v>
      </c>
      <c r="K1190" s="286"/>
      <c r="L1190" s="287"/>
      <c r="M1190" s="288" t="s">
        <v>1</v>
      </c>
      <c r="N1190" s="289" t="s">
        <v>38</v>
      </c>
      <c r="O1190" s="90"/>
      <c r="P1190" s="253">
        <f>O1190*H1190</f>
        <v>0</v>
      </c>
      <c r="Q1190" s="253">
        <v>0.052</v>
      </c>
      <c r="R1190" s="253">
        <f>Q1190*H1190</f>
        <v>0.052</v>
      </c>
      <c r="S1190" s="253">
        <v>0</v>
      </c>
      <c r="T1190" s="254">
        <f>S1190*H1190</f>
        <v>0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255" t="s">
        <v>333</v>
      </c>
      <c r="AT1190" s="255" t="s">
        <v>238</v>
      </c>
      <c r="AU1190" s="255" t="s">
        <v>82</v>
      </c>
      <c r="AY1190" s="16" t="s">
        <v>165</v>
      </c>
      <c r="BE1190" s="256">
        <f>IF(N1190="základní",J1190,0)</f>
        <v>0</v>
      </c>
      <c r="BF1190" s="256">
        <f>IF(N1190="snížená",J1190,0)</f>
        <v>0</v>
      </c>
      <c r="BG1190" s="256">
        <f>IF(N1190="zákl. přenesená",J1190,0)</f>
        <v>0</v>
      </c>
      <c r="BH1190" s="256">
        <f>IF(N1190="sníž. přenesená",J1190,0)</f>
        <v>0</v>
      </c>
      <c r="BI1190" s="256">
        <f>IF(N1190="nulová",J1190,0)</f>
        <v>0</v>
      </c>
      <c r="BJ1190" s="16" t="s">
        <v>80</v>
      </c>
      <c r="BK1190" s="256">
        <f>ROUND(I1190*H1190,2)</f>
        <v>0</v>
      </c>
      <c r="BL1190" s="16" t="s">
        <v>247</v>
      </c>
      <c r="BM1190" s="255" t="s">
        <v>1735</v>
      </c>
    </row>
    <row r="1191" spans="1:65" s="2" customFormat="1" ht="21.75" customHeight="1">
      <c r="A1191" s="37"/>
      <c r="B1191" s="38"/>
      <c r="C1191" s="243" t="s">
        <v>1736</v>
      </c>
      <c r="D1191" s="243" t="s">
        <v>167</v>
      </c>
      <c r="E1191" s="244" t="s">
        <v>1737</v>
      </c>
      <c r="F1191" s="245" t="s">
        <v>1738</v>
      </c>
      <c r="G1191" s="246" t="s">
        <v>170</v>
      </c>
      <c r="H1191" s="247">
        <v>130.681</v>
      </c>
      <c r="I1191" s="248"/>
      <c r="J1191" s="249">
        <f>ROUND(I1191*H1191,2)</f>
        <v>0</v>
      </c>
      <c r="K1191" s="250"/>
      <c r="L1191" s="43"/>
      <c r="M1191" s="251" t="s">
        <v>1</v>
      </c>
      <c r="N1191" s="252" t="s">
        <v>38</v>
      </c>
      <c r="O1191" s="90"/>
      <c r="P1191" s="253">
        <f>O1191*H1191</f>
        <v>0</v>
      </c>
      <c r="Q1191" s="253">
        <v>0.00025</v>
      </c>
      <c r="R1191" s="253">
        <f>Q1191*H1191</f>
        <v>0.032670250000000005</v>
      </c>
      <c r="S1191" s="253">
        <v>0</v>
      </c>
      <c r="T1191" s="254">
        <f>S1191*H1191</f>
        <v>0</v>
      </c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R1191" s="255" t="s">
        <v>247</v>
      </c>
      <c r="AT1191" s="255" t="s">
        <v>167</v>
      </c>
      <c r="AU1191" s="255" t="s">
        <v>82</v>
      </c>
      <c r="AY1191" s="16" t="s">
        <v>165</v>
      </c>
      <c r="BE1191" s="256">
        <f>IF(N1191="základní",J1191,0)</f>
        <v>0</v>
      </c>
      <c r="BF1191" s="256">
        <f>IF(N1191="snížená",J1191,0)</f>
        <v>0</v>
      </c>
      <c r="BG1191" s="256">
        <f>IF(N1191="zákl. přenesená",J1191,0)</f>
        <v>0</v>
      </c>
      <c r="BH1191" s="256">
        <f>IF(N1191="sníž. přenesená",J1191,0)</f>
        <v>0</v>
      </c>
      <c r="BI1191" s="256">
        <f>IF(N1191="nulová",J1191,0)</f>
        <v>0</v>
      </c>
      <c r="BJ1191" s="16" t="s">
        <v>80</v>
      </c>
      <c r="BK1191" s="256">
        <f>ROUND(I1191*H1191,2)</f>
        <v>0</v>
      </c>
      <c r="BL1191" s="16" t="s">
        <v>247</v>
      </c>
      <c r="BM1191" s="255" t="s">
        <v>1739</v>
      </c>
    </row>
    <row r="1192" spans="1:51" s="13" customFormat="1" ht="12">
      <c r="A1192" s="13"/>
      <c r="B1192" s="257"/>
      <c r="C1192" s="258"/>
      <c r="D1192" s="259" t="s">
        <v>173</v>
      </c>
      <c r="E1192" s="260" t="s">
        <v>1</v>
      </c>
      <c r="F1192" s="261" t="s">
        <v>403</v>
      </c>
      <c r="G1192" s="258"/>
      <c r="H1192" s="260" t="s">
        <v>1</v>
      </c>
      <c r="I1192" s="262"/>
      <c r="J1192" s="258"/>
      <c r="K1192" s="258"/>
      <c r="L1192" s="263"/>
      <c r="M1192" s="264"/>
      <c r="N1192" s="265"/>
      <c r="O1192" s="265"/>
      <c r="P1192" s="265"/>
      <c r="Q1192" s="265"/>
      <c r="R1192" s="265"/>
      <c r="S1192" s="265"/>
      <c r="T1192" s="266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7" t="s">
        <v>173</v>
      </c>
      <c r="AU1192" s="267" t="s">
        <v>82</v>
      </c>
      <c r="AV1192" s="13" t="s">
        <v>80</v>
      </c>
      <c r="AW1192" s="13" t="s">
        <v>30</v>
      </c>
      <c r="AX1192" s="13" t="s">
        <v>73</v>
      </c>
      <c r="AY1192" s="267" t="s">
        <v>165</v>
      </c>
    </row>
    <row r="1193" spans="1:51" s="14" customFormat="1" ht="12">
      <c r="A1193" s="14"/>
      <c r="B1193" s="268"/>
      <c r="C1193" s="269"/>
      <c r="D1193" s="259" t="s">
        <v>173</v>
      </c>
      <c r="E1193" s="270" t="s">
        <v>1</v>
      </c>
      <c r="F1193" s="271" t="s">
        <v>751</v>
      </c>
      <c r="G1193" s="269"/>
      <c r="H1193" s="272">
        <v>40.56</v>
      </c>
      <c r="I1193" s="273"/>
      <c r="J1193" s="269"/>
      <c r="K1193" s="269"/>
      <c r="L1193" s="274"/>
      <c r="M1193" s="275"/>
      <c r="N1193" s="276"/>
      <c r="O1193" s="276"/>
      <c r="P1193" s="276"/>
      <c r="Q1193" s="276"/>
      <c r="R1193" s="276"/>
      <c r="S1193" s="276"/>
      <c r="T1193" s="27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8" t="s">
        <v>173</v>
      </c>
      <c r="AU1193" s="278" t="s">
        <v>82</v>
      </c>
      <c r="AV1193" s="14" t="s">
        <v>82</v>
      </c>
      <c r="AW1193" s="14" t="s">
        <v>30</v>
      </c>
      <c r="AX1193" s="14" t="s">
        <v>73</v>
      </c>
      <c r="AY1193" s="278" t="s">
        <v>165</v>
      </c>
    </row>
    <row r="1194" spans="1:51" s="14" customFormat="1" ht="12">
      <c r="A1194" s="14"/>
      <c r="B1194" s="268"/>
      <c r="C1194" s="269"/>
      <c r="D1194" s="259" t="s">
        <v>173</v>
      </c>
      <c r="E1194" s="270" t="s">
        <v>1</v>
      </c>
      <c r="F1194" s="271" t="s">
        <v>752</v>
      </c>
      <c r="G1194" s="269"/>
      <c r="H1194" s="272">
        <v>10.5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173</v>
      </c>
      <c r="AU1194" s="278" t="s">
        <v>82</v>
      </c>
      <c r="AV1194" s="14" t="s">
        <v>82</v>
      </c>
      <c r="AW1194" s="14" t="s">
        <v>30</v>
      </c>
      <c r="AX1194" s="14" t="s">
        <v>73</v>
      </c>
      <c r="AY1194" s="278" t="s">
        <v>165</v>
      </c>
    </row>
    <row r="1195" spans="1:51" s="14" customFormat="1" ht="12">
      <c r="A1195" s="14"/>
      <c r="B1195" s="268"/>
      <c r="C1195" s="269"/>
      <c r="D1195" s="259" t="s">
        <v>173</v>
      </c>
      <c r="E1195" s="270" t="s">
        <v>1</v>
      </c>
      <c r="F1195" s="271" t="s">
        <v>753</v>
      </c>
      <c r="G1195" s="269"/>
      <c r="H1195" s="272">
        <v>9.558</v>
      </c>
      <c r="I1195" s="273"/>
      <c r="J1195" s="269"/>
      <c r="K1195" s="269"/>
      <c r="L1195" s="274"/>
      <c r="M1195" s="275"/>
      <c r="N1195" s="276"/>
      <c r="O1195" s="276"/>
      <c r="P1195" s="276"/>
      <c r="Q1195" s="276"/>
      <c r="R1195" s="276"/>
      <c r="S1195" s="276"/>
      <c r="T1195" s="27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8" t="s">
        <v>173</v>
      </c>
      <c r="AU1195" s="278" t="s">
        <v>82</v>
      </c>
      <c r="AV1195" s="14" t="s">
        <v>82</v>
      </c>
      <c r="AW1195" s="14" t="s">
        <v>30</v>
      </c>
      <c r="AX1195" s="14" t="s">
        <v>73</v>
      </c>
      <c r="AY1195" s="278" t="s">
        <v>165</v>
      </c>
    </row>
    <row r="1196" spans="1:51" s="14" customFormat="1" ht="12">
      <c r="A1196" s="14"/>
      <c r="B1196" s="268"/>
      <c r="C1196" s="269"/>
      <c r="D1196" s="259" t="s">
        <v>173</v>
      </c>
      <c r="E1196" s="270" t="s">
        <v>1</v>
      </c>
      <c r="F1196" s="271" t="s">
        <v>754</v>
      </c>
      <c r="G1196" s="269"/>
      <c r="H1196" s="272">
        <v>3.996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173</v>
      </c>
      <c r="AU1196" s="278" t="s">
        <v>82</v>
      </c>
      <c r="AV1196" s="14" t="s">
        <v>82</v>
      </c>
      <c r="AW1196" s="14" t="s">
        <v>30</v>
      </c>
      <c r="AX1196" s="14" t="s">
        <v>73</v>
      </c>
      <c r="AY1196" s="278" t="s">
        <v>165</v>
      </c>
    </row>
    <row r="1197" spans="1:51" s="13" customFormat="1" ht="12">
      <c r="A1197" s="13"/>
      <c r="B1197" s="257"/>
      <c r="C1197" s="258"/>
      <c r="D1197" s="259" t="s">
        <v>173</v>
      </c>
      <c r="E1197" s="260" t="s">
        <v>1</v>
      </c>
      <c r="F1197" s="261" t="s">
        <v>408</v>
      </c>
      <c r="G1197" s="258"/>
      <c r="H1197" s="260" t="s">
        <v>1</v>
      </c>
      <c r="I1197" s="262"/>
      <c r="J1197" s="258"/>
      <c r="K1197" s="258"/>
      <c r="L1197" s="263"/>
      <c r="M1197" s="264"/>
      <c r="N1197" s="265"/>
      <c r="O1197" s="265"/>
      <c r="P1197" s="265"/>
      <c r="Q1197" s="265"/>
      <c r="R1197" s="265"/>
      <c r="S1197" s="265"/>
      <c r="T1197" s="266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7" t="s">
        <v>173</v>
      </c>
      <c r="AU1197" s="267" t="s">
        <v>82</v>
      </c>
      <c r="AV1197" s="13" t="s">
        <v>80</v>
      </c>
      <c r="AW1197" s="13" t="s">
        <v>30</v>
      </c>
      <c r="AX1197" s="13" t="s">
        <v>73</v>
      </c>
      <c r="AY1197" s="267" t="s">
        <v>165</v>
      </c>
    </row>
    <row r="1198" spans="1:51" s="14" customFormat="1" ht="12">
      <c r="A1198" s="14"/>
      <c r="B1198" s="268"/>
      <c r="C1198" s="269"/>
      <c r="D1198" s="259" t="s">
        <v>173</v>
      </c>
      <c r="E1198" s="270" t="s">
        <v>1</v>
      </c>
      <c r="F1198" s="271" t="s">
        <v>751</v>
      </c>
      <c r="G1198" s="269"/>
      <c r="H1198" s="272">
        <v>40.56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173</v>
      </c>
      <c r="AU1198" s="278" t="s">
        <v>82</v>
      </c>
      <c r="AV1198" s="14" t="s">
        <v>82</v>
      </c>
      <c r="AW1198" s="14" t="s">
        <v>30</v>
      </c>
      <c r="AX1198" s="14" t="s">
        <v>73</v>
      </c>
      <c r="AY1198" s="278" t="s">
        <v>165</v>
      </c>
    </row>
    <row r="1199" spans="1:51" s="14" customFormat="1" ht="12">
      <c r="A1199" s="14"/>
      <c r="B1199" s="268"/>
      <c r="C1199" s="269"/>
      <c r="D1199" s="259" t="s">
        <v>173</v>
      </c>
      <c r="E1199" s="270" t="s">
        <v>1</v>
      </c>
      <c r="F1199" s="271" t="s">
        <v>755</v>
      </c>
      <c r="G1199" s="269"/>
      <c r="H1199" s="272">
        <v>11.151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173</v>
      </c>
      <c r="AU1199" s="278" t="s">
        <v>82</v>
      </c>
      <c r="AV1199" s="14" t="s">
        <v>82</v>
      </c>
      <c r="AW1199" s="14" t="s">
        <v>30</v>
      </c>
      <c r="AX1199" s="14" t="s">
        <v>73</v>
      </c>
      <c r="AY1199" s="278" t="s">
        <v>165</v>
      </c>
    </row>
    <row r="1200" spans="1:51" s="14" customFormat="1" ht="12">
      <c r="A1200" s="14"/>
      <c r="B1200" s="268"/>
      <c r="C1200" s="269"/>
      <c r="D1200" s="259" t="s">
        <v>173</v>
      </c>
      <c r="E1200" s="270" t="s">
        <v>1</v>
      </c>
      <c r="F1200" s="271" t="s">
        <v>756</v>
      </c>
      <c r="G1200" s="269"/>
      <c r="H1200" s="272">
        <v>10.36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173</v>
      </c>
      <c r="AU1200" s="278" t="s">
        <v>82</v>
      </c>
      <c r="AV1200" s="14" t="s">
        <v>82</v>
      </c>
      <c r="AW1200" s="14" t="s">
        <v>30</v>
      </c>
      <c r="AX1200" s="14" t="s">
        <v>73</v>
      </c>
      <c r="AY1200" s="278" t="s">
        <v>165</v>
      </c>
    </row>
    <row r="1201" spans="1:51" s="14" customFormat="1" ht="12">
      <c r="A1201" s="14"/>
      <c r="B1201" s="268"/>
      <c r="C1201" s="269"/>
      <c r="D1201" s="259" t="s">
        <v>173</v>
      </c>
      <c r="E1201" s="270" t="s">
        <v>1</v>
      </c>
      <c r="F1201" s="271" t="s">
        <v>754</v>
      </c>
      <c r="G1201" s="269"/>
      <c r="H1201" s="272">
        <v>3.996</v>
      </c>
      <c r="I1201" s="273"/>
      <c r="J1201" s="269"/>
      <c r="K1201" s="269"/>
      <c r="L1201" s="274"/>
      <c r="M1201" s="275"/>
      <c r="N1201" s="276"/>
      <c r="O1201" s="276"/>
      <c r="P1201" s="276"/>
      <c r="Q1201" s="276"/>
      <c r="R1201" s="276"/>
      <c r="S1201" s="276"/>
      <c r="T1201" s="277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78" t="s">
        <v>173</v>
      </c>
      <c r="AU1201" s="278" t="s">
        <v>82</v>
      </c>
      <c r="AV1201" s="14" t="s">
        <v>82</v>
      </c>
      <c r="AW1201" s="14" t="s">
        <v>30</v>
      </c>
      <c r="AX1201" s="14" t="s">
        <v>73</v>
      </c>
      <c r="AY1201" s="278" t="s">
        <v>165</v>
      </c>
    </row>
    <row r="1202" spans="1:65" s="2" customFormat="1" ht="21.75" customHeight="1">
      <c r="A1202" s="37"/>
      <c r="B1202" s="38"/>
      <c r="C1202" s="243" t="s">
        <v>1740</v>
      </c>
      <c r="D1202" s="243" t="s">
        <v>167</v>
      </c>
      <c r="E1202" s="244" t="s">
        <v>1741</v>
      </c>
      <c r="F1202" s="245" t="s">
        <v>1742</v>
      </c>
      <c r="G1202" s="246" t="s">
        <v>170</v>
      </c>
      <c r="H1202" s="247">
        <v>10.175</v>
      </c>
      <c r="I1202" s="248"/>
      <c r="J1202" s="249">
        <f>ROUND(I1202*H1202,2)</f>
        <v>0</v>
      </c>
      <c r="K1202" s="250"/>
      <c r="L1202" s="43"/>
      <c r="M1202" s="251" t="s">
        <v>1</v>
      </c>
      <c r="N1202" s="252" t="s">
        <v>38</v>
      </c>
      <c r="O1202" s="90"/>
      <c r="P1202" s="253">
        <f>O1202*H1202</f>
        <v>0</v>
      </c>
      <c r="Q1202" s="253">
        <v>0.00025</v>
      </c>
      <c r="R1202" s="253">
        <f>Q1202*H1202</f>
        <v>0.0025437500000000004</v>
      </c>
      <c r="S1202" s="253">
        <v>0</v>
      </c>
      <c r="T1202" s="254">
        <f>S1202*H1202</f>
        <v>0</v>
      </c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R1202" s="255" t="s">
        <v>247</v>
      </c>
      <c r="AT1202" s="255" t="s">
        <v>167</v>
      </c>
      <c r="AU1202" s="255" t="s">
        <v>82</v>
      </c>
      <c r="AY1202" s="16" t="s">
        <v>165</v>
      </c>
      <c r="BE1202" s="256">
        <f>IF(N1202="základní",J1202,0)</f>
        <v>0</v>
      </c>
      <c r="BF1202" s="256">
        <f>IF(N1202="snížená",J1202,0)</f>
        <v>0</v>
      </c>
      <c r="BG1202" s="256">
        <f>IF(N1202="zákl. přenesená",J1202,0)</f>
        <v>0</v>
      </c>
      <c r="BH1202" s="256">
        <f>IF(N1202="sníž. přenesená",J1202,0)</f>
        <v>0</v>
      </c>
      <c r="BI1202" s="256">
        <f>IF(N1202="nulová",J1202,0)</f>
        <v>0</v>
      </c>
      <c r="BJ1202" s="16" t="s">
        <v>80</v>
      </c>
      <c r="BK1202" s="256">
        <f>ROUND(I1202*H1202,2)</f>
        <v>0</v>
      </c>
      <c r="BL1202" s="16" t="s">
        <v>247</v>
      </c>
      <c r="BM1202" s="255" t="s">
        <v>1743</v>
      </c>
    </row>
    <row r="1203" spans="1:51" s="13" customFormat="1" ht="12">
      <c r="A1203" s="13"/>
      <c r="B1203" s="257"/>
      <c r="C1203" s="258"/>
      <c r="D1203" s="259" t="s">
        <v>173</v>
      </c>
      <c r="E1203" s="260" t="s">
        <v>1</v>
      </c>
      <c r="F1203" s="261" t="s">
        <v>408</v>
      </c>
      <c r="G1203" s="258"/>
      <c r="H1203" s="260" t="s">
        <v>1</v>
      </c>
      <c r="I1203" s="262"/>
      <c r="J1203" s="258"/>
      <c r="K1203" s="258"/>
      <c r="L1203" s="263"/>
      <c r="M1203" s="264"/>
      <c r="N1203" s="265"/>
      <c r="O1203" s="265"/>
      <c r="P1203" s="265"/>
      <c r="Q1203" s="265"/>
      <c r="R1203" s="265"/>
      <c r="S1203" s="265"/>
      <c r="T1203" s="26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7" t="s">
        <v>173</v>
      </c>
      <c r="AU1203" s="267" t="s">
        <v>82</v>
      </c>
      <c r="AV1203" s="13" t="s">
        <v>80</v>
      </c>
      <c r="AW1203" s="13" t="s">
        <v>30</v>
      </c>
      <c r="AX1203" s="13" t="s">
        <v>73</v>
      </c>
      <c r="AY1203" s="267" t="s">
        <v>165</v>
      </c>
    </row>
    <row r="1204" spans="1:51" s="14" customFormat="1" ht="12">
      <c r="A1204" s="14"/>
      <c r="B1204" s="268"/>
      <c r="C1204" s="269"/>
      <c r="D1204" s="259" t="s">
        <v>173</v>
      </c>
      <c r="E1204" s="270" t="s">
        <v>1</v>
      </c>
      <c r="F1204" s="271" t="s">
        <v>757</v>
      </c>
      <c r="G1204" s="269"/>
      <c r="H1204" s="272">
        <v>7.25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173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165</v>
      </c>
    </row>
    <row r="1205" spans="1:51" s="14" customFormat="1" ht="12">
      <c r="A1205" s="14"/>
      <c r="B1205" s="268"/>
      <c r="C1205" s="269"/>
      <c r="D1205" s="259" t="s">
        <v>173</v>
      </c>
      <c r="E1205" s="270" t="s">
        <v>1</v>
      </c>
      <c r="F1205" s="271" t="s">
        <v>758</v>
      </c>
      <c r="G1205" s="269"/>
      <c r="H1205" s="272">
        <v>2.925</v>
      </c>
      <c r="I1205" s="273"/>
      <c r="J1205" s="269"/>
      <c r="K1205" s="269"/>
      <c r="L1205" s="274"/>
      <c r="M1205" s="275"/>
      <c r="N1205" s="276"/>
      <c r="O1205" s="276"/>
      <c r="P1205" s="276"/>
      <c r="Q1205" s="276"/>
      <c r="R1205" s="276"/>
      <c r="S1205" s="276"/>
      <c r="T1205" s="27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78" t="s">
        <v>173</v>
      </c>
      <c r="AU1205" s="278" t="s">
        <v>82</v>
      </c>
      <c r="AV1205" s="14" t="s">
        <v>82</v>
      </c>
      <c r="AW1205" s="14" t="s">
        <v>30</v>
      </c>
      <c r="AX1205" s="14" t="s">
        <v>73</v>
      </c>
      <c r="AY1205" s="278" t="s">
        <v>165</v>
      </c>
    </row>
    <row r="1206" spans="1:65" s="2" customFormat="1" ht="21.75" customHeight="1">
      <c r="A1206" s="37"/>
      <c r="B1206" s="38"/>
      <c r="C1206" s="243" t="s">
        <v>1744</v>
      </c>
      <c r="D1206" s="243" t="s">
        <v>167</v>
      </c>
      <c r="E1206" s="244" t="s">
        <v>1745</v>
      </c>
      <c r="F1206" s="245" t="s">
        <v>1746</v>
      </c>
      <c r="G1206" s="246" t="s">
        <v>273</v>
      </c>
      <c r="H1206" s="247">
        <v>28</v>
      </c>
      <c r="I1206" s="248"/>
      <c r="J1206" s="249">
        <f>ROUND(I1206*H1206,2)</f>
        <v>0</v>
      </c>
      <c r="K1206" s="250"/>
      <c r="L1206" s="43"/>
      <c r="M1206" s="251" t="s">
        <v>1</v>
      </c>
      <c r="N1206" s="252" t="s">
        <v>38</v>
      </c>
      <c r="O1206" s="90"/>
      <c r="P1206" s="253">
        <f>O1206*H1206</f>
        <v>0</v>
      </c>
      <c r="Q1206" s="253">
        <v>0.00025</v>
      </c>
      <c r="R1206" s="253">
        <f>Q1206*H1206</f>
        <v>0.007</v>
      </c>
      <c r="S1206" s="253">
        <v>0</v>
      </c>
      <c r="T1206" s="254">
        <f>S1206*H1206</f>
        <v>0</v>
      </c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R1206" s="255" t="s">
        <v>247</v>
      </c>
      <c r="AT1206" s="255" t="s">
        <v>167</v>
      </c>
      <c r="AU1206" s="255" t="s">
        <v>82</v>
      </c>
      <c r="AY1206" s="16" t="s">
        <v>165</v>
      </c>
      <c r="BE1206" s="256">
        <f>IF(N1206="základní",J1206,0)</f>
        <v>0</v>
      </c>
      <c r="BF1206" s="256">
        <f>IF(N1206="snížená",J1206,0)</f>
        <v>0</v>
      </c>
      <c r="BG1206" s="256">
        <f>IF(N1206="zákl. přenesená",J1206,0)</f>
        <v>0</v>
      </c>
      <c r="BH1206" s="256">
        <f>IF(N1206="sníž. přenesená",J1206,0)</f>
        <v>0</v>
      </c>
      <c r="BI1206" s="256">
        <f>IF(N1206="nulová",J1206,0)</f>
        <v>0</v>
      </c>
      <c r="BJ1206" s="16" t="s">
        <v>80</v>
      </c>
      <c r="BK1206" s="256">
        <f>ROUND(I1206*H1206,2)</f>
        <v>0</v>
      </c>
      <c r="BL1206" s="16" t="s">
        <v>247</v>
      </c>
      <c r="BM1206" s="255" t="s">
        <v>1747</v>
      </c>
    </row>
    <row r="1207" spans="1:51" s="14" customFormat="1" ht="12">
      <c r="A1207" s="14"/>
      <c r="B1207" s="268"/>
      <c r="C1207" s="269"/>
      <c r="D1207" s="259" t="s">
        <v>173</v>
      </c>
      <c r="E1207" s="270" t="s">
        <v>1</v>
      </c>
      <c r="F1207" s="271" t="s">
        <v>1748</v>
      </c>
      <c r="G1207" s="269"/>
      <c r="H1207" s="272">
        <v>28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173</v>
      </c>
      <c r="AU1207" s="278" t="s">
        <v>82</v>
      </c>
      <c r="AV1207" s="14" t="s">
        <v>82</v>
      </c>
      <c r="AW1207" s="14" t="s">
        <v>30</v>
      </c>
      <c r="AX1207" s="14" t="s">
        <v>73</v>
      </c>
      <c r="AY1207" s="278" t="s">
        <v>165</v>
      </c>
    </row>
    <row r="1208" spans="1:65" s="2" customFormat="1" ht="33" customHeight="1">
      <c r="A1208" s="37"/>
      <c r="B1208" s="38"/>
      <c r="C1208" s="279" t="s">
        <v>1749</v>
      </c>
      <c r="D1208" s="279" t="s">
        <v>238</v>
      </c>
      <c r="E1208" s="280" t="s">
        <v>1750</v>
      </c>
      <c r="F1208" s="281" t="s">
        <v>1751</v>
      </c>
      <c r="G1208" s="282" t="s">
        <v>273</v>
      </c>
      <c r="H1208" s="283">
        <v>2</v>
      </c>
      <c r="I1208" s="284"/>
      <c r="J1208" s="285">
        <f>ROUND(I1208*H1208,2)</f>
        <v>0</v>
      </c>
      <c r="K1208" s="286"/>
      <c r="L1208" s="287"/>
      <c r="M1208" s="288" t="s">
        <v>1</v>
      </c>
      <c r="N1208" s="289" t="s">
        <v>38</v>
      </c>
      <c r="O1208" s="90"/>
      <c r="P1208" s="253">
        <f>O1208*H1208</f>
        <v>0</v>
      </c>
      <c r="Q1208" s="253">
        <v>0.01</v>
      </c>
      <c r="R1208" s="253">
        <f>Q1208*H1208</f>
        <v>0.02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333</v>
      </c>
      <c r="AT1208" s="255" t="s">
        <v>238</v>
      </c>
      <c r="AU1208" s="255" t="s">
        <v>82</v>
      </c>
      <c r="AY1208" s="16" t="s">
        <v>165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247</v>
      </c>
      <c r="BM1208" s="255" t="s">
        <v>1752</v>
      </c>
    </row>
    <row r="1209" spans="1:51" s="14" customFormat="1" ht="12">
      <c r="A1209" s="14"/>
      <c r="B1209" s="268"/>
      <c r="C1209" s="269"/>
      <c r="D1209" s="259" t="s">
        <v>173</v>
      </c>
      <c r="E1209" s="270" t="s">
        <v>1</v>
      </c>
      <c r="F1209" s="271" t="s">
        <v>1753</v>
      </c>
      <c r="G1209" s="269"/>
      <c r="H1209" s="272">
        <v>2</v>
      </c>
      <c r="I1209" s="273"/>
      <c r="J1209" s="269"/>
      <c r="K1209" s="269"/>
      <c r="L1209" s="274"/>
      <c r="M1209" s="275"/>
      <c r="N1209" s="276"/>
      <c r="O1209" s="276"/>
      <c r="P1209" s="276"/>
      <c r="Q1209" s="276"/>
      <c r="R1209" s="276"/>
      <c r="S1209" s="276"/>
      <c r="T1209" s="27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8" t="s">
        <v>173</v>
      </c>
      <c r="AU1209" s="278" t="s">
        <v>82</v>
      </c>
      <c r="AV1209" s="14" t="s">
        <v>82</v>
      </c>
      <c r="AW1209" s="14" t="s">
        <v>30</v>
      </c>
      <c r="AX1209" s="14" t="s">
        <v>73</v>
      </c>
      <c r="AY1209" s="278" t="s">
        <v>165</v>
      </c>
    </row>
    <row r="1210" spans="1:65" s="2" customFormat="1" ht="33" customHeight="1">
      <c r="A1210" s="37"/>
      <c r="B1210" s="38"/>
      <c r="C1210" s="279" t="s">
        <v>1754</v>
      </c>
      <c r="D1210" s="279" t="s">
        <v>238</v>
      </c>
      <c r="E1210" s="280" t="s">
        <v>1755</v>
      </c>
      <c r="F1210" s="281" t="s">
        <v>1756</v>
      </c>
      <c r="G1210" s="282" t="s">
        <v>273</v>
      </c>
      <c r="H1210" s="283">
        <v>1</v>
      </c>
      <c r="I1210" s="284"/>
      <c r="J1210" s="285">
        <f>ROUND(I1210*H1210,2)</f>
        <v>0</v>
      </c>
      <c r="K1210" s="286"/>
      <c r="L1210" s="287"/>
      <c r="M1210" s="288" t="s">
        <v>1</v>
      </c>
      <c r="N1210" s="289" t="s">
        <v>38</v>
      </c>
      <c r="O1210" s="90"/>
      <c r="P1210" s="253">
        <f>O1210*H1210</f>
        <v>0</v>
      </c>
      <c r="Q1210" s="253">
        <v>0.01</v>
      </c>
      <c r="R1210" s="253">
        <f>Q1210*H1210</f>
        <v>0.01</v>
      </c>
      <c r="S1210" s="253">
        <v>0</v>
      </c>
      <c r="T1210" s="254">
        <f>S1210*H1210</f>
        <v>0</v>
      </c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R1210" s="255" t="s">
        <v>333</v>
      </c>
      <c r="AT1210" s="255" t="s">
        <v>238</v>
      </c>
      <c r="AU1210" s="255" t="s">
        <v>82</v>
      </c>
      <c r="AY1210" s="16" t="s">
        <v>165</v>
      </c>
      <c r="BE1210" s="256">
        <f>IF(N1210="základní",J1210,0)</f>
        <v>0</v>
      </c>
      <c r="BF1210" s="256">
        <f>IF(N1210="snížená",J1210,0)</f>
        <v>0</v>
      </c>
      <c r="BG1210" s="256">
        <f>IF(N1210="zákl. přenesená",J1210,0)</f>
        <v>0</v>
      </c>
      <c r="BH1210" s="256">
        <f>IF(N1210="sníž. přenesená",J1210,0)</f>
        <v>0</v>
      </c>
      <c r="BI1210" s="256">
        <f>IF(N1210="nulová",J1210,0)</f>
        <v>0</v>
      </c>
      <c r="BJ1210" s="16" t="s">
        <v>80</v>
      </c>
      <c r="BK1210" s="256">
        <f>ROUND(I1210*H1210,2)</f>
        <v>0</v>
      </c>
      <c r="BL1210" s="16" t="s">
        <v>247</v>
      </c>
      <c r="BM1210" s="255" t="s">
        <v>1757</v>
      </c>
    </row>
    <row r="1211" spans="1:51" s="14" customFormat="1" ht="12">
      <c r="A1211" s="14"/>
      <c r="B1211" s="268"/>
      <c r="C1211" s="269"/>
      <c r="D1211" s="259" t="s">
        <v>173</v>
      </c>
      <c r="E1211" s="270" t="s">
        <v>1</v>
      </c>
      <c r="F1211" s="271" t="s">
        <v>1758</v>
      </c>
      <c r="G1211" s="269"/>
      <c r="H1211" s="272">
        <v>1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173</v>
      </c>
      <c r="AU1211" s="278" t="s">
        <v>82</v>
      </c>
      <c r="AV1211" s="14" t="s">
        <v>82</v>
      </c>
      <c r="AW1211" s="14" t="s">
        <v>30</v>
      </c>
      <c r="AX1211" s="14" t="s">
        <v>73</v>
      </c>
      <c r="AY1211" s="278" t="s">
        <v>165</v>
      </c>
    </row>
    <row r="1212" spans="1:65" s="2" customFormat="1" ht="33" customHeight="1">
      <c r="A1212" s="37"/>
      <c r="B1212" s="38"/>
      <c r="C1212" s="279" t="s">
        <v>1759</v>
      </c>
      <c r="D1212" s="279" t="s">
        <v>238</v>
      </c>
      <c r="E1212" s="280" t="s">
        <v>1760</v>
      </c>
      <c r="F1212" s="281" t="s">
        <v>1761</v>
      </c>
      <c r="G1212" s="282" t="s">
        <v>273</v>
      </c>
      <c r="H1212" s="283">
        <v>2</v>
      </c>
      <c r="I1212" s="284"/>
      <c r="J1212" s="285">
        <f>ROUND(I1212*H1212,2)</f>
        <v>0</v>
      </c>
      <c r="K1212" s="286"/>
      <c r="L1212" s="287"/>
      <c r="M1212" s="288" t="s">
        <v>1</v>
      </c>
      <c r="N1212" s="289" t="s">
        <v>38</v>
      </c>
      <c r="O1212" s="90"/>
      <c r="P1212" s="253">
        <f>O1212*H1212</f>
        <v>0</v>
      </c>
      <c r="Q1212" s="253">
        <v>0.01</v>
      </c>
      <c r="R1212" s="253">
        <f>Q1212*H1212</f>
        <v>0.02</v>
      </c>
      <c r="S1212" s="253">
        <v>0</v>
      </c>
      <c r="T1212" s="254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55" t="s">
        <v>333</v>
      </c>
      <c r="AT1212" s="255" t="s">
        <v>238</v>
      </c>
      <c r="AU1212" s="255" t="s">
        <v>82</v>
      </c>
      <c r="AY1212" s="16" t="s">
        <v>165</v>
      </c>
      <c r="BE1212" s="256">
        <f>IF(N1212="základní",J1212,0)</f>
        <v>0</v>
      </c>
      <c r="BF1212" s="256">
        <f>IF(N1212="snížená",J1212,0)</f>
        <v>0</v>
      </c>
      <c r="BG1212" s="256">
        <f>IF(N1212="zákl. přenesená",J1212,0)</f>
        <v>0</v>
      </c>
      <c r="BH1212" s="256">
        <f>IF(N1212="sníž. přenesená",J1212,0)</f>
        <v>0</v>
      </c>
      <c r="BI1212" s="256">
        <f>IF(N1212="nulová",J1212,0)</f>
        <v>0</v>
      </c>
      <c r="BJ1212" s="16" t="s">
        <v>80</v>
      </c>
      <c r="BK1212" s="256">
        <f>ROUND(I1212*H1212,2)</f>
        <v>0</v>
      </c>
      <c r="BL1212" s="16" t="s">
        <v>247</v>
      </c>
      <c r="BM1212" s="255" t="s">
        <v>1762</v>
      </c>
    </row>
    <row r="1213" spans="1:51" s="14" customFormat="1" ht="12">
      <c r="A1213" s="14"/>
      <c r="B1213" s="268"/>
      <c r="C1213" s="269"/>
      <c r="D1213" s="259" t="s">
        <v>173</v>
      </c>
      <c r="E1213" s="270" t="s">
        <v>1</v>
      </c>
      <c r="F1213" s="271" t="s">
        <v>1753</v>
      </c>
      <c r="G1213" s="269"/>
      <c r="H1213" s="272">
        <v>2</v>
      </c>
      <c r="I1213" s="273"/>
      <c r="J1213" s="269"/>
      <c r="K1213" s="269"/>
      <c r="L1213" s="274"/>
      <c r="M1213" s="275"/>
      <c r="N1213" s="276"/>
      <c r="O1213" s="276"/>
      <c r="P1213" s="276"/>
      <c r="Q1213" s="276"/>
      <c r="R1213" s="276"/>
      <c r="S1213" s="276"/>
      <c r="T1213" s="277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78" t="s">
        <v>173</v>
      </c>
      <c r="AU1213" s="278" t="s">
        <v>82</v>
      </c>
      <c r="AV1213" s="14" t="s">
        <v>82</v>
      </c>
      <c r="AW1213" s="14" t="s">
        <v>30</v>
      </c>
      <c r="AX1213" s="14" t="s">
        <v>73</v>
      </c>
      <c r="AY1213" s="278" t="s">
        <v>165</v>
      </c>
    </row>
    <row r="1214" spans="1:65" s="2" customFormat="1" ht="33" customHeight="1">
      <c r="A1214" s="37"/>
      <c r="B1214" s="38"/>
      <c r="C1214" s="279" t="s">
        <v>1763</v>
      </c>
      <c r="D1214" s="279" t="s">
        <v>238</v>
      </c>
      <c r="E1214" s="280" t="s">
        <v>1764</v>
      </c>
      <c r="F1214" s="281" t="s">
        <v>1765</v>
      </c>
      <c r="G1214" s="282" t="s">
        <v>273</v>
      </c>
      <c r="H1214" s="283">
        <v>23</v>
      </c>
      <c r="I1214" s="284"/>
      <c r="J1214" s="285">
        <f>ROUND(I1214*H1214,2)</f>
        <v>0</v>
      </c>
      <c r="K1214" s="286"/>
      <c r="L1214" s="287"/>
      <c r="M1214" s="288" t="s">
        <v>1</v>
      </c>
      <c r="N1214" s="289" t="s">
        <v>38</v>
      </c>
      <c r="O1214" s="90"/>
      <c r="P1214" s="253">
        <f>O1214*H1214</f>
        <v>0</v>
      </c>
      <c r="Q1214" s="253">
        <v>0.01</v>
      </c>
      <c r="R1214" s="253">
        <f>Q1214*H1214</f>
        <v>0.23</v>
      </c>
      <c r="S1214" s="253">
        <v>0</v>
      </c>
      <c r="T1214" s="254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255" t="s">
        <v>333</v>
      </c>
      <c r="AT1214" s="255" t="s">
        <v>238</v>
      </c>
      <c r="AU1214" s="255" t="s">
        <v>82</v>
      </c>
      <c r="AY1214" s="16" t="s">
        <v>165</v>
      </c>
      <c r="BE1214" s="256">
        <f>IF(N1214="základní",J1214,0)</f>
        <v>0</v>
      </c>
      <c r="BF1214" s="256">
        <f>IF(N1214="snížená",J1214,0)</f>
        <v>0</v>
      </c>
      <c r="BG1214" s="256">
        <f>IF(N1214="zákl. přenesená",J1214,0)</f>
        <v>0</v>
      </c>
      <c r="BH1214" s="256">
        <f>IF(N1214="sníž. přenesená",J1214,0)</f>
        <v>0</v>
      </c>
      <c r="BI1214" s="256">
        <f>IF(N1214="nulová",J1214,0)</f>
        <v>0</v>
      </c>
      <c r="BJ1214" s="16" t="s">
        <v>80</v>
      </c>
      <c r="BK1214" s="256">
        <f>ROUND(I1214*H1214,2)</f>
        <v>0</v>
      </c>
      <c r="BL1214" s="16" t="s">
        <v>247</v>
      </c>
      <c r="BM1214" s="255" t="s">
        <v>1766</v>
      </c>
    </row>
    <row r="1215" spans="1:51" s="14" customFormat="1" ht="12">
      <c r="A1215" s="14"/>
      <c r="B1215" s="268"/>
      <c r="C1215" s="269"/>
      <c r="D1215" s="259" t="s">
        <v>173</v>
      </c>
      <c r="E1215" s="270" t="s">
        <v>1</v>
      </c>
      <c r="F1215" s="271" t="s">
        <v>1767</v>
      </c>
      <c r="G1215" s="269"/>
      <c r="H1215" s="272">
        <v>23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173</v>
      </c>
      <c r="AU1215" s="278" t="s">
        <v>82</v>
      </c>
      <c r="AV1215" s="14" t="s">
        <v>82</v>
      </c>
      <c r="AW1215" s="14" t="s">
        <v>30</v>
      </c>
      <c r="AX1215" s="14" t="s">
        <v>73</v>
      </c>
      <c r="AY1215" s="278" t="s">
        <v>165</v>
      </c>
    </row>
    <row r="1216" spans="1:65" s="2" customFormat="1" ht="33" customHeight="1">
      <c r="A1216" s="37"/>
      <c r="B1216" s="38"/>
      <c r="C1216" s="279" t="s">
        <v>1768</v>
      </c>
      <c r="D1216" s="279" t="s">
        <v>238</v>
      </c>
      <c r="E1216" s="280" t="s">
        <v>1769</v>
      </c>
      <c r="F1216" s="281" t="s">
        <v>1770</v>
      </c>
      <c r="G1216" s="282" t="s">
        <v>273</v>
      </c>
      <c r="H1216" s="283">
        <v>1</v>
      </c>
      <c r="I1216" s="284"/>
      <c r="J1216" s="285">
        <f>ROUND(I1216*H1216,2)</f>
        <v>0</v>
      </c>
      <c r="K1216" s="286"/>
      <c r="L1216" s="287"/>
      <c r="M1216" s="288" t="s">
        <v>1</v>
      </c>
      <c r="N1216" s="289" t="s">
        <v>38</v>
      </c>
      <c r="O1216" s="90"/>
      <c r="P1216" s="253">
        <f>O1216*H1216</f>
        <v>0</v>
      </c>
      <c r="Q1216" s="253">
        <v>0.0073</v>
      </c>
      <c r="R1216" s="253">
        <f>Q1216*H1216</f>
        <v>0.0073</v>
      </c>
      <c r="S1216" s="253">
        <v>0</v>
      </c>
      <c r="T1216" s="254">
        <f>S1216*H1216</f>
        <v>0</v>
      </c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R1216" s="255" t="s">
        <v>333</v>
      </c>
      <c r="AT1216" s="255" t="s">
        <v>238</v>
      </c>
      <c r="AU1216" s="255" t="s">
        <v>82</v>
      </c>
      <c r="AY1216" s="16" t="s">
        <v>165</v>
      </c>
      <c r="BE1216" s="256">
        <f>IF(N1216="základní",J1216,0)</f>
        <v>0</v>
      </c>
      <c r="BF1216" s="256">
        <f>IF(N1216="snížená",J1216,0)</f>
        <v>0</v>
      </c>
      <c r="BG1216" s="256">
        <f>IF(N1216="zákl. přenesená",J1216,0)</f>
        <v>0</v>
      </c>
      <c r="BH1216" s="256">
        <f>IF(N1216="sníž. přenesená",J1216,0)</f>
        <v>0</v>
      </c>
      <c r="BI1216" s="256">
        <f>IF(N1216="nulová",J1216,0)</f>
        <v>0</v>
      </c>
      <c r="BJ1216" s="16" t="s">
        <v>80</v>
      </c>
      <c r="BK1216" s="256">
        <f>ROUND(I1216*H1216,2)</f>
        <v>0</v>
      </c>
      <c r="BL1216" s="16" t="s">
        <v>247</v>
      </c>
      <c r="BM1216" s="255" t="s">
        <v>1771</v>
      </c>
    </row>
    <row r="1217" spans="1:51" s="13" customFormat="1" ht="12">
      <c r="A1217" s="13"/>
      <c r="B1217" s="257"/>
      <c r="C1217" s="258"/>
      <c r="D1217" s="259" t="s">
        <v>173</v>
      </c>
      <c r="E1217" s="260" t="s">
        <v>1</v>
      </c>
      <c r="F1217" s="261" t="s">
        <v>1772</v>
      </c>
      <c r="G1217" s="258"/>
      <c r="H1217" s="260" t="s">
        <v>1</v>
      </c>
      <c r="I1217" s="262"/>
      <c r="J1217" s="258"/>
      <c r="K1217" s="258"/>
      <c r="L1217" s="263"/>
      <c r="M1217" s="264"/>
      <c r="N1217" s="265"/>
      <c r="O1217" s="265"/>
      <c r="P1217" s="265"/>
      <c r="Q1217" s="265"/>
      <c r="R1217" s="265"/>
      <c r="S1217" s="265"/>
      <c r="T1217" s="266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7" t="s">
        <v>173</v>
      </c>
      <c r="AU1217" s="267" t="s">
        <v>82</v>
      </c>
      <c r="AV1217" s="13" t="s">
        <v>80</v>
      </c>
      <c r="AW1217" s="13" t="s">
        <v>30</v>
      </c>
      <c r="AX1217" s="13" t="s">
        <v>73</v>
      </c>
      <c r="AY1217" s="267" t="s">
        <v>165</v>
      </c>
    </row>
    <row r="1218" spans="1:51" s="14" customFormat="1" ht="12">
      <c r="A1218" s="14"/>
      <c r="B1218" s="268"/>
      <c r="C1218" s="269"/>
      <c r="D1218" s="259" t="s">
        <v>173</v>
      </c>
      <c r="E1218" s="270" t="s">
        <v>1</v>
      </c>
      <c r="F1218" s="271" t="s">
        <v>1773</v>
      </c>
      <c r="G1218" s="269"/>
      <c r="H1218" s="272">
        <v>1</v>
      </c>
      <c r="I1218" s="273"/>
      <c r="J1218" s="269"/>
      <c r="K1218" s="269"/>
      <c r="L1218" s="274"/>
      <c r="M1218" s="275"/>
      <c r="N1218" s="276"/>
      <c r="O1218" s="276"/>
      <c r="P1218" s="276"/>
      <c r="Q1218" s="276"/>
      <c r="R1218" s="276"/>
      <c r="S1218" s="276"/>
      <c r="T1218" s="277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8" t="s">
        <v>173</v>
      </c>
      <c r="AU1218" s="278" t="s">
        <v>82</v>
      </c>
      <c r="AV1218" s="14" t="s">
        <v>82</v>
      </c>
      <c r="AW1218" s="14" t="s">
        <v>30</v>
      </c>
      <c r="AX1218" s="14" t="s">
        <v>73</v>
      </c>
      <c r="AY1218" s="278" t="s">
        <v>165</v>
      </c>
    </row>
    <row r="1219" spans="1:65" s="2" customFormat="1" ht="44.25" customHeight="1">
      <c r="A1219" s="37"/>
      <c r="B1219" s="38"/>
      <c r="C1219" s="279" t="s">
        <v>1774</v>
      </c>
      <c r="D1219" s="279" t="s">
        <v>238</v>
      </c>
      <c r="E1219" s="280" t="s">
        <v>1775</v>
      </c>
      <c r="F1219" s="281" t="s">
        <v>1776</v>
      </c>
      <c r="G1219" s="282" t="s">
        <v>273</v>
      </c>
      <c r="H1219" s="283">
        <v>1</v>
      </c>
      <c r="I1219" s="284"/>
      <c r="J1219" s="285">
        <f>ROUND(I1219*H1219,2)</f>
        <v>0</v>
      </c>
      <c r="K1219" s="286"/>
      <c r="L1219" s="287"/>
      <c r="M1219" s="288" t="s">
        <v>1</v>
      </c>
      <c r="N1219" s="289" t="s">
        <v>38</v>
      </c>
      <c r="O1219" s="90"/>
      <c r="P1219" s="253">
        <f>O1219*H1219</f>
        <v>0</v>
      </c>
      <c r="Q1219" s="253">
        <v>0.0073</v>
      </c>
      <c r="R1219" s="253">
        <f>Q1219*H1219</f>
        <v>0.0073</v>
      </c>
      <c r="S1219" s="253">
        <v>0</v>
      </c>
      <c r="T1219" s="254">
        <f>S1219*H1219</f>
        <v>0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255" t="s">
        <v>333</v>
      </c>
      <c r="AT1219" s="255" t="s">
        <v>238</v>
      </c>
      <c r="AU1219" s="255" t="s">
        <v>82</v>
      </c>
      <c r="AY1219" s="16" t="s">
        <v>165</v>
      </c>
      <c r="BE1219" s="256">
        <f>IF(N1219="základní",J1219,0)</f>
        <v>0</v>
      </c>
      <c r="BF1219" s="256">
        <f>IF(N1219="snížená",J1219,0)</f>
        <v>0</v>
      </c>
      <c r="BG1219" s="256">
        <f>IF(N1219="zákl. přenesená",J1219,0)</f>
        <v>0</v>
      </c>
      <c r="BH1219" s="256">
        <f>IF(N1219="sníž. přenesená",J1219,0)</f>
        <v>0</v>
      </c>
      <c r="BI1219" s="256">
        <f>IF(N1219="nulová",J1219,0)</f>
        <v>0</v>
      </c>
      <c r="BJ1219" s="16" t="s">
        <v>80</v>
      </c>
      <c r="BK1219" s="256">
        <f>ROUND(I1219*H1219,2)</f>
        <v>0</v>
      </c>
      <c r="BL1219" s="16" t="s">
        <v>247</v>
      </c>
      <c r="BM1219" s="255" t="s">
        <v>1777</v>
      </c>
    </row>
    <row r="1220" spans="1:51" s="13" customFormat="1" ht="12">
      <c r="A1220" s="13"/>
      <c r="B1220" s="257"/>
      <c r="C1220" s="258"/>
      <c r="D1220" s="259" t="s">
        <v>173</v>
      </c>
      <c r="E1220" s="260" t="s">
        <v>1</v>
      </c>
      <c r="F1220" s="261" t="s">
        <v>1772</v>
      </c>
      <c r="G1220" s="258"/>
      <c r="H1220" s="260" t="s">
        <v>1</v>
      </c>
      <c r="I1220" s="262"/>
      <c r="J1220" s="258"/>
      <c r="K1220" s="258"/>
      <c r="L1220" s="263"/>
      <c r="M1220" s="264"/>
      <c r="N1220" s="265"/>
      <c r="O1220" s="265"/>
      <c r="P1220" s="265"/>
      <c r="Q1220" s="265"/>
      <c r="R1220" s="265"/>
      <c r="S1220" s="265"/>
      <c r="T1220" s="266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7" t="s">
        <v>173</v>
      </c>
      <c r="AU1220" s="267" t="s">
        <v>82</v>
      </c>
      <c r="AV1220" s="13" t="s">
        <v>80</v>
      </c>
      <c r="AW1220" s="13" t="s">
        <v>30</v>
      </c>
      <c r="AX1220" s="13" t="s">
        <v>73</v>
      </c>
      <c r="AY1220" s="267" t="s">
        <v>165</v>
      </c>
    </row>
    <row r="1221" spans="1:51" s="14" customFormat="1" ht="12">
      <c r="A1221" s="14"/>
      <c r="B1221" s="268"/>
      <c r="C1221" s="269"/>
      <c r="D1221" s="259" t="s">
        <v>173</v>
      </c>
      <c r="E1221" s="270" t="s">
        <v>1</v>
      </c>
      <c r="F1221" s="271" t="s">
        <v>1773</v>
      </c>
      <c r="G1221" s="269"/>
      <c r="H1221" s="272">
        <v>1</v>
      </c>
      <c r="I1221" s="273"/>
      <c r="J1221" s="269"/>
      <c r="K1221" s="269"/>
      <c r="L1221" s="274"/>
      <c r="M1221" s="275"/>
      <c r="N1221" s="276"/>
      <c r="O1221" s="276"/>
      <c r="P1221" s="276"/>
      <c r="Q1221" s="276"/>
      <c r="R1221" s="276"/>
      <c r="S1221" s="276"/>
      <c r="T1221" s="27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78" t="s">
        <v>173</v>
      </c>
      <c r="AU1221" s="278" t="s">
        <v>82</v>
      </c>
      <c r="AV1221" s="14" t="s">
        <v>82</v>
      </c>
      <c r="AW1221" s="14" t="s">
        <v>30</v>
      </c>
      <c r="AX1221" s="14" t="s">
        <v>73</v>
      </c>
      <c r="AY1221" s="278" t="s">
        <v>165</v>
      </c>
    </row>
    <row r="1222" spans="1:65" s="2" customFormat="1" ht="33" customHeight="1">
      <c r="A1222" s="37"/>
      <c r="B1222" s="38"/>
      <c r="C1222" s="279" t="s">
        <v>1778</v>
      </c>
      <c r="D1222" s="279" t="s">
        <v>238</v>
      </c>
      <c r="E1222" s="280" t="s">
        <v>1779</v>
      </c>
      <c r="F1222" s="281" t="s">
        <v>1780</v>
      </c>
      <c r="G1222" s="282" t="s">
        <v>273</v>
      </c>
      <c r="H1222" s="283">
        <v>4</v>
      </c>
      <c r="I1222" s="284"/>
      <c r="J1222" s="285">
        <f>ROUND(I1222*H1222,2)</f>
        <v>0</v>
      </c>
      <c r="K1222" s="286"/>
      <c r="L1222" s="287"/>
      <c r="M1222" s="288" t="s">
        <v>1</v>
      </c>
      <c r="N1222" s="289" t="s">
        <v>38</v>
      </c>
      <c r="O1222" s="90"/>
      <c r="P1222" s="253">
        <f>O1222*H1222</f>
        <v>0</v>
      </c>
      <c r="Q1222" s="253">
        <v>0.0073</v>
      </c>
      <c r="R1222" s="253">
        <f>Q1222*H1222</f>
        <v>0.0292</v>
      </c>
      <c r="S1222" s="253">
        <v>0</v>
      </c>
      <c r="T1222" s="254">
        <f>S1222*H1222</f>
        <v>0</v>
      </c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R1222" s="255" t="s">
        <v>333</v>
      </c>
      <c r="AT1222" s="255" t="s">
        <v>238</v>
      </c>
      <c r="AU1222" s="255" t="s">
        <v>82</v>
      </c>
      <c r="AY1222" s="16" t="s">
        <v>165</v>
      </c>
      <c r="BE1222" s="256">
        <f>IF(N1222="základní",J1222,0)</f>
        <v>0</v>
      </c>
      <c r="BF1222" s="256">
        <f>IF(N1222="snížená",J1222,0)</f>
        <v>0</v>
      </c>
      <c r="BG1222" s="256">
        <f>IF(N1222="zákl. přenesená",J1222,0)</f>
        <v>0</v>
      </c>
      <c r="BH1222" s="256">
        <f>IF(N1222="sníž. přenesená",J1222,0)</f>
        <v>0</v>
      </c>
      <c r="BI1222" s="256">
        <f>IF(N1222="nulová",J1222,0)</f>
        <v>0</v>
      </c>
      <c r="BJ1222" s="16" t="s">
        <v>80</v>
      </c>
      <c r="BK1222" s="256">
        <f>ROUND(I1222*H1222,2)</f>
        <v>0</v>
      </c>
      <c r="BL1222" s="16" t="s">
        <v>247</v>
      </c>
      <c r="BM1222" s="255" t="s">
        <v>1781</v>
      </c>
    </row>
    <row r="1223" spans="1:51" s="13" customFormat="1" ht="12">
      <c r="A1223" s="13"/>
      <c r="B1223" s="257"/>
      <c r="C1223" s="258"/>
      <c r="D1223" s="259" t="s">
        <v>173</v>
      </c>
      <c r="E1223" s="260" t="s">
        <v>1</v>
      </c>
      <c r="F1223" s="261" t="s">
        <v>1772</v>
      </c>
      <c r="G1223" s="258"/>
      <c r="H1223" s="260" t="s">
        <v>1</v>
      </c>
      <c r="I1223" s="262"/>
      <c r="J1223" s="258"/>
      <c r="K1223" s="258"/>
      <c r="L1223" s="263"/>
      <c r="M1223" s="264"/>
      <c r="N1223" s="265"/>
      <c r="O1223" s="265"/>
      <c r="P1223" s="265"/>
      <c r="Q1223" s="265"/>
      <c r="R1223" s="265"/>
      <c r="S1223" s="265"/>
      <c r="T1223" s="266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7" t="s">
        <v>173</v>
      </c>
      <c r="AU1223" s="267" t="s">
        <v>82</v>
      </c>
      <c r="AV1223" s="13" t="s">
        <v>80</v>
      </c>
      <c r="AW1223" s="13" t="s">
        <v>30</v>
      </c>
      <c r="AX1223" s="13" t="s">
        <v>73</v>
      </c>
      <c r="AY1223" s="267" t="s">
        <v>165</v>
      </c>
    </row>
    <row r="1224" spans="1:51" s="14" customFormat="1" ht="12">
      <c r="A1224" s="14"/>
      <c r="B1224" s="268"/>
      <c r="C1224" s="269"/>
      <c r="D1224" s="259" t="s">
        <v>173</v>
      </c>
      <c r="E1224" s="270" t="s">
        <v>1</v>
      </c>
      <c r="F1224" s="271" t="s">
        <v>1782</v>
      </c>
      <c r="G1224" s="269"/>
      <c r="H1224" s="272">
        <v>1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173</v>
      </c>
      <c r="AU1224" s="278" t="s">
        <v>82</v>
      </c>
      <c r="AV1224" s="14" t="s">
        <v>82</v>
      </c>
      <c r="AW1224" s="14" t="s">
        <v>30</v>
      </c>
      <c r="AX1224" s="14" t="s">
        <v>73</v>
      </c>
      <c r="AY1224" s="278" t="s">
        <v>165</v>
      </c>
    </row>
    <row r="1225" spans="1:51" s="14" customFormat="1" ht="12">
      <c r="A1225" s="14"/>
      <c r="B1225" s="268"/>
      <c r="C1225" s="269"/>
      <c r="D1225" s="259" t="s">
        <v>173</v>
      </c>
      <c r="E1225" s="270" t="s">
        <v>1</v>
      </c>
      <c r="F1225" s="271" t="s">
        <v>1783</v>
      </c>
      <c r="G1225" s="269"/>
      <c r="H1225" s="272">
        <v>3</v>
      </c>
      <c r="I1225" s="273"/>
      <c r="J1225" s="269"/>
      <c r="K1225" s="269"/>
      <c r="L1225" s="274"/>
      <c r="M1225" s="275"/>
      <c r="N1225" s="276"/>
      <c r="O1225" s="276"/>
      <c r="P1225" s="276"/>
      <c r="Q1225" s="276"/>
      <c r="R1225" s="276"/>
      <c r="S1225" s="276"/>
      <c r="T1225" s="27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8" t="s">
        <v>173</v>
      </c>
      <c r="AU1225" s="278" t="s">
        <v>82</v>
      </c>
      <c r="AV1225" s="14" t="s">
        <v>82</v>
      </c>
      <c r="AW1225" s="14" t="s">
        <v>30</v>
      </c>
      <c r="AX1225" s="14" t="s">
        <v>73</v>
      </c>
      <c r="AY1225" s="278" t="s">
        <v>165</v>
      </c>
    </row>
    <row r="1226" spans="1:65" s="2" customFormat="1" ht="21.75" customHeight="1">
      <c r="A1226" s="37"/>
      <c r="B1226" s="38"/>
      <c r="C1226" s="243" t="s">
        <v>1784</v>
      </c>
      <c r="D1226" s="243" t="s">
        <v>167</v>
      </c>
      <c r="E1226" s="244" t="s">
        <v>1785</v>
      </c>
      <c r="F1226" s="245" t="s">
        <v>1786</v>
      </c>
      <c r="G1226" s="246" t="s">
        <v>170</v>
      </c>
      <c r="H1226" s="247">
        <v>41.569</v>
      </c>
      <c r="I1226" s="248"/>
      <c r="J1226" s="249">
        <f>ROUND(I1226*H1226,2)</f>
        <v>0</v>
      </c>
      <c r="K1226" s="250"/>
      <c r="L1226" s="43"/>
      <c r="M1226" s="251" t="s">
        <v>1</v>
      </c>
      <c r="N1226" s="252" t="s">
        <v>38</v>
      </c>
      <c r="O1226" s="90"/>
      <c r="P1226" s="253">
        <f>O1226*H1226</f>
        <v>0</v>
      </c>
      <c r="Q1226" s="253">
        <v>0</v>
      </c>
      <c r="R1226" s="253">
        <f>Q1226*H1226</f>
        <v>0</v>
      </c>
      <c r="S1226" s="253">
        <v>0</v>
      </c>
      <c r="T1226" s="254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55" t="s">
        <v>247</v>
      </c>
      <c r="AT1226" s="255" t="s">
        <v>167</v>
      </c>
      <c r="AU1226" s="255" t="s">
        <v>82</v>
      </c>
      <c r="AY1226" s="16" t="s">
        <v>165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6" t="s">
        <v>80</v>
      </c>
      <c r="BK1226" s="256">
        <f>ROUND(I1226*H1226,2)</f>
        <v>0</v>
      </c>
      <c r="BL1226" s="16" t="s">
        <v>247</v>
      </c>
      <c r="BM1226" s="255" t="s">
        <v>1787</v>
      </c>
    </row>
    <row r="1227" spans="1:51" s="13" customFormat="1" ht="12">
      <c r="A1227" s="13"/>
      <c r="B1227" s="257"/>
      <c r="C1227" s="258"/>
      <c r="D1227" s="259" t="s">
        <v>173</v>
      </c>
      <c r="E1227" s="260" t="s">
        <v>1</v>
      </c>
      <c r="F1227" s="261" t="s">
        <v>403</v>
      </c>
      <c r="G1227" s="258"/>
      <c r="H1227" s="260" t="s">
        <v>1</v>
      </c>
      <c r="I1227" s="262"/>
      <c r="J1227" s="258"/>
      <c r="K1227" s="258"/>
      <c r="L1227" s="263"/>
      <c r="M1227" s="264"/>
      <c r="N1227" s="265"/>
      <c r="O1227" s="265"/>
      <c r="P1227" s="265"/>
      <c r="Q1227" s="265"/>
      <c r="R1227" s="265"/>
      <c r="S1227" s="265"/>
      <c r="T1227" s="266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7" t="s">
        <v>173</v>
      </c>
      <c r="AU1227" s="267" t="s">
        <v>82</v>
      </c>
      <c r="AV1227" s="13" t="s">
        <v>80</v>
      </c>
      <c r="AW1227" s="13" t="s">
        <v>30</v>
      </c>
      <c r="AX1227" s="13" t="s">
        <v>73</v>
      </c>
      <c r="AY1227" s="267" t="s">
        <v>165</v>
      </c>
    </row>
    <row r="1228" spans="1:51" s="14" customFormat="1" ht="12">
      <c r="A1228" s="14"/>
      <c r="B1228" s="268"/>
      <c r="C1228" s="269"/>
      <c r="D1228" s="259" t="s">
        <v>173</v>
      </c>
      <c r="E1228" s="270" t="s">
        <v>1</v>
      </c>
      <c r="F1228" s="271" t="s">
        <v>752</v>
      </c>
      <c r="G1228" s="269"/>
      <c r="H1228" s="272">
        <v>10.5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173</v>
      </c>
      <c r="AU1228" s="278" t="s">
        <v>82</v>
      </c>
      <c r="AV1228" s="14" t="s">
        <v>82</v>
      </c>
      <c r="AW1228" s="14" t="s">
        <v>30</v>
      </c>
      <c r="AX1228" s="14" t="s">
        <v>73</v>
      </c>
      <c r="AY1228" s="278" t="s">
        <v>165</v>
      </c>
    </row>
    <row r="1229" spans="1:51" s="14" customFormat="1" ht="12">
      <c r="A1229" s="14"/>
      <c r="B1229" s="268"/>
      <c r="C1229" s="269"/>
      <c r="D1229" s="259" t="s">
        <v>173</v>
      </c>
      <c r="E1229" s="270" t="s">
        <v>1</v>
      </c>
      <c r="F1229" s="271" t="s">
        <v>753</v>
      </c>
      <c r="G1229" s="269"/>
      <c r="H1229" s="272">
        <v>9.558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173</v>
      </c>
      <c r="AU1229" s="278" t="s">
        <v>82</v>
      </c>
      <c r="AV1229" s="14" t="s">
        <v>82</v>
      </c>
      <c r="AW1229" s="14" t="s">
        <v>30</v>
      </c>
      <c r="AX1229" s="14" t="s">
        <v>73</v>
      </c>
      <c r="AY1229" s="278" t="s">
        <v>165</v>
      </c>
    </row>
    <row r="1230" spans="1:51" s="13" customFormat="1" ht="12">
      <c r="A1230" s="13"/>
      <c r="B1230" s="257"/>
      <c r="C1230" s="258"/>
      <c r="D1230" s="259" t="s">
        <v>173</v>
      </c>
      <c r="E1230" s="260" t="s">
        <v>1</v>
      </c>
      <c r="F1230" s="261" t="s">
        <v>408</v>
      </c>
      <c r="G1230" s="258"/>
      <c r="H1230" s="260" t="s">
        <v>1</v>
      </c>
      <c r="I1230" s="262"/>
      <c r="J1230" s="258"/>
      <c r="K1230" s="258"/>
      <c r="L1230" s="263"/>
      <c r="M1230" s="264"/>
      <c r="N1230" s="265"/>
      <c r="O1230" s="265"/>
      <c r="P1230" s="265"/>
      <c r="Q1230" s="265"/>
      <c r="R1230" s="265"/>
      <c r="S1230" s="265"/>
      <c r="T1230" s="266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67" t="s">
        <v>173</v>
      </c>
      <c r="AU1230" s="267" t="s">
        <v>82</v>
      </c>
      <c r="AV1230" s="13" t="s">
        <v>80</v>
      </c>
      <c r="AW1230" s="13" t="s">
        <v>30</v>
      </c>
      <c r="AX1230" s="13" t="s">
        <v>73</v>
      </c>
      <c r="AY1230" s="267" t="s">
        <v>165</v>
      </c>
    </row>
    <row r="1231" spans="1:51" s="14" customFormat="1" ht="12">
      <c r="A1231" s="14"/>
      <c r="B1231" s="268"/>
      <c r="C1231" s="269"/>
      <c r="D1231" s="259" t="s">
        <v>173</v>
      </c>
      <c r="E1231" s="270" t="s">
        <v>1</v>
      </c>
      <c r="F1231" s="271" t="s">
        <v>755</v>
      </c>
      <c r="G1231" s="269"/>
      <c r="H1231" s="272">
        <v>11.151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173</v>
      </c>
      <c r="AU1231" s="278" t="s">
        <v>82</v>
      </c>
      <c r="AV1231" s="14" t="s">
        <v>82</v>
      </c>
      <c r="AW1231" s="14" t="s">
        <v>30</v>
      </c>
      <c r="AX1231" s="14" t="s">
        <v>73</v>
      </c>
      <c r="AY1231" s="278" t="s">
        <v>165</v>
      </c>
    </row>
    <row r="1232" spans="1:51" s="14" customFormat="1" ht="12">
      <c r="A1232" s="14"/>
      <c r="B1232" s="268"/>
      <c r="C1232" s="269"/>
      <c r="D1232" s="259" t="s">
        <v>173</v>
      </c>
      <c r="E1232" s="270" t="s">
        <v>1</v>
      </c>
      <c r="F1232" s="271" t="s">
        <v>756</v>
      </c>
      <c r="G1232" s="269"/>
      <c r="H1232" s="272">
        <v>10.36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173</v>
      </c>
      <c r="AU1232" s="278" t="s">
        <v>82</v>
      </c>
      <c r="AV1232" s="14" t="s">
        <v>82</v>
      </c>
      <c r="AW1232" s="14" t="s">
        <v>30</v>
      </c>
      <c r="AX1232" s="14" t="s">
        <v>73</v>
      </c>
      <c r="AY1232" s="278" t="s">
        <v>165</v>
      </c>
    </row>
    <row r="1233" spans="1:65" s="2" customFormat="1" ht="21.75" customHeight="1">
      <c r="A1233" s="37"/>
      <c r="B1233" s="38"/>
      <c r="C1233" s="243" t="s">
        <v>1788</v>
      </c>
      <c r="D1233" s="243" t="s">
        <v>167</v>
      </c>
      <c r="E1233" s="244" t="s">
        <v>1789</v>
      </c>
      <c r="F1233" s="245" t="s">
        <v>1790</v>
      </c>
      <c r="G1233" s="246" t="s">
        <v>170</v>
      </c>
      <c r="H1233" s="247">
        <v>99.287</v>
      </c>
      <c r="I1233" s="248"/>
      <c r="J1233" s="249">
        <f>ROUND(I1233*H1233,2)</f>
        <v>0</v>
      </c>
      <c r="K1233" s="250"/>
      <c r="L1233" s="43"/>
      <c r="M1233" s="251" t="s">
        <v>1</v>
      </c>
      <c r="N1233" s="252" t="s">
        <v>38</v>
      </c>
      <c r="O1233" s="90"/>
      <c r="P1233" s="253">
        <f>O1233*H1233</f>
        <v>0</v>
      </c>
      <c r="Q1233" s="253">
        <v>0</v>
      </c>
      <c r="R1233" s="253">
        <f>Q1233*H1233</f>
        <v>0</v>
      </c>
      <c r="S1233" s="253">
        <v>0</v>
      </c>
      <c r="T1233" s="254">
        <f>S1233*H1233</f>
        <v>0</v>
      </c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R1233" s="255" t="s">
        <v>247</v>
      </c>
      <c r="AT1233" s="255" t="s">
        <v>167</v>
      </c>
      <c r="AU1233" s="255" t="s">
        <v>82</v>
      </c>
      <c r="AY1233" s="16" t="s">
        <v>165</v>
      </c>
      <c r="BE1233" s="256">
        <f>IF(N1233="základní",J1233,0)</f>
        <v>0</v>
      </c>
      <c r="BF1233" s="256">
        <f>IF(N1233="snížená",J1233,0)</f>
        <v>0</v>
      </c>
      <c r="BG1233" s="256">
        <f>IF(N1233="zákl. přenesená",J1233,0)</f>
        <v>0</v>
      </c>
      <c r="BH1233" s="256">
        <f>IF(N1233="sníž. přenesená",J1233,0)</f>
        <v>0</v>
      </c>
      <c r="BI1233" s="256">
        <f>IF(N1233="nulová",J1233,0)</f>
        <v>0</v>
      </c>
      <c r="BJ1233" s="16" t="s">
        <v>80</v>
      </c>
      <c r="BK1233" s="256">
        <f>ROUND(I1233*H1233,2)</f>
        <v>0</v>
      </c>
      <c r="BL1233" s="16" t="s">
        <v>247</v>
      </c>
      <c r="BM1233" s="255" t="s">
        <v>1791</v>
      </c>
    </row>
    <row r="1234" spans="1:51" s="13" customFormat="1" ht="12">
      <c r="A1234" s="13"/>
      <c r="B1234" s="257"/>
      <c r="C1234" s="258"/>
      <c r="D1234" s="259" t="s">
        <v>173</v>
      </c>
      <c r="E1234" s="260" t="s">
        <v>1</v>
      </c>
      <c r="F1234" s="261" t="s">
        <v>403</v>
      </c>
      <c r="G1234" s="258"/>
      <c r="H1234" s="260" t="s">
        <v>1</v>
      </c>
      <c r="I1234" s="262"/>
      <c r="J1234" s="258"/>
      <c r="K1234" s="258"/>
      <c r="L1234" s="263"/>
      <c r="M1234" s="264"/>
      <c r="N1234" s="265"/>
      <c r="O1234" s="265"/>
      <c r="P1234" s="265"/>
      <c r="Q1234" s="265"/>
      <c r="R1234" s="265"/>
      <c r="S1234" s="265"/>
      <c r="T1234" s="266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67" t="s">
        <v>173</v>
      </c>
      <c r="AU1234" s="267" t="s">
        <v>82</v>
      </c>
      <c r="AV1234" s="13" t="s">
        <v>80</v>
      </c>
      <c r="AW1234" s="13" t="s">
        <v>30</v>
      </c>
      <c r="AX1234" s="13" t="s">
        <v>73</v>
      </c>
      <c r="AY1234" s="267" t="s">
        <v>165</v>
      </c>
    </row>
    <row r="1235" spans="1:51" s="14" customFormat="1" ht="12">
      <c r="A1235" s="14"/>
      <c r="B1235" s="268"/>
      <c r="C1235" s="269"/>
      <c r="D1235" s="259" t="s">
        <v>173</v>
      </c>
      <c r="E1235" s="270" t="s">
        <v>1</v>
      </c>
      <c r="F1235" s="271" t="s">
        <v>751</v>
      </c>
      <c r="G1235" s="269"/>
      <c r="H1235" s="272">
        <v>40.56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173</v>
      </c>
      <c r="AU1235" s="278" t="s">
        <v>82</v>
      </c>
      <c r="AV1235" s="14" t="s">
        <v>82</v>
      </c>
      <c r="AW1235" s="14" t="s">
        <v>30</v>
      </c>
      <c r="AX1235" s="14" t="s">
        <v>73</v>
      </c>
      <c r="AY1235" s="278" t="s">
        <v>165</v>
      </c>
    </row>
    <row r="1236" spans="1:51" s="14" customFormat="1" ht="12">
      <c r="A1236" s="14"/>
      <c r="B1236" s="268"/>
      <c r="C1236" s="269"/>
      <c r="D1236" s="259" t="s">
        <v>173</v>
      </c>
      <c r="E1236" s="270" t="s">
        <v>1</v>
      </c>
      <c r="F1236" s="271" t="s">
        <v>754</v>
      </c>
      <c r="G1236" s="269"/>
      <c r="H1236" s="272">
        <v>3.996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173</v>
      </c>
      <c r="AU1236" s="278" t="s">
        <v>82</v>
      </c>
      <c r="AV1236" s="14" t="s">
        <v>82</v>
      </c>
      <c r="AW1236" s="14" t="s">
        <v>30</v>
      </c>
      <c r="AX1236" s="14" t="s">
        <v>73</v>
      </c>
      <c r="AY1236" s="278" t="s">
        <v>165</v>
      </c>
    </row>
    <row r="1237" spans="1:51" s="13" customFormat="1" ht="12">
      <c r="A1237" s="13"/>
      <c r="B1237" s="257"/>
      <c r="C1237" s="258"/>
      <c r="D1237" s="259" t="s">
        <v>173</v>
      </c>
      <c r="E1237" s="260" t="s">
        <v>1</v>
      </c>
      <c r="F1237" s="261" t="s">
        <v>408</v>
      </c>
      <c r="G1237" s="258"/>
      <c r="H1237" s="260" t="s">
        <v>1</v>
      </c>
      <c r="I1237" s="262"/>
      <c r="J1237" s="258"/>
      <c r="K1237" s="258"/>
      <c r="L1237" s="263"/>
      <c r="M1237" s="264"/>
      <c r="N1237" s="265"/>
      <c r="O1237" s="265"/>
      <c r="P1237" s="265"/>
      <c r="Q1237" s="265"/>
      <c r="R1237" s="265"/>
      <c r="S1237" s="265"/>
      <c r="T1237" s="26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7" t="s">
        <v>173</v>
      </c>
      <c r="AU1237" s="267" t="s">
        <v>82</v>
      </c>
      <c r="AV1237" s="13" t="s">
        <v>80</v>
      </c>
      <c r="AW1237" s="13" t="s">
        <v>30</v>
      </c>
      <c r="AX1237" s="13" t="s">
        <v>73</v>
      </c>
      <c r="AY1237" s="267" t="s">
        <v>165</v>
      </c>
    </row>
    <row r="1238" spans="1:51" s="14" customFormat="1" ht="12">
      <c r="A1238" s="14"/>
      <c r="B1238" s="268"/>
      <c r="C1238" s="269"/>
      <c r="D1238" s="259" t="s">
        <v>173</v>
      </c>
      <c r="E1238" s="270" t="s">
        <v>1</v>
      </c>
      <c r="F1238" s="271" t="s">
        <v>751</v>
      </c>
      <c r="G1238" s="269"/>
      <c r="H1238" s="272">
        <v>40.56</v>
      </c>
      <c r="I1238" s="273"/>
      <c r="J1238" s="269"/>
      <c r="K1238" s="269"/>
      <c r="L1238" s="274"/>
      <c r="M1238" s="275"/>
      <c r="N1238" s="276"/>
      <c r="O1238" s="276"/>
      <c r="P1238" s="276"/>
      <c r="Q1238" s="276"/>
      <c r="R1238" s="276"/>
      <c r="S1238" s="276"/>
      <c r="T1238" s="27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78" t="s">
        <v>173</v>
      </c>
      <c r="AU1238" s="278" t="s">
        <v>82</v>
      </c>
      <c r="AV1238" s="14" t="s">
        <v>82</v>
      </c>
      <c r="AW1238" s="14" t="s">
        <v>30</v>
      </c>
      <c r="AX1238" s="14" t="s">
        <v>73</v>
      </c>
      <c r="AY1238" s="278" t="s">
        <v>165</v>
      </c>
    </row>
    <row r="1239" spans="1:51" s="14" customFormat="1" ht="12">
      <c r="A1239" s="14"/>
      <c r="B1239" s="268"/>
      <c r="C1239" s="269"/>
      <c r="D1239" s="259" t="s">
        <v>173</v>
      </c>
      <c r="E1239" s="270" t="s">
        <v>1</v>
      </c>
      <c r="F1239" s="271" t="s">
        <v>757</v>
      </c>
      <c r="G1239" s="269"/>
      <c r="H1239" s="272">
        <v>7.25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173</v>
      </c>
      <c r="AU1239" s="278" t="s">
        <v>82</v>
      </c>
      <c r="AV1239" s="14" t="s">
        <v>82</v>
      </c>
      <c r="AW1239" s="14" t="s">
        <v>30</v>
      </c>
      <c r="AX1239" s="14" t="s">
        <v>73</v>
      </c>
      <c r="AY1239" s="278" t="s">
        <v>165</v>
      </c>
    </row>
    <row r="1240" spans="1:51" s="14" customFormat="1" ht="12">
      <c r="A1240" s="14"/>
      <c r="B1240" s="268"/>
      <c r="C1240" s="269"/>
      <c r="D1240" s="259" t="s">
        <v>173</v>
      </c>
      <c r="E1240" s="270" t="s">
        <v>1</v>
      </c>
      <c r="F1240" s="271" t="s">
        <v>754</v>
      </c>
      <c r="G1240" s="269"/>
      <c r="H1240" s="272">
        <v>3.996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173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165</v>
      </c>
    </row>
    <row r="1241" spans="1:51" s="14" customFormat="1" ht="12">
      <c r="A1241" s="14"/>
      <c r="B1241" s="268"/>
      <c r="C1241" s="269"/>
      <c r="D1241" s="259" t="s">
        <v>173</v>
      </c>
      <c r="E1241" s="270" t="s">
        <v>1</v>
      </c>
      <c r="F1241" s="271" t="s">
        <v>758</v>
      </c>
      <c r="G1241" s="269"/>
      <c r="H1241" s="272">
        <v>2.925</v>
      </c>
      <c r="I1241" s="273"/>
      <c r="J1241" s="269"/>
      <c r="K1241" s="269"/>
      <c r="L1241" s="274"/>
      <c r="M1241" s="275"/>
      <c r="N1241" s="276"/>
      <c r="O1241" s="276"/>
      <c r="P1241" s="276"/>
      <c r="Q1241" s="276"/>
      <c r="R1241" s="276"/>
      <c r="S1241" s="276"/>
      <c r="T1241" s="27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8" t="s">
        <v>173</v>
      </c>
      <c r="AU1241" s="278" t="s">
        <v>82</v>
      </c>
      <c r="AV1241" s="14" t="s">
        <v>82</v>
      </c>
      <c r="AW1241" s="14" t="s">
        <v>30</v>
      </c>
      <c r="AX1241" s="14" t="s">
        <v>73</v>
      </c>
      <c r="AY1241" s="278" t="s">
        <v>165</v>
      </c>
    </row>
    <row r="1242" spans="1:65" s="2" customFormat="1" ht="21.75" customHeight="1">
      <c r="A1242" s="37"/>
      <c r="B1242" s="38"/>
      <c r="C1242" s="243" t="s">
        <v>1792</v>
      </c>
      <c r="D1242" s="243" t="s">
        <v>167</v>
      </c>
      <c r="E1242" s="244" t="s">
        <v>1793</v>
      </c>
      <c r="F1242" s="245" t="s">
        <v>1794</v>
      </c>
      <c r="G1242" s="246" t="s">
        <v>273</v>
      </c>
      <c r="H1242" s="247">
        <v>146</v>
      </c>
      <c r="I1242" s="248"/>
      <c r="J1242" s="249">
        <f>ROUND(I1242*H1242,2)</f>
        <v>0</v>
      </c>
      <c r="K1242" s="250"/>
      <c r="L1242" s="43"/>
      <c r="M1242" s="251" t="s">
        <v>1</v>
      </c>
      <c r="N1242" s="252" t="s">
        <v>38</v>
      </c>
      <c r="O1242" s="90"/>
      <c r="P1242" s="253">
        <f>O1242*H1242</f>
        <v>0</v>
      </c>
      <c r="Q1242" s="253">
        <v>0</v>
      </c>
      <c r="R1242" s="253">
        <f>Q1242*H1242</f>
        <v>0</v>
      </c>
      <c r="S1242" s="253">
        <v>0</v>
      </c>
      <c r="T1242" s="254">
        <f>S1242*H1242</f>
        <v>0</v>
      </c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R1242" s="255" t="s">
        <v>247</v>
      </c>
      <c r="AT1242" s="255" t="s">
        <v>167</v>
      </c>
      <c r="AU1242" s="255" t="s">
        <v>82</v>
      </c>
      <c r="AY1242" s="16" t="s">
        <v>165</v>
      </c>
      <c r="BE1242" s="256">
        <f>IF(N1242="základní",J1242,0)</f>
        <v>0</v>
      </c>
      <c r="BF1242" s="256">
        <f>IF(N1242="snížená",J1242,0)</f>
        <v>0</v>
      </c>
      <c r="BG1242" s="256">
        <f>IF(N1242="zákl. přenesená",J1242,0)</f>
        <v>0</v>
      </c>
      <c r="BH1242" s="256">
        <f>IF(N1242="sníž. přenesená",J1242,0)</f>
        <v>0</v>
      </c>
      <c r="BI1242" s="256">
        <f>IF(N1242="nulová",J1242,0)</f>
        <v>0</v>
      </c>
      <c r="BJ1242" s="16" t="s">
        <v>80</v>
      </c>
      <c r="BK1242" s="256">
        <f>ROUND(I1242*H1242,2)</f>
        <v>0</v>
      </c>
      <c r="BL1242" s="16" t="s">
        <v>247</v>
      </c>
      <c r="BM1242" s="255" t="s">
        <v>1795</v>
      </c>
    </row>
    <row r="1243" spans="1:51" s="14" customFormat="1" ht="12">
      <c r="A1243" s="14"/>
      <c r="B1243" s="268"/>
      <c r="C1243" s="269"/>
      <c r="D1243" s="259" t="s">
        <v>173</v>
      </c>
      <c r="E1243" s="270" t="s">
        <v>1</v>
      </c>
      <c r="F1243" s="271" t="s">
        <v>1796</v>
      </c>
      <c r="G1243" s="269"/>
      <c r="H1243" s="272">
        <v>26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173</v>
      </c>
      <c r="AU1243" s="278" t="s">
        <v>82</v>
      </c>
      <c r="AV1243" s="14" t="s">
        <v>82</v>
      </c>
      <c r="AW1243" s="14" t="s">
        <v>30</v>
      </c>
      <c r="AX1243" s="14" t="s">
        <v>73</v>
      </c>
      <c r="AY1243" s="278" t="s">
        <v>165</v>
      </c>
    </row>
    <row r="1244" spans="1:51" s="14" customFormat="1" ht="12">
      <c r="A1244" s="14"/>
      <c r="B1244" s="268"/>
      <c r="C1244" s="269"/>
      <c r="D1244" s="259" t="s">
        <v>173</v>
      </c>
      <c r="E1244" s="270" t="s">
        <v>1</v>
      </c>
      <c r="F1244" s="271" t="s">
        <v>1797</v>
      </c>
      <c r="G1244" s="269"/>
      <c r="H1244" s="272">
        <v>40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173</v>
      </c>
      <c r="AU1244" s="278" t="s">
        <v>82</v>
      </c>
      <c r="AV1244" s="14" t="s">
        <v>82</v>
      </c>
      <c r="AW1244" s="14" t="s">
        <v>30</v>
      </c>
      <c r="AX1244" s="14" t="s">
        <v>73</v>
      </c>
      <c r="AY1244" s="278" t="s">
        <v>165</v>
      </c>
    </row>
    <row r="1245" spans="1:51" s="14" customFormat="1" ht="12">
      <c r="A1245" s="14"/>
      <c r="B1245" s="268"/>
      <c r="C1245" s="269"/>
      <c r="D1245" s="259" t="s">
        <v>173</v>
      </c>
      <c r="E1245" s="270" t="s">
        <v>1</v>
      </c>
      <c r="F1245" s="271" t="s">
        <v>1798</v>
      </c>
      <c r="G1245" s="269"/>
      <c r="H1245" s="272">
        <v>10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173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165</v>
      </c>
    </row>
    <row r="1246" spans="1:51" s="14" customFormat="1" ht="12">
      <c r="A1246" s="14"/>
      <c r="B1246" s="268"/>
      <c r="C1246" s="269"/>
      <c r="D1246" s="259" t="s">
        <v>173</v>
      </c>
      <c r="E1246" s="270" t="s">
        <v>1</v>
      </c>
      <c r="F1246" s="271" t="s">
        <v>1799</v>
      </c>
      <c r="G1246" s="269"/>
      <c r="H1246" s="272">
        <v>70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173</v>
      </c>
      <c r="AU1246" s="278" t="s">
        <v>82</v>
      </c>
      <c r="AV1246" s="14" t="s">
        <v>82</v>
      </c>
      <c r="AW1246" s="14" t="s">
        <v>30</v>
      </c>
      <c r="AX1246" s="14" t="s">
        <v>73</v>
      </c>
      <c r="AY1246" s="278" t="s">
        <v>165</v>
      </c>
    </row>
    <row r="1247" spans="1:65" s="2" customFormat="1" ht="21.75" customHeight="1">
      <c r="A1247" s="37"/>
      <c r="B1247" s="38"/>
      <c r="C1247" s="243" t="s">
        <v>1800</v>
      </c>
      <c r="D1247" s="243" t="s">
        <v>167</v>
      </c>
      <c r="E1247" s="244" t="s">
        <v>1801</v>
      </c>
      <c r="F1247" s="245" t="s">
        <v>1802</v>
      </c>
      <c r="G1247" s="246" t="s">
        <v>457</v>
      </c>
      <c r="H1247" s="247">
        <v>401.52</v>
      </c>
      <c r="I1247" s="248"/>
      <c r="J1247" s="249">
        <f>ROUND(I1247*H1247,2)</f>
        <v>0</v>
      </c>
      <c r="K1247" s="250"/>
      <c r="L1247" s="43"/>
      <c r="M1247" s="251" t="s">
        <v>1</v>
      </c>
      <c r="N1247" s="252" t="s">
        <v>38</v>
      </c>
      <c r="O1247" s="90"/>
      <c r="P1247" s="253">
        <f>O1247*H1247</f>
        <v>0</v>
      </c>
      <c r="Q1247" s="253">
        <v>0.00015</v>
      </c>
      <c r="R1247" s="253">
        <f>Q1247*H1247</f>
        <v>0.06022799999999999</v>
      </c>
      <c r="S1247" s="253">
        <v>0</v>
      </c>
      <c r="T1247" s="254">
        <f>S1247*H1247</f>
        <v>0</v>
      </c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R1247" s="255" t="s">
        <v>171</v>
      </c>
      <c r="AT1247" s="255" t="s">
        <v>167</v>
      </c>
      <c r="AU1247" s="255" t="s">
        <v>82</v>
      </c>
      <c r="AY1247" s="16" t="s">
        <v>165</v>
      </c>
      <c r="BE1247" s="256">
        <f>IF(N1247="základní",J1247,0)</f>
        <v>0</v>
      </c>
      <c r="BF1247" s="256">
        <f>IF(N1247="snížená",J1247,0)</f>
        <v>0</v>
      </c>
      <c r="BG1247" s="256">
        <f>IF(N1247="zákl. přenesená",J1247,0)</f>
        <v>0</v>
      </c>
      <c r="BH1247" s="256">
        <f>IF(N1247="sníž. přenesená",J1247,0)</f>
        <v>0</v>
      </c>
      <c r="BI1247" s="256">
        <f>IF(N1247="nulová",J1247,0)</f>
        <v>0</v>
      </c>
      <c r="BJ1247" s="16" t="s">
        <v>80</v>
      </c>
      <c r="BK1247" s="256">
        <f>ROUND(I1247*H1247,2)</f>
        <v>0</v>
      </c>
      <c r="BL1247" s="16" t="s">
        <v>171</v>
      </c>
      <c r="BM1247" s="255" t="s">
        <v>1803</v>
      </c>
    </row>
    <row r="1248" spans="1:51" s="13" customFormat="1" ht="12">
      <c r="A1248" s="13"/>
      <c r="B1248" s="257"/>
      <c r="C1248" s="258"/>
      <c r="D1248" s="259" t="s">
        <v>173</v>
      </c>
      <c r="E1248" s="260" t="s">
        <v>1</v>
      </c>
      <c r="F1248" s="261" t="s">
        <v>403</v>
      </c>
      <c r="G1248" s="258"/>
      <c r="H1248" s="260" t="s">
        <v>1</v>
      </c>
      <c r="I1248" s="262"/>
      <c r="J1248" s="258"/>
      <c r="K1248" s="258"/>
      <c r="L1248" s="263"/>
      <c r="M1248" s="264"/>
      <c r="N1248" s="265"/>
      <c r="O1248" s="265"/>
      <c r="P1248" s="265"/>
      <c r="Q1248" s="265"/>
      <c r="R1248" s="265"/>
      <c r="S1248" s="265"/>
      <c r="T1248" s="266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67" t="s">
        <v>173</v>
      </c>
      <c r="AU1248" s="267" t="s">
        <v>82</v>
      </c>
      <c r="AV1248" s="13" t="s">
        <v>80</v>
      </c>
      <c r="AW1248" s="13" t="s">
        <v>30</v>
      </c>
      <c r="AX1248" s="13" t="s">
        <v>73</v>
      </c>
      <c r="AY1248" s="267" t="s">
        <v>165</v>
      </c>
    </row>
    <row r="1249" spans="1:51" s="14" customFormat="1" ht="12">
      <c r="A1249" s="14"/>
      <c r="B1249" s="268"/>
      <c r="C1249" s="269"/>
      <c r="D1249" s="259" t="s">
        <v>173</v>
      </c>
      <c r="E1249" s="270" t="s">
        <v>1</v>
      </c>
      <c r="F1249" s="271" t="s">
        <v>1804</v>
      </c>
      <c r="G1249" s="269"/>
      <c r="H1249" s="272">
        <v>95.68</v>
      </c>
      <c r="I1249" s="273"/>
      <c r="J1249" s="269"/>
      <c r="K1249" s="269"/>
      <c r="L1249" s="274"/>
      <c r="M1249" s="275"/>
      <c r="N1249" s="276"/>
      <c r="O1249" s="276"/>
      <c r="P1249" s="276"/>
      <c r="Q1249" s="276"/>
      <c r="R1249" s="276"/>
      <c r="S1249" s="276"/>
      <c r="T1249" s="27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78" t="s">
        <v>173</v>
      </c>
      <c r="AU1249" s="278" t="s">
        <v>82</v>
      </c>
      <c r="AV1249" s="14" t="s">
        <v>82</v>
      </c>
      <c r="AW1249" s="14" t="s">
        <v>30</v>
      </c>
      <c r="AX1249" s="14" t="s">
        <v>73</v>
      </c>
      <c r="AY1249" s="278" t="s">
        <v>165</v>
      </c>
    </row>
    <row r="1250" spans="1:51" s="14" customFormat="1" ht="12">
      <c r="A1250" s="14"/>
      <c r="B1250" s="268"/>
      <c r="C1250" s="269"/>
      <c r="D1250" s="259" t="s">
        <v>173</v>
      </c>
      <c r="E1250" s="270" t="s">
        <v>1</v>
      </c>
      <c r="F1250" s="271" t="s">
        <v>1805</v>
      </c>
      <c r="G1250" s="269"/>
      <c r="H1250" s="272">
        <v>46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173</v>
      </c>
      <c r="AU1250" s="278" t="s">
        <v>82</v>
      </c>
      <c r="AV1250" s="14" t="s">
        <v>82</v>
      </c>
      <c r="AW1250" s="14" t="s">
        <v>30</v>
      </c>
      <c r="AX1250" s="14" t="s">
        <v>73</v>
      </c>
      <c r="AY1250" s="278" t="s">
        <v>165</v>
      </c>
    </row>
    <row r="1251" spans="1:51" s="14" customFormat="1" ht="12">
      <c r="A1251" s="14"/>
      <c r="B1251" s="268"/>
      <c r="C1251" s="269"/>
      <c r="D1251" s="259" t="s">
        <v>173</v>
      </c>
      <c r="E1251" s="270" t="s">
        <v>1</v>
      </c>
      <c r="F1251" s="271" t="s">
        <v>1806</v>
      </c>
      <c r="G1251" s="269"/>
      <c r="H1251" s="272">
        <v>31.56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173</v>
      </c>
      <c r="AU1251" s="278" t="s">
        <v>82</v>
      </c>
      <c r="AV1251" s="14" t="s">
        <v>82</v>
      </c>
      <c r="AW1251" s="14" t="s">
        <v>30</v>
      </c>
      <c r="AX1251" s="14" t="s">
        <v>73</v>
      </c>
      <c r="AY1251" s="278" t="s">
        <v>165</v>
      </c>
    </row>
    <row r="1252" spans="1:51" s="14" customFormat="1" ht="12">
      <c r="A1252" s="14"/>
      <c r="B1252" s="268"/>
      <c r="C1252" s="269"/>
      <c r="D1252" s="259" t="s">
        <v>173</v>
      </c>
      <c r="E1252" s="270" t="s">
        <v>1</v>
      </c>
      <c r="F1252" s="271" t="s">
        <v>1807</v>
      </c>
      <c r="G1252" s="269"/>
      <c r="H1252" s="272">
        <v>11.72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173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165</v>
      </c>
    </row>
    <row r="1253" spans="1:51" s="13" customFormat="1" ht="12">
      <c r="A1253" s="13"/>
      <c r="B1253" s="257"/>
      <c r="C1253" s="258"/>
      <c r="D1253" s="259" t="s">
        <v>173</v>
      </c>
      <c r="E1253" s="260" t="s">
        <v>1</v>
      </c>
      <c r="F1253" s="261" t="s">
        <v>408</v>
      </c>
      <c r="G1253" s="258"/>
      <c r="H1253" s="260" t="s">
        <v>1</v>
      </c>
      <c r="I1253" s="262"/>
      <c r="J1253" s="258"/>
      <c r="K1253" s="258"/>
      <c r="L1253" s="263"/>
      <c r="M1253" s="264"/>
      <c r="N1253" s="265"/>
      <c r="O1253" s="265"/>
      <c r="P1253" s="265"/>
      <c r="Q1253" s="265"/>
      <c r="R1253" s="265"/>
      <c r="S1253" s="265"/>
      <c r="T1253" s="266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67" t="s">
        <v>173</v>
      </c>
      <c r="AU1253" s="267" t="s">
        <v>82</v>
      </c>
      <c r="AV1253" s="13" t="s">
        <v>80</v>
      </c>
      <c r="AW1253" s="13" t="s">
        <v>30</v>
      </c>
      <c r="AX1253" s="13" t="s">
        <v>73</v>
      </c>
      <c r="AY1253" s="267" t="s">
        <v>165</v>
      </c>
    </row>
    <row r="1254" spans="1:51" s="14" customFormat="1" ht="12">
      <c r="A1254" s="14"/>
      <c r="B1254" s="268"/>
      <c r="C1254" s="269"/>
      <c r="D1254" s="259" t="s">
        <v>173</v>
      </c>
      <c r="E1254" s="270" t="s">
        <v>1</v>
      </c>
      <c r="F1254" s="271" t="s">
        <v>1804</v>
      </c>
      <c r="G1254" s="269"/>
      <c r="H1254" s="272">
        <v>95.68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173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165</v>
      </c>
    </row>
    <row r="1255" spans="1:51" s="14" customFormat="1" ht="12">
      <c r="A1255" s="14"/>
      <c r="B1255" s="268"/>
      <c r="C1255" s="269"/>
      <c r="D1255" s="259" t="s">
        <v>173</v>
      </c>
      <c r="E1255" s="270" t="s">
        <v>1</v>
      </c>
      <c r="F1255" s="271" t="s">
        <v>1808</v>
      </c>
      <c r="G1255" s="269"/>
      <c r="H1255" s="272">
        <v>36.82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173</v>
      </c>
      <c r="AU1255" s="278" t="s">
        <v>82</v>
      </c>
      <c r="AV1255" s="14" t="s">
        <v>82</v>
      </c>
      <c r="AW1255" s="14" t="s">
        <v>30</v>
      </c>
      <c r="AX1255" s="14" t="s">
        <v>73</v>
      </c>
      <c r="AY1255" s="278" t="s">
        <v>165</v>
      </c>
    </row>
    <row r="1256" spans="1:51" s="14" customFormat="1" ht="12">
      <c r="A1256" s="14"/>
      <c r="B1256" s="268"/>
      <c r="C1256" s="269"/>
      <c r="D1256" s="259" t="s">
        <v>173</v>
      </c>
      <c r="E1256" s="270" t="s">
        <v>1</v>
      </c>
      <c r="F1256" s="271" t="s">
        <v>1809</v>
      </c>
      <c r="G1256" s="269"/>
      <c r="H1256" s="272">
        <v>45.6</v>
      </c>
      <c r="I1256" s="273"/>
      <c r="J1256" s="269"/>
      <c r="K1256" s="269"/>
      <c r="L1256" s="274"/>
      <c r="M1256" s="275"/>
      <c r="N1256" s="276"/>
      <c r="O1256" s="276"/>
      <c r="P1256" s="276"/>
      <c r="Q1256" s="276"/>
      <c r="R1256" s="276"/>
      <c r="S1256" s="276"/>
      <c r="T1256" s="27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8" t="s">
        <v>173</v>
      </c>
      <c r="AU1256" s="278" t="s">
        <v>82</v>
      </c>
      <c r="AV1256" s="14" t="s">
        <v>82</v>
      </c>
      <c r="AW1256" s="14" t="s">
        <v>30</v>
      </c>
      <c r="AX1256" s="14" t="s">
        <v>73</v>
      </c>
      <c r="AY1256" s="278" t="s">
        <v>165</v>
      </c>
    </row>
    <row r="1257" spans="1:51" s="14" customFormat="1" ht="12">
      <c r="A1257" s="14"/>
      <c r="B1257" s="268"/>
      <c r="C1257" s="269"/>
      <c r="D1257" s="259" t="s">
        <v>173</v>
      </c>
      <c r="E1257" s="270" t="s">
        <v>1</v>
      </c>
      <c r="F1257" s="271" t="s">
        <v>1810</v>
      </c>
      <c r="G1257" s="269"/>
      <c r="H1257" s="272">
        <v>19.44</v>
      </c>
      <c r="I1257" s="273"/>
      <c r="J1257" s="269"/>
      <c r="K1257" s="269"/>
      <c r="L1257" s="274"/>
      <c r="M1257" s="275"/>
      <c r="N1257" s="276"/>
      <c r="O1257" s="276"/>
      <c r="P1257" s="276"/>
      <c r="Q1257" s="276"/>
      <c r="R1257" s="276"/>
      <c r="S1257" s="276"/>
      <c r="T1257" s="27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8" t="s">
        <v>173</v>
      </c>
      <c r="AU1257" s="278" t="s">
        <v>82</v>
      </c>
      <c r="AV1257" s="14" t="s">
        <v>82</v>
      </c>
      <c r="AW1257" s="14" t="s">
        <v>30</v>
      </c>
      <c r="AX1257" s="14" t="s">
        <v>73</v>
      </c>
      <c r="AY1257" s="278" t="s">
        <v>165</v>
      </c>
    </row>
    <row r="1258" spans="1:51" s="14" customFormat="1" ht="12">
      <c r="A1258" s="14"/>
      <c r="B1258" s="268"/>
      <c r="C1258" s="269"/>
      <c r="D1258" s="259" t="s">
        <v>173</v>
      </c>
      <c r="E1258" s="270" t="s">
        <v>1</v>
      </c>
      <c r="F1258" s="271" t="s">
        <v>1807</v>
      </c>
      <c r="G1258" s="269"/>
      <c r="H1258" s="272">
        <v>11.72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173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165</v>
      </c>
    </row>
    <row r="1259" spans="1:51" s="14" customFormat="1" ht="12">
      <c r="A1259" s="14"/>
      <c r="B1259" s="268"/>
      <c r="C1259" s="269"/>
      <c r="D1259" s="259" t="s">
        <v>173</v>
      </c>
      <c r="E1259" s="270" t="s">
        <v>1</v>
      </c>
      <c r="F1259" s="271" t="s">
        <v>1811</v>
      </c>
      <c r="G1259" s="269"/>
      <c r="H1259" s="272">
        <v>7.3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173</v>
      </c>
      <c r="AU1259" s="278" t="s">
        <v>82</v>
      </c>
      <c r="AV1259" s="14" t="s">
        <v>82</v>
      </c>
      <c r="AW1259" s="14" t="s">
        <v>30</v>
      </c>
      <c r="AX1259" s="14" t="s">
        <v>73</v>
      </c>
      <c r="AY1259" s="278" t="s">
        <v>165</v>
      </c>
    </row>
    <row r="1260" spans="1:65" s="2" customFormat="1" ht="21.75" customHeight="1">
      <c r="A1260" s="37"/>
      <c r="B1260" s="38"/>
      <c r="C1260" s="243" t="s">
        <v>1812</v>
      </c>
      <c r="D1260" s="243" t="s">
        <v>167</v>
      </c>
      <c r="E1260" s="244" t="s">
        <v>1813</v>
      </c>
      <c r="F1260" s="245" t="s">
        <v>1814</v>
      </c>
      <c r="G1260" s="246" t="s">
        <v>457</v>
      </c>
      <c r="H1260" s="247">
        <v>491.78</v>
      </c>
      <c r="I1260" s="248"/>
      <c r="J1260" s="249">
        <f>ROUND(I1260*H1260,2)</f>
        <v>0</v>
      </c>
      <c r="K1260" s="250"/>
      <c r="L1260" s="43"/>
      <c r="M1260" s="251" t="s">
        <v>1</v>
      </c>
      <c r="N1260" s="252" t="s">
        <v>38</v>
      </c>
      <c r="O1260" s="90"/>
      <c r="P1260" s="253">
        <f>O1260*H1260</f>
        <v>0</v>
      </c>
      <c r="Q1260" s="253">
        <v>0.00015</v>
      </c>
      <c r="R1260" s="253">
        <f>Q1260*H1260</f>
        <v>0.07376699999999999</v>
      </c>
      <c r="S1260" s="253">
        <v>0</v>
      </c>
      <c r="T1260" s="254">
        <f>S1260*H1260</f>
        <v>0</v>
      </c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R1260" s="255" t="s">
        <v>171</v>
      </c>
      <c r="AT1260" s="255" t="s">
        <v>167</v>
      </c>
      <c r="AU1260" s="255" t="s">
        <v>82</v>
      </c>
      <c r="AY1260" s="16" t="s">
        <v>165</v>
      </c>
      <c r="BE1260" s="256">
        <f>IF(N1260="základní",J1260,0)</f>
        <v>0</v>
      </c>
      <c r="BF1260" s="256">
        <f>IF(N1260="snížená",J1260,0)</f>
        <v>0</v>
      </c>
      <c r="BG1260" s="256">
        <f>IF(N1260="zákl. přenesená",J1260,0)</f>
        <v>0</v>
      </c>
      <c r="BH1260" s="256">
        <f>IF(N1260="sníž. přenesená",J1260,0)</f>
        <v>0</v>
      </c>
      <c r="BI1260" s="256">
        <f>IF(N1260="nulová",J1260,0)</f>
        <v>0</v>
      </c>
      <c r="BJ1260" s="16" t="s">
        <v>80</v>
      </c>
      <c r="BK1260" s="256">
        <f>ROUND(I1260*H1260,2)</f>
        <v>0</v>
      </c>
      <c r="BL1260" s="16" t="s">
        <v>171</v>
      </c>
      <c r="BM1260" s="255" t="s">
        <v>1815</v>
      </c>
    </row>
    <row r="1261" spans="1:51" s="13" customFormat="1" ht="12">
      <c r="A1261" s="13"/>
      <c r="B1261" s="257"/>
      <c r="C1261" s="258"/>
      <c r="D1261" s="259" t="s">
        <v>173</v>
      </c>
      <c r="E1261" s="260" t="s">
        <v>1</v>
      </c>
      <c r="F1261" s="261" t="s">
        <v>483</v>
      </c>
      <c r="G1261" s="258"/>
      <c r="H1261" s="260" t="s">
        <v>1</v>
      </c>
      <c r="I1261" s="262"/>
      <c r="J1261" s="258"/>
      <c r="K1261" s="258"/>
      <c r="L1261" s="263"/>
      <c r="M1261" s="264"/>
      <c r="N1261" s="265"/>
      <c r="O1261" s="265"/>
      <c r="P1261" s="265"/>
      <c r="Q1261" s="265"/>
      <c r="R1261" s="265"/>
      <c r="S1261" s="265"/>
      <c r="T1261" s="266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67" t="s">
        <v>173</v>
      </c>
      <c r="AU1261" s="267" t="s">
        <v>82</v>
      </c>
      <c r="AV1261" s="13" t="s">
        <v>80</v>
      </c>
      <c r="AW1261" s="13" t="s">
        <v>30</v>
      </c>
      <c r="AX1261" s="13" t="s">
        <v>73</v>
      </c>
      <c r="AY1261" s="267" t="s">
        <v>165</v>
      </c>
    </row>
    <row r="1262" spans="1:51" s="13" customFormat="1" ht="12">
      <c r="A1262" s="13"/>
      <c r="B1262" s="257"/>
      <c r="C1262" s="258"/>
      <c r="D1262" s="259" t="s">
        <v>173</v>
      </c>
      <c r="E1262" s="260" t="s">
        <v>1</v>
      </c>
      <c r="F1262" s="261" t="s">
        <v>392</v>
      </c>
      <c r="G1262" s="258"/>
      <c r="H1262" s="260" t="s">
        <v>1</v>
      </c>
      <c r="I1262" s="262"/>
      <c r="J1262" s="258"/>
      <c r="K1262" s="258"/>
      <c r="L1262" s="263"/>
      <c r="M1262" s="264"/>
      <c r="N1262" s="265"/>
      <c r="O1262" s="265"/>
      <c r="P1262" s="265"/>
      <c r="Q1262" s="265"/>
      <c r="R1262" s="265"/>
      <c r="S1262" s="265"/>
      <c r="T1262" s="266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7" t="s">
        <v>173</v>
      </c>
      <c r="AU1262" s="267" t="s">
        <v>82</v>
      </c>
      <c r="AV1262" s="13" t="s">
        <v>80</v>
      </c>
      <c r="AW1262" s="13" t="s">
        <v>30</v>
      </c>
      <c r="AX1262" s="13" t="s">
        <v>73</v>
      </c>
      <c r="AY1262" s="267" t="s">
        <v>165</v>
      </c>
    </row>
    <row r="1263" spans="1:51" s="14" customFormat="1" ht="12">
      <c r="A1263" s="14"/>
      <c r="B1263" s="268"/>
      <c r="C1263" s="269"/>
      <c r="D1263" s="259" t="s">
        <v>173</v>
      </c>
      <c r="E1263" s="270" t="s">
        <v>1</v>
      </c>
      <c r="F1263" s="271" t="s">
        <v>484</v>
      </c>
      <c r="G1263" s="269"/>
      <c r="H1263" s="272">
        <v>67.16</v>
      </c>
      <c r="I1263" s="273"/>
      <c r="J1263" s="269"/>
      <c r="K1263" s="269"/>
      <c r="L1263" s="274"/>
      <c r="M1263" s="275"/>
      <c r="N1263" s="276"/>
      <c r="O1263" s="276"/>
      <c r="P1263" s="276"/>
      <c r="Q1263" s="276"/>
      <c r="R1263" s="276"/>
      <c r="S1263" s="276"/>
      <c r="T1263" s="277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78" t="s">
        <v>173</v>
      </c>
      <c r="AU1263" s="278" t="s">
        <v>82</v>
      </c>
      <c r="AV1263" s="14" t="s">
        <v>82</v>
      </c>
      <c r="AW1263" s="14" t="s">
        <v>30</v>
      </c>
      <c r="AX1263" s="14" t="s">
        <v>73</v>
      </c>
      <c r="AY1263" s="278" t="s">
        <v>165</v>
      </c>
    </row>
    <row r="1264" spans="1:51" s="14" customFormat="1" ht="12">
      <c r="A1264" s="14"/>
      <c r="B1264" s="268"/>
      <c r="C1264" s="269"/>
      <c r="D1264" s="259" t="s">
        <v>173</v>
      </c>
      <c r="E1264" s="270" t="s">
        <v>1</v>
      </c>
      <c r="F1264" s="271" t="s">
        <v>485</v>
      </c>
      <c r="G1264" s="269"/>
      <c r="H1264" s="272">
        <v>4.36</v>
      </c>
      <c r="I1264" s="273"/>
      <c r="J1264" s="269"/>
      <c r="K1264" s="269"/>
      <c r="L1264" s="274"/>
      <c r="M1264" s="275"/>
      <c r="N1264" s="276"/>
      <c r="O1264" s="276"/>
      <c r="P1264" s="276"/>
      <c r="Q1264" s="276"/>
      <c r="R1264" s="276"/>
      <c r="S1264" s="276"/>
      <c r="T1264" s="27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8" t="s">
        <v>173</v>
      </c>
      <c r="AU1264" s="278" t="s">
        <v>82</v>
      </c>
      <c r="AV1264" s="14" t="s">
        <v>82</v>
      </c>
      <c r="AW1264" s="14" t="s">
        <v>30</v>
      </c>
      <c r="AX1264" s="14" t="s">
        <v>73</v>
      </c>
      <c r="AY1264" s="278" t="s">
        <v>165</v>
      </c>
    </row>
    <row r="1265" spans="1:51" s="14" customFormat="1" ht="12">
      <c r="A1265" s="14"/>
      <c r="B1265" s="268"/>
      <c r="C1265" s="269"/>
      <c r="D1265" s="259" t="s">
        <v>173</v>
      </c>
      <c r="E1265" s="270" t="s">
        <v>1</v>
      </c>
      <c r="F1265" s="271" t="s">
        <v>486</v>
      </c>
      <c r="G1265" s="269"/>
      <c r="H1265" s="272">
        <v>2.1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173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165</v>
      </c>
    </row>
    <row r="1266" spans="1:51" s="14" customFormat="1" ht="12">
      <c r="A1266" s="14"/>
      <c r="B1266" s="268"/>
      <c r="C1266" s="269"/>
      <c r="D1266" s="259" t="s">
        <v>173</v>
      </c>
      <c r="E1266" s="270" t="s">
        <v>1</v>
      </c>
      <c r="F1266" s="271" t="s">
        <v>487</v>
      </c>
      <c r="G1266" s="269"/>
      <c r="H1266" s="272">
        <v>7.84</v>
      </c>
      <c r="I1266" s="273"/>
      <c r="J1266" s="269"/>
      <c r="K1266" s="269"/>
      <c r="L1266" s="274"/>
      <c r="M1266" s="275"/>
      <c r="N1266" s="276"/>
      <c r="O1266" s="276"/>
      <c r="P1266" s="276"/>
      <c r="Q1266" s="276"/>
      <c r="R1266" s="276"/>
      <c r="S1266" s="276"/>
      <c r="T1266" s="27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8" t="s">
        <v>173</v>
      </c>
      <c r="AU1266" s="278" t="s">
        <v>82</v>
      </c>
      <c r="AV1266" s="14" t="s">
        <v>82</v>
      </c>
      <c r="AW1266" s="14" t="s">
        <v>30</v>
      </c>
      <c r="AX1266" s="14" t="s">
        <v>73</v>
      </c>
      <c r="AY1266" s="278" t="s">
        <v>165</v>
      </c>
    </row>
    <row r="1267" spans="1:51" s="13" customFormat="1" ht="12">
      <c r="A1267" s="13"/>
      <c r="B1267" s="257"/>
      <c r="C1267" s="258"/>
      <c r="D1267" s="259" t="s">
        <v>173</v>
      </c>
      <c r="E1267" s="260" t="s">
        <v>1</v>
      </c>
      <c r="F1267" s="261" t="s">
        <v>403</v>
      </c>
      <c r="G1267" s="258"/>
      <c r="H1267" s="260" t="s">
        <v>1</v>
      </c>
      <c r="I1267" s="262"/>
      <c r="J1267" s="258"/>
      <c r="K1267" s="258"/>
      <c r="L1267" s="263"/>
      <c r="M1267" s="264"/>
      <c r="N1267" s="265"/>
      <c r="O1267" s="265"/>
      <c r="P1267" s="265"/>
      <c r="Q1267" s="265"/>
      <c r="R1267" s="265"/>
      <c r="S1267" s="265"/>
      <c r="T1267" s="26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7" t="s">
        <v>173</v>
      </c>
      <c r="AU1267" s="267" t="s">
        <v>82</v>
      </c>
      <c r="AV1267" s="13" t="s">
        <v>80</v>
      </c>
      <c r="AW1267" s="13" t="s">
        <v>30</v>
      </c>
      <c r="AX1267" s="13" t="s">
        <v>73</v>
      </c>
      <c r="AY1267" s="267" t="s">
        <v>165</v>
      </c>
    </row>
    <row r="1268" spans="1:51" s="14" customFormat="1" ht="12">
      <c r="A1268" s="14"/>
      <c r="B1268" s="268"/>
      <c r="C1268" s="269"/>
      <c r="D1268" s="259" t="s">
        <v>173</v>
      </c>
      <c r="E1268" s="270" t="s">
        <v>1</v>
      </c>
      <c r="F1268" s="271" t="s">
        <v>488</v>
      </c>
      <c r="G1268" s="269"/>
      <c r="H1268" s="272">
        <v>93.08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173</v>
      </c>
      <c r="AU1268" s="278" t="s">
        <v>82</v>
      </c>
      <c r="AV1268" s="14" t="s">
        <v>82</v>
      </c>
      <c r="AW1268" s="14" t="s">
        <v>30</v>
      </c>
      <c r="AX1268" s="14" t="s">
        <v>73</v>
      </c>
      <c r="AY1268" s="278" t="s">
        <v>165</v>
      </c>
    </row>
    <row r="1269" spans="1:51" s="14" customFormat="1" ht="12">
      <c r="A1269" s="14"/>
      <c r="B1269" s="268"/>
      <c r="C1269" s="269"/>
      <c r="D1269" s="259" t="s">
        <v>173</v>
      </c>
      <c r="E1269" s="270" t="s">
        <v>1</v>
      </c>
      <c r="F1269" s="271" t="s">
        <v>489</v>
      </c>
      <c r="G1269" s="269"/>
      <c r="H1269" s="272">
        <v>44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173</v>
      </c>
      <c r="AU1269" s="278" t="s">
        <v>82</v>
      </c>
      <c r="AV1269" s="14" t="s">
        <v>82</v>
      </c>
      <c r="AW1269" s="14" t="s">
        <v>30</v>
      </c>
      <c r="AX1269" s="14" t="s">
        <v>73</v>
      </c>
      <c r="AY1269" s="278" t="s">
        <v>165</v>
      </c>
    </row>
    <row r="1270" spans="1:51" s="14" customFormat="1" ht="12">
      <c r="A1270" s="14"/>
      <c r="B1270" s="268"/>
      <c r="C1270" s="269"/>
      <c r="D1270" s="259" t="s">
        <v>173</v>
      </c>
      <c r="E1270" s="270" t="s">
        <v>1</v>
      </c>
      <c r="F1270" s="271" t="s">
        <v>490</v>
      </c>
      <c r="G1270" s="269"/>
      <c r="H1270" s="272">
        <v>30.36</v>
      </c>
      <c r="I1270" s="273"/>
      <c r="J1270" s="269"/>
      <c r="K1270" s="269"/>
      <c r="L1270" s="274"/>
      <c r="M1270" s="275"/>
      <c r="N1270" s="276"/>
      <c r="O1270" s="276"/>
      <c r="P1270" s="276"/>
      <c r="Q1270" s="276"/>
      <c r="R1270" s="276"/>
      <c r="S1270" s="276"/>
      <c r="T1270" s="27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8" t="s">
        <v>173</v>
      </c>
      <c r="AU1270" s="278" t="s">
        <v>82</v>
      </c>
      <c r="AV1270" s="14" t="s">
        <v>82</v>
      </c>
      <c r="AW1270" s="14" t="s">
        <v>30</v>
      </c>
      <c r="AX1270" s="14" t="s">
        <v>73</v>
      </c>
      <c r="AY1270" s="278" t="s">
        <v>165</v>
      </c>
    </row>
    <row r="1271" spans="1:51" s="14" customFormat="1" ht="12">
      <c r="A1271" s="14"/>
      <c r="B1271" s="268"/>
      <c r="C1271" s="269"/>
      <c r="D1271" s="259" t="s">
        <v>173</v>
      </c>
      <c r="E1271" s="270" t="s">
        <v>1</v>
      </c>
      <c r="F1271" s="271" t="s">
        <v>491</v>
      </c>
      <c r="G1271" s="269"/>
      <c r="H1271" s="272">
        <v>11.32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173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165</v>
      </c>
    </row>
    <row r="1272" spans="1:51" s="13" customFormat="1" ht="12">
      <c r="A1272" s="13"/>
      <c r="B1272" s="257"/>
      <c r="C1272" s="258"/>
      <c r="D1272" s="259" t="s">
        <v>173</v>
      </c>
      <c r="E1272" s="260" t="s">
        <v>1</v>
      </c>
      <c r="F1272" s="261" t="s">
        <v>408</v>
      </c>
      <c r="G1272" s="258"/>
      <c r="H1272" s="260" t="s">
        <v>1</v>
      </c>
      <c r="I1272" s="262"/>
      <c r="J1272" s="258"/>
      <c r="K1272" s="258"/>
      <c r="L1272" s="263"/>
      <c r="M1272" s="264"/>
      <c r="N1272" s="265"/>
      <c r="O1272" s="265"/>
      <c r="P1272" s="265"/>
      <c r="Q1272" s="265"/>
      <c r="R1272" s="265"/>
      <c r="S1272" s="265"/>
      <c r="T1272" s="266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67" t="s">
        <v>173</v>
      </c>
      <c r="AU1272" s="267" t="s">
        <v>82</v>
      </c>
      <c r="AV1272" s="13" t="s">
        <v>80</v>
      </c>
      <c r="AW1272" s="13" t="s">
        <v>30</v>
      </c>
      <c r="AX1272" s="13" t="s">
        <v>73</v>
      </c>
      <c r="AY1272" s="267" t="s">
        <v>165</v>
      </c>
    </row>
    <row r="1273" spans="1:51" s="14" customFormat="1" ht="12">
      <c r="A1273" s="14"/>
      <c r="B1273" s="268"/>
      <c r="C1273" s="269"/>
      <c r="D1273" s="259" t="s">
        <v>173</v>
      </c>
      <c r="E1273" s="270" t="s">
        <v>1</v>
      </c>
      <c r="F1273" s="271" t="s">
        <v>488</v>
      </c>
      <c r="G1273" s="269"/>
      <c r="H1273" s="272">
        <v>93.08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173</v>
      </c>
      <c r="AU1273" s="278" t="s">
        <v>82</v>
      </c>
      <c r="AV1273" s="14" t="s">
        <v>82</v>
      </c>
      <c r="AW1273" s="14" t="s">
        <v>30</v>
      </c>
      <c r="AX1273" s="14" t="s">
        <v>73</v>
      </c>
      <c r="AY1273" s="278" t="s">
        <v>165</v>
      </c>
    </row>
    <row r="1274" spans="1:51" s="14" customFormat="1" ht="12">
      <c r="A1274" s="14"/>
      <c r="B1274" s="268"/>
      <c r="C1274" s="269"/>
      <c r="D1274" s="259" t="s">
        <v>173</v>
      </c>
      <c r="E1274" s="270" t="s">
        <v>1</v>
      </c>
      <c r="F1274" s="271" t="s">
        <v>492</v>
      </c>
      <c r="G1274" s="269"/>
      <c r="H1274" s="272">
        <v>35.42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173</v>
      </c>
      <c r="AU1274" s="278" t="s">
        <v>82</v>
      </c>
      <c r="AV1274" s="14" t="s">
        <v>82</v>
      </c>
      <c r="AW1274" s="14" t="s">
        <v>30</v>
      </c>
      <c r="AX1274" s="14" t="s">
        <v>73</v>
      </c>
      <c r="AY1274" s="278" t="s">
        <v>165</v>
      </c>
    </row>
    <row r="1275" spans="1:51" s="14" customFormat="1" ht="12">
      <c r="A1275" s="14"/>
      <c r="B1275" s="268"/>
      <c r="C1275" s="269"/>
      <c r="D1275" s="259" t="s">
        <v>173</v>
      </c>
      <c r="E1275" s="270" t="s">
        <v>1</v>
      </c>
      <c r="F1275" s="271" t="s">
        <v>493</v>
      </c>
      <c r="G1275" s="269"/>
      <c r="H1275" s="272">
        <v>43.6</v>
      </c>
      <c r="I1275" s="273"/>
      <c r="J1275" s="269"/>
      <c r="K1275" s="269"/>
      <c r="L1275" s="274"/>
      <c r="M1275" s="275"/>
      <c r="N1275" s="276"/>
      <c r="O1275" s="276"/>
      <c r="P1275" s="276"/>
      <c r="Q1275" s="276"/>
      <c r="R1275" s="276"/>
      <c r="S1275" s="276"/>
      <c r="T1275" s="277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78" t="s">
        <v>173</v>
      </c>
      <c r="AU1275" s="278" t="s">
        <v>82</v>
      </c>
      <c r="AV1275" s="14" t="s">
        <v>82</v>
      </c>
      <c r="AW1275" s="14" t="s">
        <v>30</v>
      </c>
      <c r="AX1275" s="14" t="s">
        <v>73</v>
      </c>
      <c r="AY1275" s="278" t="s">
        <v>165</v>
      </c>
    </row>
    <row r="1276" spans="1:51" s="14" customFormat="1" ht="12">
      <c r="A1276" s="14"/>
      <c r="B1276" s="268"/>
      <c r="C1276" s="269"/>
      <c r="D1276" s="259" t="s">
        <v>173</v>
      </c>
      <c r="E1276" s="270" t="s">
        <v>1</v>
      </c>
      <c r="F1276" s="271" t="s">
        <v>494</v>
      </c>
      <c r="G1276" s="269"/>
      <c r="H1276" s="272">
        <v>18.84</v>
      </c>
      <c r="I1276" s="273"/>
      <c r="J1276" s="269"/>
      <c r="K1276" s="269"/>
      <c r="L1276" s="274"/>
      <c r="M1276" s="275"/>
      <c r="N1276" s="276"/>
      <c r="O1276" s="276"/>
      <c r="P1276" s="276"/>
      <c r="Q1276" s="276"/>
      <c r="R1276" s="276"/>
      <c r="S1276" s="276"/>
      <c r="T1276" s="27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8" t="s">
        <v>173</v>
      </c>
      <c r="AU1276" s="278" t="s">
        <v>82</v>
      </c>
      <c r="AV1276" s="14" t="s">
        <v>82</v>
      </c>
      <c r="AW1276" s="14" t="s">
        <v>30</v>
      </c>
      <c r="AX1276" s="14" t="s">
        <v>73</v>
      </c>
      <c r="AY1276" s="278" t="s">
        <v>165</v>
      </c>
    </row>
    <row r="1277" spans="1:51" s="14" customFormat="1" ht="12">
      <c r="A1277" s="14"/>
      <c r="B1277" s="268"/>
      <c r="C1277" s="269"/>
      <c r="D1277" s="259" t="s">
        <v>173</v>
      </c>
      <c r="E1277" s="270" t="s">
        <v>1</v>
      </c>
      <c r="F1277" s="271" t="s">
        <v>491</v>
      </c>
      <c r="G1277" s="269"/>
      <c r="H1277" s="272">
        <v>11.32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173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165</v>
      </c>
    </row>
    <row r="1278" spans="1:51" s="14" customFormat="1" ht="12">
      <c r="A1278" s="14"/>
      <c r="B1278" s="268"/>
      <c r="C1278" s="269"/>
      <c r="D1278" s="259" t="s">
        <v>173</v>
      </c>
      <c r="E1278" s="270" t="s">
        <v>1</v>
      </c>
      <c r="F1278" s="271" t="s">
        <v>495</v>
      </c>
      <c r="G1278" s="269"/>
      <c r="H1278" s="272">
        <v>7.1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173</v>
      </c>
      <c r="AU1278" s="278" t="s">
        <v>82</v>
      </c>
      <c r="AV1278" s="14" t="s">
        <v>82</v>
      </c>
      <c r="AW1278" s="14" t="s">
        <v>30</v>
      </c>
      <c r="AX1278" s="14" t="s">
        <v>73</v>
      </c>
      <c r="AY1278" s="278" t="s">
        <v>165</v>
      </c>
    </row>
    <row r="1279" spans="1:51" s="14" customFormat="1" ht="12">
      <c r="A1279" s="14"/>
      <c r="B1279" s="268"/>
      <c r="C1279" s="269"/>
      <c r="D1279" s="259" t="s">
        <v>173</v>
      </c>
      <c r="E1279" s="270" t="s">
        <v>1</v>
      </c>
      <c r="F1279" s="271" t="s">
        <v>1816</v>
      </c>
      <c r="G1279" s="269"/>
      <c r="H1279" s="272">
        <v>22.2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173</v>
      </c>
      <c r="AU1279" s="278" t="s">
        <v>82</v>
      </c>
      <c r="AV1279" s="14" t="s">
        <v>82</v>
      </c>
      <c r="AW1279" s="14" t="s">
        <v>30</v>
      </c>
      <c r="AX1279" s="14" t="s">
        <v>73</v>
      </c>
      <c r="AY1279" s="278" t="s">
        <v>165</v>
      </c>
    </row>
    <row r="1280" spans="1:65" s="2" customFormat="1" ht="33" customHeight="1">
      <c r="A1280" s="37"/>
      <c r="B1280" s="38"/>
      <c r="C1280" s="243" t="s">
        <v>1817</v>
      </c>
      <c r="D1280" s="243" t="s">
        <v>167</v>
      </c>
      <c r="E1280" s="244" t="s">
        <v>1818</v>
      </c>
      <c r="F1280" s="245" t="s">
        <v>1819</v>
      </c>
      <c r="G1280" s="246" t="s">
        <v>273</v>
      </c>
      <c r="H1280" s="247">
        <v>10</v>
      </c>
      <c r="I1280" s="248"/>
      <c r="J1280" s="249">
        <f>ROUND(I1280*H1280,2)</f>
        <v>0</v>
      </c>
      <c r="K1280" s="250"/>
      <c r="L1280" s="43"/>
      <c r="M1280" s="251" t="s">
        <v>1</v>
      </c>
      <c r="N1280" s="252" t="s">
        <v>38</v>
      </c>
      <c r="O1280" s="90"/>
      <c r="P1280" s="253">
        <f>O1280*H1280</f>
        <v>0</v>
      </c>
      <c r="Q1280" s="253">
        <v>0</v>
      </c>
      <c r="R1280" s="253">
        <f>Q1280*H1280</f>
        <v>0</v>
      </c>
      <c r="S1280" s="253">
        <v>0</v>
      </c>
      <c r="T1280" s="254">
        <f>S1280*H1280</f>
        <v>0</v>
      </c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R1280" s="255" t="s">
        <v>247</v>
      </c>
      <c r="AT1280" s="255" t="s">
        <v>167</v>
      </c>
      <c r="AU1280" s="255" t="s">
        <v>82</v>
      </c>
      <c r="AY1280" s="16" t="s">
        <v>165</v>
      </c>
      <c r="BE1280" s="256">
        <f>IF(N1280="základní",J1280,0)</f>
        <v>0</v>
      </c>
      <c r="BF1280" s="256">
        <f>IF(N1280="snížená",J1280,0)</f>
        <v>0</v>
      </c>
      <c r="BG1280" s="256">
        <f>IF(N1280="zákl. přenesená",J1280,0)</f>
        <v>0</v>
      </c>
      <c r="BH1280" s="256">
        <f>IF(N1280="sníž. přenesená",J1280,0)</f>
        <v>0</v>
      </c>
      <c r="BI1280" s="256">
        <f>IF(N1280="nulová",J1280,0)</f>
        <v>0</v>
      </c>
      <c r="BJ1280" s="16" t="s">
        <v>80</v>
      </c>
      <c r="BK1280" s="256">
        <f>ROUND(I1280*H1280,2)</f>
        <v>0</v>
      </c>
      <c r="BL1280" s="16" t="s">
        <v>247</v>
      </c>
      <c r="BM1280" s="255" t="s">
        <v>1820</v>
      </c>
    </row>
    <row r="1281" spans="1:51" s="14" customFormat="1" ht="12">
      <c r="A1281" s="14"/>
      <c r="B1281" s="268"/>
      <c r="C1281" s="269"/>
      <c r="D1281" s="259" t="s">
        <v>173</v>
      </c>
      <c r="E1281" s="270" t="s">
        <v>1</v>
      </c>
      <c r="F1281" s="271" t="s">
        <v>286</v>
      </c>
      <c r="G1281" s="269"/>
      <c r="H1281" s="272">
        <v>6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173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165</v>
      </c>
    </row>
    <row r="1282" spans="1:51" s="14" customFormat="1" ht="12">
      <c r="A1282" s="14"/>
      <c r="B1282" s="268"/>
      <c r="C1282" s="269"/>
      <c r="D1282" s="259" t="s">
        <v>173</v>
      </c>
      <c r="E1282" s="270" t="s">
        <v>1</v>
      </c>
      <c r="F1282" s="271" t="s">
        <v>826</v>
      </c>
      <c r="G1282" s="269"/>
      <c r="H1282" s="272">
        <v>4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173</v>
      </c>
      <c r="AU1282" s="278" t="s">
        <v>82</v>
      </c>
      <c r="AV1282" s="14" t="s">
        <v>82</v>
      </c>
      <c r="AW1282" s="14" t="s">
        <v>30</v>
      </c>
      <c r="AX1282" s="14" t="s">
        <v>73</v>
      </c>
      <c r="AY1282" s="278" t="s">
        <v>165</v>
      </c>
    </row>
    <row r="1283" spans="1:65" s="2" customFormat="1" ht="21.75" customHeight="1">
      <c r="A1283" s="37"/>
      <c r="B1283" s="38"/>
      <c r="C1283" s="243" t="s">
        <v>1821</v>
      </c>
      <c r="D1283" s="243" t="s">
        <v>167</v>
      </c>
      <c r="E1283" s="244" t="s">
        <v>1822</v>
      </c>
      <c r="F1283" s="245" t="s">
        <v>1823</v>
      </c>
      <c r="G1283" s="246" t="s">
        <v>273</v>
      </c>
      <c r="H1283" s="247">
        <v>7</v>
      </c>
      <c r="I1283" s="248"/>
      <c r="J1283" s="249">
        <f>ROUND(I1283*H1283,2)</f>
        <v>0</v>
      </c>
      <c r="K1283" s="250"/>
      <c r="L1283" s="43"/>
      <c r="M1283" s="251" t="s">
        <v>1</v>
      </c>
      <c r="N1283" s="252" t="s">
        <v>38</v>
      </c>
      <c r="O1283" s="90"/>
      <c r="P1283" s="253">
        <f>O1283*H1283</f>
        <v>0</v>
      </c>
      <c r="Q1283" s="253">
        <v>0</v>
      </c>
      <c r="R1283" s="253">
        <f>Q1283*H1283</f>
        <v>0</v>
      </c>
      <c r="S1283" s="253">
        <v>0</v>
      </c>
      <c r="T1283" s="254">
        <f>S1283*H1283</f>
        <v>0</v>
      </c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R1283" s="255" t="s">
        <v>247</v>
      </c>
      <c r="AT1283" s="255" t="s">
        <v>167</v>
      </c>
      <c r="AU1283" s="255" t="s">
        <v>82</v>
      </c>
      <c r="AY1283" s="16" t="s">
        <v>165</v>
      </c>
      <c r="BE1283" s="256">
        <f>IF(N1283="základní",J1283,0)</f>
        <v>0</v>
      </c>
      <c r="BF1283" s="256">
        <f>IF(N1283="snížená",J1283,0)</f>
        <v>0</v>
      </c>
      <c r="BG1283" s="256">
        <f>IF(N1283="zákl. přenesená",J1283,0)</f>
        <v>0</v>
      </c>
      <c r="BH1283" s="256">
        <f>IF(N1283="sníž. přenesená",J1283,0)</f>
        <v>0</v>
      </c>
      <c r="BI1283" s="256">
        <f>IF(N1283="nulová",J1283,0)</f>
        <v>0</v>
      </c>
      <c r="BJ1283" s="16" t="s">
        <v>80</v>
      </c>
      <c r="BK1283" s="256">
        <f>ROUND(I1283*H1283,2)</f>
        <v>0</v>
      </c>
      <c r="BL1283" s="16" t="s">
        <v>247</v>
      </c>
      <c r="BM1283" s="255" t="s">
        <v>1824</v>
      </c>
    </row>
    <row r="1284" spans="1:51" s="14" customFormat="1" ht="12">
      <c r="A1284" s="14"/>
      <c r="B1284" s="268"/>
      <c r="C1284" s="269"/>
      <c r="D1284" s="259" t="s">
        <v>173</v>
      </c>
      <c r="E1284" s="270" t="s">
        <v>1</v>
      </c>
      <c r="F1284" s="271" t="s">
        <v>286</v>
      </c>
      <c r="G1284" s="269"/>
      <c r="H1284" s="272">
        <v>6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173</v>
      </c>
      <c r="AU1284" s="278" t="s">
        <v>82</v>
      </c>
      <c r="AV1284" s="14" t="s">
        <v>82</v>
      </c>
      <c r="AW1284" s="14" t="s">
        <v>30</v>
      </c>
      <c r="AX1284" s="14" t="s">
        <v>73</v>
      </c>
      <c r="AY1284" s="278" t="s">
        <v>165</v>
      </c>
    </row>
    <row r="1285" spans="1:51" s="14" customFormat="1" ht="12">
      <c r="A1285" s="14"/>
      <c r="B1285" s="268"/>
      <c r="C1285" s="269"/>
      <c r="D1285" s="259" t="s">
        <v>173</v>
      </c>
      <c r="E1285" s="270" t="s">
        <v>1</v>
      </c>
      <c r="F1285" s="271" t="s">
        <v>287</v>
      </c>
      <c r="G1285" s="269"/>
      <c r="H1285" s="272">
        <v>1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173</v>
      </c>
      <c r="AU1285" s="278" t="s">
        <v>82</v>
      </c>
      <c r="AV1285" s="14" t="s">
        <v>82</v>
      </c>
      <c r="AW1285" s="14" t="s">
        <v>30</v>
      </c>
      <c r="AX1285" s="14" t="s">
        <v>73</v>
      </c>
      <c r="AY1285" s="278" t="s">
        <v>165</v>
      </c>
    </row>
    <row r="1286" spans="1:65" s="2" customFormat="1" ht="21.75" customHeight="1">
      <c r="A1286" s="37"/>
      <c r="B1286" s="38"/>
      <c r="C1286" s="279" t="s">
        <v>1825</v>
      </c>
      <c r="D1286" s="279" t="s">
        <v>238</v>
      </c>
      <c r="E1286" s="280" t="s">
        <v>1826</v>
      </c>
      <c r="F1286" s="281" t="s">
        <v>1827</v>
      </c>
      <c r="G1286" s="282" t="s">
        <v>273</v>
      </c>
      <c r="H1286" s="283">
        <v>7</v>
      </c>
      <c r="I1286" s="284"/>
      <c r="J1286" s="285">
        <f>ROUND(I1286*H1286,2)</f>
        <v>0</v>
      </c>
      <c r="K1286" s="286"/>
      <c r="L1286" s="287"/>
      <c r="M1286" s="288" t="s">
        <v>1</v>
      </c>
      <c r="N1286" s="289" t="s">
        <v>38</v>
      </c>
      <c r="O1286" s="90"/>
      <c r="P1286" s="253">
        <f>O1286*H1286</f>
        <v>0</v>
      </c>
      <c r="Q1286" s="253">
        <v>0.025</v>
      </c>
      <c r="R1286" s="253">
        <f>Q1286*H1286</f>
        <v>0.17500000000000002</v>
      </c>
      <c r="S1286" s="253">
        <v>0</v>
      </c>
      <c r="T1286" s="254">
        <f>S1286*H1286</f>
        <v>0</v>
      </c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R1286" s="255" t="s">
        <v>333</v>
      </c>
      <c r="AT1286" s="255" t="s">
        <v>238</v>
      </c>
      <c r="AU1286" s="255" t="s">
        <v>82</v>
      </c>
      <c r="AY1286" s="16" t="s">
        <v>165</v>
      </c>
      <c r="BE1286" s="256">
        <f>IF(N1286="základní",J1286,0)</f>
        <v>0</v>
      </c>
      <c r="BF1286" s="256">
        <f>IF(N1286="snížená",J1286,0)</f>
        <v>0</v>
      </c>
      <c r="BG1286" s="256">
        <f>IF(N1286="zákl. přenesená",J1286,0)</f>
        <v>0</v>
      </c>
      <c r="BH1286" s="256">
        <f>IF(N1286="sníž. přenesená",J1286,0)</f>
        <v>0</v>
      </c>
      <c r="BI1286" s="256">
        <f>IF(N1286="nulová",J1286,0)</f>
        <v>0</v>
      </c>
      <c r="BJ1286" s="16" t="s">
        <v>80</v>
      </c>
      <c r="BK1286" s="256">
        <f>ROUND(I1286*H1286,2)</f>
        <v>0</v>
      </c>
      <c r="BL1286" s="16" t="s">
        <v>247</v>
      </c>
      <c r="BM1286" s="255" t="s">
        <v>1828</v>
      </c>
    </row>
    <row r="1287" spans="1:51" s="14" customFormat="1" ht="12">
      <c r="A1287" s="14"/>
      <c r="B1287" s="268"/>
      <c r="C1287" s="269"/>
      <c r="D1287" s="259" t="s">
        <v>173</v>
      </c>
      <c r="E1287" s="270" t="s">
        <v>1</v>
      </c>
      <c r="F1287" s="271" t="s">
        <v>286</v>
      </c>
      <c r="G1287" s="269"/>
      <c r="H1287" s="272">
        <v>6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173</v>
      </c>
      <c r="AU1287" s="278" t="s">
        <v>82</v>
      </c>
      <c r="AV1287" s="14" t="s">
        <v>82</v>
      </c>
      <c r="AW1287" s="14" t="s">
        <v>30</v>
      </c>
      <c r="AX1287" s="14" t="s">
        <v>73</v>
      </c>
      <c r="AY1287" s="278" t="s">
        <v>165</v>
      </c>
    </row>
    <row r="1288" spans="1:51" s="14" customFormat="1" ht="12">
      <c r="A1288" s="14"/>
      <c r="B1288" s="268"/>
      <c r="C1288" s="269"/>
      <c r="D1288" s="259" t="s">
        <v>173</v>
      </c>
      <c r="E1288" s="270" t="s">
        <v>1</v>
      </c>
      <c r="F1288" s="271" t="s">
        <v>287</v>
      </c>
      <c r="G1288" s="269"/>
      <c r="H1288" s="272">
        <v>1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173</v>
      </c>
      <c r="AU1288" s="278" t="s">
        <v>82</v>
      </c>
      <c r="AV1288" s="14" t="s">
        <v>82</v>
      </c>
      <c r="AW1288" s="14" t="s">
        <v>30</v>
      </c>
      <c r="AX1288" s="14" t="s">
        <v>73</v>
      </c>
      <c r="AY1288" s="278" t="s">
        <v>165</v>
      </c>
    </row>
    <row r="1289" spans="1:65" s="2" customFormat="1" ht="21.75" customHeight="1">
      <c r="A1289" s="37"/>
      <c r="B1289" s="38"/>
      <c r="C1289" s="243" t="s">
        <v>1829</v>
      </c>
      <c r="D1289" s="243" t="s">
        <v>167</v>
      </c>
      <c r="E1289" s="244" t="s">
        <v>1830</v>
      </c>
      <c r="F1289" s="245" t="s">
        <v>1831</v>
      </c>
      <c r="G1289" s="246" t="s">
        <v>273</v>
      </c>
      <c r="H1289" s="247">
        <v>3</v>
      </c>
      <c r="I1289" s="248"/>
      <c r="J1289" s="249">
        <f>ROUND(I1289*H1289,2)</f>
        <v>0</v>
      </c>
      <c r="K1289" s="250"/>
      <c r="L1289" s="43"/>
      <c r="M1289" s="251" t="s">
        <v>1</v>
      </c>
      <c r="N1289" s="252" t="s">
        <v>38</v>
      </c>
      <c r="O1289" s="90"/>
      <c r="P1289" s="253">
        <f>O1289*H1289</f>
        <v>0</v>
      </c>
      <c r="Q1289" s="253">
        <v>0</v>
      </c>
      <c r="R1289" s="253">
        <f>Q1289*H1289</f>
        <v>0</v>
      </c>
      <c r="S1289" s="253">
        <v>0</v>
      </c>
      <c r="T1289" s="254">
        <f>S1289*H1289</f>
        <v>0</v>
      </c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R1289" s="255" t="s">
        <v>247</v>
      </c>
      <c r="AT1289" s="255" t="s">
        <v>167</v>
      </c>
      <c r="AU1289" s="255" t="s">
        <v>82</v>
      </c>
      <c r="AY1289" s="16" t="s">
        <v>165</v>
      </c>
      <c r="BE1289" s="256">
        <f>IF(N1289="základní",J1289,0)</f>
        <v>0</v>
      </c>
      <c r="BF1289" s="256">
        <f>IF(N1289="snížená",J1289,0)</f>
        <v>0</v>
      </c>
      <c r="BG1289" s="256">
        <f>IF(N1289="zákl. přenesená",J1289,0)</f>
        <v>0</v>
      </c>
      <c r="BH1289" s="256">
        <f>IF(N1289="sníž. přenesená",J1289,0)</f>
        <v>0</v>
      </c>
      <c r="BI1289" s="256">
        <f>IF(N1289="nulová",J1289,0)</f>
        <v>0</v>
      </c>
      <c r="BJ1289" s="16" t="s">
        <v>80</v>
      </c>
      <c r="BK1289" s="256">
        <f>ROUND(I1289*H1289,2)</f>
        <v>0</v>
      </c>
      <c r="BL1289" s="16" t="s">
        <v>247</v>
      </c>
      <c r="BM1289" s="255" t="s">
        <v>1832</v>
      </c>
    </row>
    <row r="1290" spans="1:51" s="14" customFormat="1" ht="12">
      <c r="A1290" s="14"/>
      <c r="B1290" s="268"/>
      <c r="C1290" s="269"/>
      <c r="D1290" s="259" t="s">
        <v>173</v>
      </c>
      <c r="E1290" s="270" t="s">
        <v>1</v>
      </c>
      <c r="F1290" s="271" t="s">
        <v>275</v>
      </c>
      <c r="G1290" s="269"/>
      <c r="H1290" s="272">
        <v>3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173</v>
      </c>
      <c r="AU1290" s="278" t="s">
        <v>82</v>
      </c>
      <c r="AV1290" s="14" t="s">
        <v>82</v>
      </c>
      <c r="AW1290" s="14" t="s">
        <v>30</v>
      </c>
      <c r="AX1290" s="14" t="s">
        <v>73</v>
      </c>
      <c r="AY1290" s="278" t="s">
        <v>165</v>
      </c>
    </row>
    <row r="1291" spans="1:65" s="2" customFormat="1" ht="21.75" customHeight="1">
      <c r="A1291" s="37"/>
      <c r="B1291" s="38"/>
      <c r="C1291" s="279" t="s">
        <v>1833</v>
      </c>
      <c r="D1291" s="279" t="s">
        <v>238</v>
      </c>
      <c r="E1291" s="280" t="s">
        <v>1834</v>
      </c>
      <c r="F1291" s="281" t="s">
        <v>1835</v>
      </c>
      <c r="G1291" s="282" t="s">
        <v>273</v>
      </c>
      <c r="H1291" s="283">
        <v>3</v>
      </c>
      <c r="I1291" s="284"/>
      <c r="J1291" s="285">
        <f>ROUND(I1291*H1291,2)</f>
        <v>0</v>
      </c>
      <c r="K1291" s="286"/>
      <c r="L1291" s="287"/>
      <c r="M1291" s="288" t="s">
        <v>1</v>
      </c>
      <c r="N1291" s="289" t="s">
        <v>38</v>
      </c>
      <c r="O1291" s="90"/>
      <c r="P1291" s="253">
        <f>O1291*H1291</f>
        <v>0</v>
      </c>
      <c r="Q1291" s="253">
        <v>0.027</v>
      </c>
      <c r="R1291" s="253">
        <f>Q1291*H1291</f>
        <v>0.081</v>
      </c>
      <c r="S1291" s="253">
        <v>0</v>
      </c>
      <c r="T1291" s="254">
        <f>S1291*H1291</f>
        <v>0</v>
      </c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R1291" s="255" t="s">
        <v>333</v>
      </c>
      <c r="AT1291" s="255" t="s">
        <v>238</v>
      </c>
      <c r="AU1291" s="255" t="s">
        <v>82</v>
      </c>
      <c r="AY1291" s="16" t="s">
        <v>165</v>
      </c>
      <c r="BE1291" s="256">
        <f>IF(N1291="základní",J1291,0)</f>
        <v>0</v>
      </c>
      <c r="BF1291" s="256">
        <f>IF(N1291="snížená",J1291,0)</f>
        <v>0</v>
      </c>
      <c r="BG1291" s="256">
        <f>IF(N1291="zákl. přenesená",J1291,0)</f>
        <v>0</v>
      </c>
      <c r="BH1291" s="256">
        <f>IF(N1291="sníž. přenesená",J1291,0)</f>
        <v>0</v>
      </c>
      <c r="BI1291" s="256">
        <f>IF(N1291="nulová",J1291,0)</f>
        <v>0</v>
      </c>
      <c r="BJ1291" s="16" t="s">
        <v>80</v>
      </c>
      <c r="BK1291" s="256">
        <f>ROUND(I1291*H1291,2)</f>
        <v>0</v>
      </c>
      <c r="BL1291" s="16" t="s">
        <v>247</v>
      </c>
      <c r="BM1291" s="255" t="s">
        <v>1836</v>
      </c>
    </row>
    <row r="1292" spans="1:51" s="14" customFormat="1" ht="12">
      <c r="A1292" s="14"/>
      <c r="B1292" s="268"/>
      <c r="C1292" s="269"/>
      <c r="D1292" s="259" t="s">
        <v>173</v>
      </c>
      <c r="E1292" s="270" t="s">
        <v>1</v>
      </c>
      <c r="F1292" s="271" t="s">
        <v>275</v>
      </c>
      <c r="G1292" s="269"/>
      <c r="H1292" s="272">
        <v>3</v>
      </c>
      <c r="I1292" s="273"/>
      <c r="J1292" s="269"/>
      <c r="K1292" s="269"/>
      <c r="L1292" s="274"/>
      <c r="M1292" s="275"/>
      <c r="N1292" s="276"/>
      <c r="O1292" s="276"/>
      <c r="P1292" s="276"/>
      <c r="Q1292" s="276"/>
      <c r="R1292" s="276"/>
      <c r="S1292" s="276"/>
      <c r="T1292" s="27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8" t="s">
        <v>173</v>
      </c>
      <c r="AU1292" s="278" t="s">
        <v>82</v>
      </c>
      <c r="AV1292" s="14" t="s">
        <v>82</v>
      </c>
      <c r="AW1292" s="14" t="s">
        <v>30</v>
      </c>
      <c r="AX1292" s="14" t="s">
        <v>73</v>
      </c>
      <c r="AY1292" s="278" t="s">
        <v>165</v>
      </c>
    </row>
    <row r="1293" spans="1:65" s="2" customFormat="1" ht="21.75" customHeight="1">
      <c r="A1293" s="37"/>
      <c r="B1293" s="38"/>
      <c r="C1293" s="243" t="s">
        <v>1837</v>
      </c>
      <c r="D1293" s="243" t="s">
        <v>167</v>
      </c>
      <c r="E1293" s="244" t="s">
        <v>1838</v>
      </c>
      <c r="F1293" s="245" t="s">
        <v>1839</v>
      </c>
      <c r="G1293" s="246" t="s">
        <v>273</v>
      </c>
      <c r="H1293" s="247">
        <v>3</v>
      </c>
      <c r="I1293" s="248"/>
      <c r="J1293" s="249">
        <f>ROUND(I1293*H1293,2)</f>
        <v>0</v>
      </c>
      <c r="K1293" s="250"/>
      <c r="L1293" s="43"/>
      <c r="M1293" s="251" t="s">
        <v>1</v>
      </c>
      <c r="N1293" s="252" t="s">
        <v>38</v>
      </c>
      <c r="O1293" s="90"/>
      <c r="P1293" s="253">
        <f>O1293*H1293</f>
        <v>0</v>
      </c>
      <c r="Q1293" s="253">
        <v>0.00084</v>
      </c>
      <c r="R1293" s="253">
        <f>Q1293*H1293</f>
        <v>0.00252</v>
      </c>
      <c r="S1293" s="253">
        <v>0</v>
      </c>
      <c r="T1293" s="254">
        <f>S1293*H1293</f>
        <v>0</v>
      </c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R1293" s="255" t="s">
        <v>247</v>
      </c>
      <c r="AT1293" s="255" t="s">
        <v>167</v>
      </c>
      <c r="AU1293" s="255" t="s">
        <v>82</v>
      </c>
      <c r="AY1293" s="16" t="s">
        <v>165</v>
      </c>
      <c r="BE1293" s="256">
        <f>IF(N1293="základní",J1293,0)</f>
        <v>0</v>
      </c>
      <c r="BF1293" s="256">
        <f>IF(N1293="snížená",J1293,0)</f>
        <v>0</v>
      </c>
      <c r="BG1293" s="256">
        <f>IF(N1293="zákl. přenesená",J1293,0)</f>
        <v>0</v>
      </c>
      <c r="BH1293" s="256">
        <f>IF(N1293="sníž. přenesená",J1293,0)</f>
        <v>0</v>
      </c>
      <c r="BI1293" s="256">
        <f>IF(N1293="nulová",J1293,0)</f>
        <v>0</v>
      </c>
      <c r="BJ1293" s="16" t="s">
        <v>80</v>
      </c>
      <c r="BK1293" s="256">
        <f>ROUND(I1293*H1293,2)</f>
        <v>0</v>
      </c>
      <c r="BL1293" s="16" t="s">
        <v>247</v>
      </c>
      <c r="BM1293" s="255" t="s">
        <v>1840</v>
      </c>
    </row>
    <row r="1294" spans="1:51" s="14" customFormat="1" ht="12">
      <c r="A1294" s="14"/>
      <c r="B1294" s="268"/>
      <c r="C1294" s="269"/>
      <c r="D1294" s="259" t="s">
        <v>173</v>
      </c>
      <c r="E1294" s="270" t="s">
        <v>1</v>
      </c>
      <c r="F1294" s="271" t="s">
        <v>1841</v>
      </c>
      <c r="G1294" s="269"/>
      <c r="H1294" s="272">
        <v>3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173</v>
      </c>
      <c r="AU1294" s="278" t="s">
        <v>82</v>
      </c>
      <c r="AV1294" s="14" t="s">
        <v>82</v>
      </c>
      <c r="AW1294" s="14" t="s">
        <v>30</v>
      </c>
      <c r="AX1294" s="14" t="s">
        <v>80</v>
      </c>
      <c r="AY1294" s="278" t="s">
        <v>165</v>
      </c>
    </row>
    <row r="1295" spans="1:65" s="2" customFormat="1" ht="21.75" customHeight="1">
      <c r="A1295" s="37"/>
      <c r="B1295" s="38"/>
      <c r="C1295" s="243" t="s">
        <v>1842</v>
      </c>
      <c r="D1295" s="243" t="s">
        <v>167</v>
      </c>
      <c r="E1295" s="244" t="s">
        <v>1843</v>
      </c>
      <c r="F1295" s="245" t="s">
        <v>1844</v>
      </c>
      <c r="G1295" s="246" t="s">
        <v>273</v>
      </c>
      <c r="H1295" s="247">
        <v>10</v>
      </c>
      <c r="I1295" s="248"/>
      <c r="J1295" s="249">
        <f>ROUND(I1295*H1295,2)</f>
        <v>0</v>
      </c>
      <c r="K1295" s="250"/>
      <c r="L1295" s="43"/>
      <c r="M1295" s="251" t="s">
        <v>1</v>
      </c>
      <c r="N1295" s="252" t="s">
        <v>38</v>
      </c>
      <c r="O1295" s="90"/>
      <c r="P1295" s="253">
        <f>O1295*H1295</f>
        <v>0</v>
      </c>
      <c r="Q1295" s="253">
        <v>0</v>
      </c>
      <c r="R1295" s="253">
        <f>Q1295*H1295</f>
        <v>0</v>
      </c>
      <c r="S1295" s="253">
        <v>0</v>
      </c>
      <c r="T1295" s="254">
        <f>S1295*H1295</f>
        <v>0</v>
      </c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R1295" s="255" t="s">
        <v>247</v>
      </c>
      <c r="AT1295" s="255" t="s">
        <v>167</v>
      </c>
      <c r="AU1295" s="255" t="s">
        <v>82</v>
      </c>
      <c r="AY1295" s="16" t="s">
        <v>165</v>
      </c>
      <c r="BE1295" s="256">
        <f>IF(N1295="základní",J1295,0)</f>
        <v>0</v>
      </c>
      <c r="BF1295" s="256">
        <f>IF(N1295="snížená",J1295,0)</f>
        <v>0</v>
      </c>
      <c r="BG1295" s="256">
        <f>IF(N1295="zákl. přenesená",J1295,0)</f>
        <v>0</v>
      </c>
      <c r="BH1295" s="256">
        <f>IF(N1295="sníž. přenesená",J1295,0)</f>
        <v>0</v>
      </c>
      <c r="BI1295" s="256">
        <f>IF(N1295="nulová",J1295,0)</f>
        <v>0</v>
      </c>
      <c r="BJ1295" s="16" t="s">
        <v>80</v>
      </c>
      <c r="BK1295" s="256">
        <f>ROUND(I1295*H1295,2)</f>
        <v>0</v>
      </c>
      <c r="BL1295" s="16" t="s">
        <v>247</v>
      </c>
      <c r="BM1295" s="255" t="s">
        <v>1845</v>
      </c>
    </row>
    <row r="1296" spans="1:51" s="14" customFormat="1" ht="12">
      <c r="A1296" s="14"/>
      <c r="B1296" s="268"/>
      <c r="C1296" s="269"/>
      <c r="D1296" s="259" t="s">
        <v>173</v>
      </c>
      <c r="E1296" s="270" t="s">
        <v>1</v>
      </c>
      <c r="F1296" s="271" t="s">
        <v>286</v>
      </c>
      <c r="G1296" s="269"/>
      <c r="H1296" s="272">
        <v>6</v>
      </c>
      <c r="I1296" s="273"/>
      <c r="J1296" s="269"/>
      <c r="K1296" s="269"/>
      <c r="L1296" s="274"/>
      <c r="M1296" s="275"/>
      <c r="N1296" s="276"/>
      <c r="O1296" s="276"/>
      <c r="P1296" s="276"/>
      <c r="Q1296" s="276"/>
      <c r="R1296" s="276"/>
      <c r="S1296" s="276"/>
      <c r="T1296" s="27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8" t="s">
        <v>173</v>
      </c>
      <c r="AU1296" s="278" t="s">
        <v>82</v>
      </c>
      <c r="AV1296" s="14" t="s">
        <v>82</v>
      </c>
      <c r="AW1296" s="14" t="s">
        <v>30</v>
      </c>
      <c r="AX1296" s="14" t="s">
        <v>73</v>
      </c>
      <c r="AY1296" s="278" t="s">
        <v>165</v>
      </c>
    </row>
    <row r="1297" spans="1:51" s="14" customFormat="1" ht="12">
      <c r="A1297" s="14"/>
      <c r="B1297" s="268"/>
      <c r="C1297" s="269"/>
      <c r="D1297" s="259" t="s">
        <v>173</v>
      </c>
      <c r="E1297" s="270" t="s">
        <v>1</v>
      </c>
      <c r="F1297" s="271" t="s">
        <v>1846</v>
      </c>
      <c r="G1297" s="269"/>
      <c r="H1297" s="272">
        <v>4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173</v>
      </c>
      <c r="AU1297" s="278" t="s">
        <v>82</v>
      </c>
      <c r="AV1297" s="14" t="s">
        <v>82</v>
      </c>
      <c r="AW1297" s="14" t="s">
        <v>30</v>
      </c>
      <c r="AX1297" s="14" t="s">
        <v>73</v>
      </c>
      <c r="AY1297" s="278" t="s">
        <v>165</v>
      </c>
    </row>
    <row r="1298" spans="1:65" s="2" customFormat="1" ht="16.5" customHeight="1">
      <c r="A1298" s="37"/>
      <c r="B1298" s="38"/>
      <c r="C1298" s="279" t="s">
        <v>1847</v>
      </c>
      <c r="D1298" s="279" t="s">
        <v>238</v>
      </c>
      <c r="E1298" s="280" t="s">
        <v>1848</v>
      </c>
      <c r="F1298" s="281" t="s">
        <v>1849</v>
      </c>
      <c r="G1298" s="282" t="s">
        <v>273</v>
      </c>
      <c r="H1298" s="283">
        <v>10</v>
      </c>
      <c r="I1298" s="284"/>
      <c r="J1298" s="285">
        <f>ROUND(I1298*H1298,2)</f>
        <v>0</v>
      </c>
      <c r="K1298" s="286"/>
      <c r="L1298" s="287"/>
      <c r="M1298" s="288" t="s">
        <v>1</v>
      </c>
      <c r="N1298" s="289" t="s">
        <v>38</v>
      </c>
      <c r="O1298" s="90"/>
      <c r="P1298" s="253">
        <f>O1298*H1298</f>
        <v>0</v>
      </c>
      <c r="Q1298" s="253">
        <v>0.0038</v>
      </c>
      <c r="R1298" s="253">
        <f>Q1298*H1298</f>
        <v>0.038</v>
      </c>
      <c r="S1298" s="253">
        <v>0</v>
      </c>
      <c r="T1298" s="254">
        <f>S1298*H1298</f>
        <v>0</v>
      </c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R1298" s="255" t="s">
        <v>333</v>
      </c>
      <c r="AT1298" s="255" t="s">
        <v>238</v>
      </c>
      <c r="AU1298" s="255" t="s">
        <v>82</v>
      </c>
      <c r="AY1298" s="16" t="s">
        <v>165</v>
      </c>
      <c r="BE1298" s="256">
        <f>IF(N1298="základní",J1298,0)</f>
        <v>0</v>
      </c>
      <c r="BF1298" s="256">
        <f>IF(N1298="snížená",J1298,0)</f>
        <v>0</v>
      </c>
      <c r="BG1298" s="256">
        <f>IF(N1298="zákl. přenesená",J1298,0)</f>
        <v>0</v>
      </c>
      <c r="BH1298" s="256">
        <f>IF(N1298="sníž. přenesená",J1298,0)</f>
        <v>0</v>
      </c>
      <c r="BI1298" s="256">
        <f>IF(N1298="nulová",J1298,0)</f>
        <v>0</v>
      </c>
      <c r="BJ1298" s="16" t="s">
        <v>80</v>
      </c>
      <c r="BK1298" s="256">
        <f>ROUND(I1298*H1298,2)</f>
        <v>0</v>
      </c>
      <c r="BL1298" s="16" t="s">
        <v>247</v>
      </c>
      <c r="BM1298" s="255" t="s">
        <v>1850</v>
      </c>
    </row>
    <row r="1299" spans="1:65" s="2" customFormat="1" ht="16.5" customHeight="1">
      <c r="A1299" s="37"/>
      <c r="B1299" s="38"/>
      <c r="C1299" s="243" t="s">
        <v>1851</v>
      </c>
      <c r="D1299" s="243" t="s">
        <v>167</v>
      </c>
      <c r="E1299" s="244" t="s">
        <v>1852</v>
      </c>
      <c r="F1299" s="245" t="s">
        <v>1853</v>
      </c>
      <c r="G1299" s="246" t="s">
        <v>273</v>
      </c>
      <c r="H1299" s="247">
        <v>10</v>
      </c>
      <c r="I1299" s="248"/>
      <c r="J1299" s="249">
        <f>ROUND(I1299*H1299,2)</f>
        <v>0</v>
      </c>
      <c r="K1299" s="250"/>
      <c r="L1299" s="43"/>
      <c r="M1299" s="251" t="s">
        <v>1</v>
      </c>
      <c r="N1299" s="252" t="s">
        <v>38</v>
      </c>
      <c r="O1299" s="90"/>
      <c r="P1299" s="253">
        <f>O1299*H1299</f>
        <v>0</v>
      </c>
      <c r="Q1299" s="253">
        <v>0</v>
      </c>
      <c r="R1299" s="253">
        <f>Q1299*H1299</f>
        <v>0</v>
      </c>
      <c r="S1299" s="253">
        <v>0</v>
      </c>
      <c r="T1299" s="254">
        <f>S1299*H1299</f>
        <v>0</v>
      </c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R1299" s="255" t="s">
        <v>247</v>
      </c>
      <c r="AT1299" s="255" t="s">
        <v>167</v>
      </c>
      <c r="AU1299" s="255" t="s">
        <v>82</v>
      </c>
      <c r="AY1299" s="16" t="s">
        <v>165</v>
      </c>
      <c r="BE1299" s="256">
        <f>IF(N1299="základní",J1299,0)</f>
        <v>0</v>
      </c>
      <c r="BF1299" s="256">
        <f>IF(N1299="snížená",J1299,0)</f>
        <v>0</v>
      </c>
      <c r="BG1299" s="256">
        <f>IF(N1299="zákl. přenesená",J1299,0)</f>
        <v>0</v>
      </c>
      <c r="BH1299" s="256">
        <f>IF(N1299="sníž. přenesená",J1299,0)</f>
        <v>0</v>
      </c>
      <c r="BI1299" s="256">
        <f>IF(N1299="nulová",J1299,0)</f>
        <v>0</v>
      </c>
      <c r="BJ1299" s="16" t="s">
        <v>80</v>
      </c>
      <c r="BK1299" s="256">
        <f>ROUND(I1299*H1299,2)</f>
        <v>0</v>
      </c>
      <c r="BL1299" s="16" t="s">
        <v>247</v>
      </c>
      <c r="BM1299" s="255" t="s">
        <v>1854</v>
      </c>
    </row>
    <row r="1300" spans="1:51" s="14" customFormat="1" ht="12">
      <c r="A1300" s="14"/>
      <c r="B1300" s="268"/>
      <c r="C1300" s="269"/>
      <c r="D1300" s="259" t="s">
        <v>173</v>
      </c>
      <c r="E1300" s="270" t="s">
        <v>1</v>
      </c>
      <c r="F1300" s="271" t="s">
        <v>286</v>
      </c>
      <c r="G1300" s="269"/>
      <c r="H1300" s="272">
        <v>6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173</v>
      </c>
      <c r="AU1300" s="278" t="s">
        <v>82</v>
      </c>
      <c r="AV1300" s="14" t="s">
        <v>82</v>
      </c>
      <c r="AW1300" s="14" t="s">
        <v>30</v>
      </c>
      <c r="AX1300" s="14" t="s">
        <v>73</v>
      </c>
      <c r="AY1300" s="278" t="s">
        <v>165</v>
      </c>
    </row>
    <row r="1301" spans="1:51" s="14" customFormat="1" ht="12">
      <c r="A1301" s="14"/>
      <c r="B1301" s="268"/>
      <c r="C1301" s="269"/>
      <c r="D1301" s="259" t="s">
        <v>173</v>
      </c>
      <c r="E1301" s="270" t="s">
        <v>1</v>
      </c>
      <c r="F1301" s="271" t="s">
        <v>1846</v>
      </c>
      <c r="G1301" s="269"/>
      <c r="H1301" s="272">
        <v>4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173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165</v>
      </c>
    </row>
    <row r="1302" spans="1:65" s="2" customFormat="1" ht="16.5" customHeight="1">
      <c r="A1302" s="37"/>
      <c r="B1302" s="38"/>
      <c r="C1302" s="279" t="s">
        <v>1855</v>
      </c>
      <c r="D1302" s="279" t="s">
        <v>238</v>
      </c>
      <c r="E1302" s="280" t="s">
        <v>1856</v>
      </c>
      <c r="F1302" s="281" t="s">
        <v>1857</v>
      </c>
      <c r="G1302" s="282" t="s">
        <v>273</v>
      </c>
      <c r="H1302" s="283">
        <v>10</v>
      </c>
      <c r="I1302" s="284"/>
      <c r="J1302" s="285">
        <f>ROUND(I1302*H1302,2)</f>
        <v>0</v>
      </c>
      <c r="K1302" s="286"/>
      <c r="L1302" s="287"/>
      <c r="M1302" s="288" t="s">
        <v>1</v>
      </c>
      <c r="N1302" s="289" t="s">
        <v>38</v>
      </c>
      <c r="O1302" s="90"/>
      <c r="P1302" s="253">
        <f>O1302*H1302</f>
        <v>0</v>
      </c>
      <c r="Q1302" s="253">
        <v>0.0012</v>
      </c>
      <c r="R1302" s="253">
        <f>Q1302*H1302</f>
        <v>0.011999999999999999</v>
      </c>
      <c r="S1302" s="253">
        <v>0</v>
      </c>
      <c r="T1302" s="254">
        <f>S1302*H1302</f>
        <v>0</v>
      </c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R1302" s="255" t="s">
        <v>333</v>
      </c>
      <c r="AT1302" s="255" t="s">
        <v>238</v>
      </c>
      <c r="AU1302" s="255" t="s">
        <v>82</v>
      </c>
      <c r="AY1302" s="16" t="s">
        <v>165</v>
      </c>
      <c r="BE1302" s="256">
        <f>IF(N1302="základní",J1302,0)</f>
        <v>0</v>
      </c>
      <c r="BF1302" s="256">
        <f>IF(N1302="snížená",J1302,0)</f>
        <v>0</v>
      </c>
      <c r="BG1302" s="256">
        <f>IF(N1302="zákl. přenesená",J1302,0)</f>
        <v>0</v>
      </c>
      <c r="BH1302" s="256">
        <f>IF(N1302="sníž. přenesená",J1302,0)</f>
        <v>0</v>
      </c>
      <c r="BI1302" s="256">
        <f>IF(N1302="nulová",J1302,0)</f>
        <v>0</v>
      </c>
      <c r="BJ1302" s="16" t="s">
        <v>80</v>
      </c>
      <c r="BK1302" s="256">
        <f>ROUND(I1302*H1302,2)</f>
        <v>0</v>
      </c>
      <c r="BL1302" s="16" t="s">
        <v>247</v>
      </c>
      <c r="BM1302" s="255" t="s">
        <v>1858</v>
      </c>
    </row>
    <row r="1303" spans="1:47" s="2" customFormat="1" ht="12">
      <c r="A1303" s="37"/>
      <c r="B1303" s="38"/>
      <c r="C1303" s="39"/>
      <c r="D1303" s="259" t="s">
        <v>437</v>
      </c>
      <c r="E1303" s="39"/>
      <c r="F1303" s="290" t="s">
        <v>1859</v>
      </c>
      <c r="G1303" s="39"/>
      <c r="H1303" s="39"/>
      <c r="I1303" s="153"/>
      <c r="J1303" s="39"/>
      <c r="K1303" s="39"/>
      <c r="L1303" s="43"/>
      <c r="M1303" s="291"/>
      <c r="N1303" s="292"/>
      <c r="O1303" s="90"/>
      <c r="P1303" s="90"/>
      <c r="Q1303" s="90"/>
      <c r="R1303" s="90"/>
      <c r="S1303" s="90"/>
      <c r="T1303" s="91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T1303" s="16" t="s">
        <v>437</v>
      </c>
      <c r="AU1303" s="16" t="s">
        <v>82</v>
      </c>
    </row>
    <row r="1304" spans="1:65" s="2" customFormat="1" ht="16.5" customHeight="1">
      <c r="A1304" s="37"/>
      <c r="B1304" s="38"/>
      <c r="C1304" s="243" t="s">
        <v>1860</v>
      </c>
      <c r="D1304" s="243" t="s">
        <v>167</v>
      </c>
      <c r="E1304" s="244" t="s">
        <v>1861</v>
      </c>
      <c r="F1304" s="245" t="s">
        <v>1862</v>
      </c>
      <c r="G1304" s="246" t="s">
        <v>273</v>
      </c>
      <c r="H1304" s="247">
        <v>10</v>
      </c>
      <c r="I1304" s="248"/>
      <c r="J1304" s="249">
        <f>ROUND(I1304*H1304,2)</f>
        <v>0</v>
      </c>
      <c r="K1304" s="250"/>
      <c r="L1304" s="43"/>
      <c r="M1304" s="251" t="s">
        <v>1</v>
      </c>
      <c r="N1304" s="252" t="s">
        <v>38</v>
      </c>
      <c r="O1304" s="90"/>
      <c r="P1304" s="253">
        <f>O1304*H1304</f>
        <v>0</v>
      </c>
      <c r="Q1304" s="253">
        <v>0</v>
      </c>
      <c r="R1304" s="253">
        <f>Q1304*H1304</f>
        <v>0</v>
      </c>
      <c r="S1304" s="253">
        <v>0</v>
      </c>
      <c r="T1304" s="254">
        <f>S1304*H1304</f>
        <v>0</v>
      </c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R1304" s="255" t="s">
        <v>247</v>
      </c>
      <c r="AT1304" s="255" t="s">
        <v>167</v>
      </c>
      <c r="AU1304" s="255" t="s">
        <v>82</v>
      </c>
      <c r="AY1304" s="16" t="s">
        <v>165</v>
      </c>
      <c r="BE1304" s="256">
        <f>IF(N1304="základní",J1304,0)</f>
        <v>0</v>
      </c>
      <c r="BF1304" s="256">
        <f>IF(N1304="snížená",J1304,0)</f>
        <v>0</v>
      </c>
      <c r="BG1304" s="256">
        <f>IF(N1304="zákl. přenesená",J1304,0)</f>
        <v>0</v>
      </c>
      <c r="BH1304" s="256">
        <f>IF(N1304="sníž. přenesená",J1304,0)</f>
        <v>0</v>
      </c>
      <c r="BI1304" s="256">
        <f>IF(N1304="nulová",J1304,0)</f>
        <v>0</v>
      </c>
      <c r="BJ1304" s="16" t="s">
        <v>80</v>
      </c>
      <c r="BK1304" s="256">
        <f>ROUND(I1304*H1304,2)</f>
        <v>0</v>
      </c>
      <c r="BL1304" s="16" t="s">
        <v>247</v>
      </c>
      <c r="BM1304" s="255" t="s">
        <v>1863</v>
      </c>
    </row>
    <row r="1305" spans="1:51" s="14" customFormat="1" ht="12">
      <c r="A1305" s="14"/>
      <c r="B1305" s="268"/>
      <c r="C1305" s="269"/>
      <c r="D1305" s="259" t="s">
        <v>173</v>
      </c>
      <c r="E1305" s="270" t="s">
        <v>1</v>
      </c>
      <c r="F1305" s="271" t="s">
        <v>286</v>
      </c>
      <c r="G1305" s="269"/>
      <c r="H1305" s="272">
        <v>6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173</v>
      </c>
      <c r="AU1305" s="278" t="s">
        <v>82</v>
      </c>
      <c r="AV1305" s="14" t="s">
        <v>82</v>
      </c>
      <c r="AW1305" s="14" t="s">
        <v>30</v>
      </c>
      <c r="AX1305" s="14" t="s">
        <v>73</v>
      </c>
      <c r="AY1305" s="278" t="s">
        <v>165</v>
      </c>
    </row>
    <row r="1306" spans="1:51" s="14" customFormat="1" ht="12">
      <c r="A1306" s="14"/>
      <c r="B1306" s="268"/>
      <c r="C1306" s="269"/>
      <c r="D1306" s="259" t="s">
        <v>173</v>
      </c>
      <c r="E1306" s="270" t="s">
        <v>1</v>
      </c>
      <c r="F1306" s="271" t="s">
        <v>1846</v>
      </c>
      <c r="G1306" s="269"/>
      <c r="H1306" s="272">
        <v>4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173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165</v>
      </c>
    </row>
    <row r="1307" spans="1:65" s="2" customFormat="1" ht="21.75" customHeight="1">
      <c r="A1307" s="37"/>
      <c r="B1307" s="38"/>
      <c r="C1307" s="279" t="s">
        <v>1864</v>
      </c>
      <c r="D1307" s="279" t="s">
        <v>238</v>
      </c>
      <c r="E1307" s="280" t="s">
        <v>1865</v>
      </c>
      <c r="F1307" s="281" t="s">
        <v>1866</v>
      </c>
      <c r="G1307" s="282" t="s">
        <v>273</v>
      </c>
      <c r="H1307" s="283">
        <v>10</v>
      </c>
      <c r="I1307" s="284"/>
      <c r="J1307" s="285">
        <f>ROUND(I1307*H1307,2)</f>
        <v>0</v>
      </c>
      <c r="K1307" s="286"/>
      <c r="L1307" s="287"/>
      <c r="M1307" s="288" t="s">
        <v>1</v>
      </c>
      <c r="N1307" s="289" t="s">
        <v>38</v>
      </c>
      <c r="O1307" s="90"/>
      <c r="P1307" s="253">
        <f>O1307*H1307</f>
        <v>0</v>
      </c>
      <c r="Q1307" s="253">
        <v>0.00015</v>
      </c>
      <c r="R1307" s="253">
        <f>Q1307*H1307</f>
        <v>0.0014999999999999998</v>
      </c>
      <c r="S1307" s="253">
        <v>0</v>
      </c>
      <c r="T1307" s="254">
        <f>S1307*H1307</f>
        <v>0</v>
      </c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R1307" s="255" t="s">
        <v>333</v>
      </c>
      <c r="AT1307" s="255" t="s">
        <v>238</v>
      </c>
      <c r="AU1307" s="255" t="s">
        <v>82</v>
      </c>
      <c r="AY1307" s="16" t="s">
        <v>165</v>
      </c>
      <c r="BE1307" s="256">
        <f>IF(N1307="základní",J1307,0)</f>
        <v>0</v>
      </c>
      <c r="BF1307" s="256">
        <f>IF(N1307="snížená",J1307,0)</f>
        <v>0</v>
      </c>
      <c r="BG1307" s="256">
        <f>IF(N1307="zákl. přenesená",J1307,0)</f>
        <v>0</v>
      </c>
      <c r="BH1307" s="256">
        <f>IF(N1307="sníž. přenesená",J1307,0)</f>
        <v>0</v>
      </c>
      <c r="BI1307" s="256">
        <f>IF(N1307="nulová",J1307,0)</f>
        <v>0</v>
      </c>
      <c r="BJ1307" s="16" t="s">
        <v>80</v>
      </c>
      <c r="BK1307" s="256">
        <f>ROUND(I1307*H1307,2)</f>
        <v>0</v>
      </c>
      <c r="BL1307" s="16" t="s">
        <v>247</v>
      </c>
      <c r="BM1307" s="255" t="s">
        <v>1867</v>
      </c>
    </row>
    <row r="1308" spans="1:65" s="2" customFormat="1" ht="21.75" customHeight="1">
      <c r="A1308" s="37"/>
      <c r="B1308" s="38"/>
      <c r="C1308" s="243" t="s">
        <v>1868</v>
      </c>
      <c r="D1308" s="243" t="s">
        <v>167</v>
      </c>
      <c r="E1308" s="244" t="s">
        <v>1869</v>
      </c>
      <c r="F1308" s="245" t="s">
        <v>1870</v>
      </c>
      <c r="G1308" s="246" t="s">
        <v>170</v>
      </c>
      <c r="H1308" s="247">
        <v>9.9</v>
      </c>
      <c r="I1308" s="248"/>
      <c r="J1308" s="249">
        <f>ROUND(I1308*H1308,2)</f>
        <v>0</v>
      </c>
      <c r="K1308" s="250"/>
      <c r="L1308" s="43"/>
      <c r="M1308" s="251" t="s">
        <v>1</v>
      </c>
      <c r="N1308" s="252" t="s">
        <v>38</v>
      </c>
      <c r="O1308" s="90"/>
      <c r="P1308" s="253">
        <f>O1308*H1308</f>
        <v>0</v>
      </c>
      <c r="Q1308" s="253">
        <v>0</v>
      </c>
      <c r="R1308" s="253">
        <f>Q1308*H1308</f>
        <v>0</v>
      </c>
      <c r="S1308" s="253">
        <v>0.00848</v>
      </c>
      <c r="T1308" s="254">
        <f>S1308*H1308</f>
        <v>0.083952</v>
      </c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R1308" s="255" t="s">
        <v>247</v>
      </c>
      <c r="AT1308" s="255" t="s">
        <v>167</v>
      </c>
      <c r="AU1308" s="255" t="s">
        <v>82</v>
      </c>
      <c r="AY1308" s="16" t="s">
        <v>165</v>
      </c>
      <c r="BE1308" s="256">
        <f>IF(N1308="základní",J1308,0)</f>
        <v>0</v>
      </c>
      <c r="BF1308" s="256">
        <f>IF(N1308="snížená",J1308,0)</f>
        <v>0</v>
      </c>
      <c r="BG1308" s="256">
        <f>IF(N1308="zákl. přenesená",J1308,0)</f>
        <v>0</v>
      </c>
      <c r="BH1308" s="256">
        <f>IF(N1308="sníž. přenesená",J1308,0)</f>
        <v>0</v>
      </c>
      <c r="BI1308" s="256">
        <f>IF(N1308="nulová",J1308,0)</f>
        <v>0</v>
      </c>
      <c r="BJ1308" s="16" t="s">
        <v>80</v>
      </c>
      <c r="BK1308" s="256">
        <f>ROUND(I1308*H1308,2)</f>
        <v>0</v>
      </c>
      <c r="BL1308" s="16" t="s">
        <v>247</v>
      </c>
      <c r="BM1308" s="255" t="s">
        <v>1871</v>
      </c>
    </row>
    <row r="1309" spans="1:51" s="14" customFormat="1" ht="12">
      <c r="A1309" s="14"/>
      <c r="B1309" s="268"/>
      <c r="C1309" s="269"/>
      <c r="D1309" s="259" t="s">
        <v>173</v>
      </c>
      <c r="E1309" s="270" t="s">
        <v>1</v>
      </c>
      <c r="F1309" s="271" t="s">
        <v>1872</v>
      </c>
      <c r="G1309" s="269"/>
      <c r="H1309" s="272">
        <v>9.9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173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165</v>
      </c>
    </row>
    <row r="1310" spans="1:65" s="2" customFormat="1" ht="21.75" customHeight="1">
      <c r="A1310" s="37"/>
      <c r="B1310" s="38"/>
      <c r="C1310" s="243" t="s">
        <v>1873</v>
      </c>
      <c r="D1310" s="243" t="s">
        <v>167</v>
      </c>
      <c r="E1310" s="244" t="s">
        <v>1874</v>
      </c>
      <c r="F1310" s="245" t="s">
        <v>1875</v>
      </c>
      <c r="G1310" s="246" t="s">
        <v>457</v>
      </c>
      <c r="H1310" s="247">
        <v>60</v>
      </c>
      <c r="I1310" s="248"/>
      <c r="J1310" s="249">
        <f>ROUND(I1310*H1310,2)</f>
        <v>0</v>
      </c>
      <c r="K1310" s="250"/>
      <c r="L1310" s="43"/>
      <c r="M1310" s="251" t="s">
        <v>1</v>
      </c>
      <c r="N1310" s="252" t="s">
        <v>38</v>
      </c>
      <c r="O1310" s="90"/>
      <c r="P1310" s="253">
        <f>O1310*H1310</f>
        <v>0</v>
      </c>
      <c r="Q1310" s="253">
        <v>0</v>
      </c>
      <c r="R1310" s="253">
        <f>Q1310*H1310</f>
        <v>0</v>
      </c>
      <c r="S1310" s="253">
        <v>0</v>
      </c>
      <c r="T1310" s="254">
        <f>S1310*H1310</f>
        <v>0</v>
      </c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R1310" s="255" t="s">
        <v>247</v>
      </c>
      <c r="AT1310" s="255" t="s">
        <v>167</v>
      </c>
      <c r="AU1310" s="255" t="s">
        <v>82</v>
      </c>
      <c r="AY1310" s="16" t="s">
        <v>165</v>
      </c>
      <c r="BE1310" s="256">
        <f>IF(N1310="základní",J1310,0)</f>
        <v>0</v>
      </c>
      <c r="BF1310" s="256">
        <f>IF(N1310="snížená",J1310,0)</f>
        <v>0</v>
      </c>
      <c r="BG1310" s="256">
        <f>IF(N1310="zákl. přenesená",J1310,0)</f>
        <v>0</v>
      </c>
      <c r="BH1310" s="256">
        <f>IF(N1310="sníž. přenesená",J1310,0)</f>
        <v>0</v>
      </c>
      <c r="BI1310" s="256">
        <f>IF(N1310="nulová",J1310,0)</f>
        <v>0</v>
      </c>
      <c r="BJ1310" s="16" t="s">
        <v>80</v>
      </c>
      <c r="BK1310" s="256">
        <f>ROUND(I1310*H1310,2)</f>
        <v>0</v>
      </c>
      <c r="BL1310" s="16" t="s">
        <v>247</v>
      </c>
      <c r="BM1310" s="255" t="s">
        <v>1876</v>
      </c>
    </row>
    <row r="1311" spans="1:51" s="13" customFormat="1" ht="12">
      <c r="A1311" s="13"/>
      <c r="B1311" s="257"/>
      <c r="C1311" s="258"/>
      <c r="D1311" s="259" t="s">
        <v>173</v>
      </c>
      <c r="E1311" s="260" t="s">
        <v>1</v>
      </c>
      <c r="F1311" s="261" t="s">
        <v>1877</v>
      </c>
      <c r="G1311" s="258"/>
      <c r="H1311" s="260" t="s">
        <v>1</v>
      </c>
      <c r="I1311" s="262"/>
      <c r="J1311" s="258"/>
      <c r="K1311" s="258"/>
      <c r="L1311" s="263"/>
      <c r="M1311" s="264"/>
      <c r="N1311" s="265"/>
      <c r="O1311" s="265"/>
      <c r="P1311" s="265"/>
      <c r="Q1311" s="265"/>
      <c r="R1311" s="265"/>
      <c r="S1311" s="265"/>
      <c r="T1311" s="266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67" t="s">
        <v>173</v>
      </c>
      <c r="AU1311" s="267" t="s">
        <v>82</v>
      </c>
      <c r="AV1311" s="13" t="s">
        <v>80</v>
      </c>
      <c r="AW1311" s="13" t="s">
        <v>30</v>
      </c>
      <c r="AX1311" s="13" t="s">
        <v>73</v>
      </c>
      <c r="AY1311" s="267" t="s">
        <v>165</v>
      </c>
    </row>
    <row r="1312" spans="1:51" s="14" customFormat="1" ht="12">
      <c r="A1312" s="14"/>
      <c r="B1312" s="268"/>
      <c r="C1312" s="269"/>
      <c r="D1312" s="259" t="s">
        <v>173</v>
      </c>
      <c r="E1312" s="270" t="s">
        <v>1</v>
      </c>
      <c r="F1312" s="271" t="s">
        <v>1878</v>
      </c>
      <c r="G1312" s="269"/>
      <c r="H1312" s="272">
        <v>60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173</v>
      </c>
      <c r="AU1312" s="278" t="s">
        <v>82</v>
      </c>
      <c r="AV1312" s="14" t="s">
        <v>82</v>
      </c>
      <c r="AW1312" s="14" t="s">
        <v>30</v>
      </c>
      <c r="AX1312" s="14" t="s">
        <v>73</v>
      </c>
      <c r="AY1312" s="278" t="s">
        <v>165</v>
      </c>
    </row>
    <row r="1313" spans="1:65" s="2" customFormat="1" ht="16.5" customHeight="1">
      <c r="A1313" s="37"/>
      <c r="B1313" s="38"/>
      <c r="C1313" s="279" t="s">
        <v>1879</v>
      </c>
      <c r="D1313" s="279" t="s">
        <v>238</v>
      </c>
      <c r="E1313" s="280" t="s">
        <v>1880</v>
      </c>
      <c r="F1313" s="281" t="s">
        <v>1881</v>
      </c>
      <c r="G1313" s="282" t="s">
        <v>457</v>
      </c>
      <c r="H1313" s="283">
        <v>61.2</v>
      </c>
      <c r="I1313" s="284"/>
      <c r="J1313" s="285">
        <f>ROUND(I1313*H1313,2)</f>
        <v>0</v>
      </c>
      <c r="K1313" s="286"/>
      <c r="L1313" s="287"/>
      <c r="M1313" s="288" t="s">
        <v>1</v>
      </c>
      <c r="N1313" s="289" t="s">
        <v>38</v>
      </c>
      <c r="O1313" s="90"/>
      <c r="P1313" s="253">
        <f>O1313*H1313</f>
        <v>0</v>
      </c>
      <c r="Q1313" s="253">
        <v>6E-05</v>
      </c>
      <c r="R1313" s="253">
        <f>Q1313*H1313</f>
        <v>0.0036720000000000004</v>
      </c>
      <c r="S1313" s="253">
        <v>0</v>
      </c>
      <c r="T1313" s="254">
        <f>S1313*H1313</f>
        <v>0</v>
      </c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R1313" s="255" t="s">
        <v>333</v>
      </c>
      <c r="AT1313" s="255" t="s">
        <v>238</v>
      </c>
      <c r="AU1313" s="255" t="s">
        <v>82</v>
      </c>
      <c r="AY1313" s="16" t="s">
        <v>165</v>
      </c>
      <c r="BE1313" s="256">
        <f>IF(N1313="základní",J1313,0)</f>
        <v>0</v>
      </c>
      <c r="BF1313" s="256">
        <f>IF(N1313="snížená",J1313,0)</f>
        <v>0</v>
      </c>
      <c r="BG1313" s="256">
        <f>IF(N1313="zákl. přenesená",J1313,0)</f>
        <v>0</v>
      </c>
      <c r="BH1313" s="256">
        <f>IF(N1313="sníž. přenesená",J1313,0)</f>
        <v>0</v>
      </c>
      <c r="BI1313" s="256">
        <f>IF(N1313="nulová",J1313,0)</f>
        <v>0</v>
      </c>
      <c r="BJ1313" s="16" t="s">
        <v>80</v>
      </c>
      <c r="BK1313" s="256">
        <f>ROUND(I1313*H1313,2)</f>
        <v>0</v>
      </c>
      <c r="BL1313" s="16" t="s">
        <v>247</v>
      </c>
      <c r="BM1313" s="255" t="s">
        <v>1882</v>
      </c>
    </row>
    <row r="1314" spans="1:51" s="14" customFormat="1" ht="12">
      <c r="A1314" s="14"/>
      <c r="B1314" s="268"/>
      <c r="C1314" s="269"/>
      <c r="D1314" s="259" t="s">
        <v>173</v>
      </c>
      <c r="E1314" s="269"/>
      <c r="F1314" s="271" t="s">
        <v>1883</v>
      </c>
      <c r="G1314" s="269"/>
      <c r="H1314" s="272">
        <v>61.2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173</v>
      </c>
      <c r="AU1314" s="278" t="s">
        <v>82</v>
      </c>
      <c r="AV1314" s="14" t="s">
        <v>82</v>
      </c>
      <c r="AW1314" s="14" t="s">
        <v>4</v>
      </c>
      <c r="AX1314" s="14" t="s">
        <v>80</v>
      </c>
      <c r="AY1314" s="278" t="s">
        <v>165</v>
      </c>
    </row>
    <row r="1315" spans="1:65" s="2" customFormat="1" ht="21.75" customHeight="1">
      <c r="A1315" s="37"/>
      <c r="B1315" s="38"/>
      <c r="C1315" s="243" t="s">
        <v>1884</v>
      </c>
      <c r="D1315" s="243" t="s">
        <v>167</v>
      </c>
      <c r="E1315" s="244" t="s">
        <v>1885</v>
      </c>
      <c r="F1315" s="245" t="s">
        <v>1886</v>
      </c>
      <c r="G1315" s="246" t="s">
        <v>273</v>
      </c>
      <c r="H1315" s="247">
        <v>7</v>
      </c>
      <c r="I1315" s="248"/>
      <c r="J1315" s="249">
        <f>ROUND(I1315*H1315,2)</f>
        <v>0</v>
      </c>
      <c r="K1315" s="250"/>
      <c r="L1315" s="43"/>
      <c r="M1315" s="251" t="s">
        <v>1</v>
      </c>
      <c r="N1315" s="252" t="s">
        <v>38</v>
      </c>
      <c r="O1315" s="90"/>
      <c r="P1315" s="253">
        <f>O1315*H1315</f>
        <v>0</v>
      </c>
      <c r="Q1315" s="253">
        <v>0</v>
      </c>
      <c r="R1315" s="253">
        <f>Q1315*H1315</f>
        <v>0</v>
      </c>
      <c r="S1315" s="253">
        <v>0.024</v>
      </c>
      <c r="T1315" s="254">
        <f>S1315*H1315</f>
        <v>0.168</v>
      </c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R1315" s="255" t="s">
        <v>247</v>
      </c>
      <c r="AT1315" s="255" t="s">
        <v>167</v>
      </c>
      <c r="AU1315" s="255" t="s">
        <v>82</v>
      </c>
      <c r="AY1315" s="16" t="s">
        <v>165</v>
      </c>
      <c r="BE1315" s="256">
        <f>IF(N1315="základní",J1315,0)</f>
        <v>0</v>
      </c>
      <c r="BF1315" s="256">
        <f>IF(N1315="snížená",J1315,0)</f>
        <v>0</v>
      </c>
      <c r="BG1315" s="256">
        <f>IF(N1315="zákl. přenesená",J1315,0)</f>
        <v>0</v>
      </c>
      <c r="BH1315" s="256">
        <f>IF(N1315="sníž. přenesená",J1315,0)</f>
        <v>0</v>
      </c>
      <c r="BI1315" s="256">
        <f>IF(N1315="nulová",J1315,0)</f>
        <v>0</v>
      </c>
      <c r="BJ1315" s="16" t="s">
        <v>80</v>
      </c>
      <c r="BK1315" s="256">
        <f>ROUND(I1315*H1315,2)</f>
        <v>0</v>
      </c>
      <c r="BL1315" s="16" t="s">
        <v>247</v>
      </c>
      <c r="BM1315" s="255" t="s">
        <v>1887</v>
      </c>
    </row>
    <row r="1316" spans="1:51" s="14" customFormat="1" ht="12">
      <c r="A1316" s="14"/>
      <c r="B1316" s="268"/>
      <c r="C1316" s="269"/>
      <c r="D1316" s="259" t="s">
        <v>173</v>
      </c>
      <c r="E1316" s="270" t="s">
        <v>1</v>
      </c>
      <c r="F1316" s="271" t="s">
        <v>286</v>
      </c>
      <c r="G1316" s="269"/>
      <c r="H1316" s="272">
        <v>6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173</v>
      </c>
      <c r="AU1316" s="278" t="s">
        <v>82</v>
      </c>
      <c r="AV1316" s="14" t="s">
        <v>82</v>
      </c>
      <c r="AW1316" s="14" t="s">
        <v>30</v>
      </c>
      <c r="AX1316" s="14" t="s">
        <v>73</v>
      </c>
      <c r="AY1316" s="278" t="s">
        <v>165</v>
      </c>
    </row>
    <row r="1317" spans="1:51" s="14" customFormat="1" ht="12">
      <c r="A1317" s="14"/>
      <c r="B1317" s="268"/>
      <c r="C1317" s="269"/>
      <c r="D1317" s="259" t="s">
        <v>173</v>
      </c>
      <c r="E1317" s="270" t="s">
        <v>1</v>
      </c>
      <c r="F1317" s="271" t="s">
        <v>287</v>
      </c>
      <c r="G1317" s="269"/>
      <c r="H1317" s="272">
        <v>1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173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165</v>
      </c>
    </row>
    <row r="1318" spans="1:65" s="2" customFormat="1" ht="21.75" customHeight="1">
      <c r="A1318" s="37"/>
      <c r="B1318" s="38"/>
      <c r="C1318" s="243" t="s">
        <v>1888</v>
      </c>
      <c r="D1318" s="243" t="s">
        <v>167</v>
      </c>
      <c r="E1318" s="244" t="s">
        <v>1889</v>
      </c>
      <c r="F1318" s="245" t="s">
        <v>1890</v>
      </c>
      <c r="G1318" s="246" t="s">
        <v>219</v>
      </c>
      <c r="H1318" s="247">
        <v>0.732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38</v>
      </c>
      <c r="O1318" s="90"/>
      <c r="P1318" s="253">
        <f>O1318*H1318</f>
        <v>0</v>
      </c>
      <c r="Q1318" s="253">
        <v>0</v>
      </c>
      <c r="R1318" s="253">
        <f>Q1318*H1318</f>
        <v>0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247</v>
      </c>
      <c r="AT1318" s="255" t="s">
        <v>167</v>
      </c>
      <c r="AU1318" s="255" t="s">
        <v>82</v>
      </c>
      <c r="AY1318" s="16" t="s">
        <v>165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80</v>
      </c>
      <c r="BK1318" s="256">
        <f>ROUND(I1318*H1318,2)</f>
        <v>0</v>
      </c>
      <c r="BL1318" s="16" t="s">
        <v>247</v>
      </c>
      <c r="BM1318" s="255" t="s">
        <v>1891</v>
      </c>
    </row>
    <row r="1319" spans="1:63" s="12" customFormat="1" ht="22.8" customHeight="1">
      <c r="A1319" s="12"/>
      <c r="B1319" s="227"/>
      <c r="C1319" s="228"/>
      <c r="D1319" s="229" t="s">
        <v>72</v>
      </c>
      <c r="E1319" s="241" t="s">
        <v>1892</v>
      </c>
      <c r="F1319" s="241" t="s">
        <v>1893</v>
      </c>
      <c r="G1319" s="228"/>
      <c r="H1319" s="228"/>
      <c r="I1319" s="231"/>
      <c r="J1319" s="242">
        <f>BK1319</f>
        <v>0</v>
      </c>
      <c r="K1319" s="228"/>
      <c r="L1319" s="233"/>
      <c r="M1319" s="234"/>
      <c r="N1319" s="235"/>
      <c r="O1319" s="235"/>
      <c r="P1319" s="236">
        <f>SUM(P1320:P1342)</f>
        <v>0</v>
      </c>
      <c r="Q1319" s="235"/>
      <c r="R1319" s="236">
        <f>SUM(R1320:R1342)</f>
        <v>3.6968995999999996</v>
      </c>
      <c r="S1319" s="235"/>
      <c r="T1319" s="237">
        <f>SUM(T1320:T1342)</f>
        <v>1.672</v>
      </c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R1319" s="238" t="s">
        <v>82</v>
      </c>
      <c r="AT1319" s="239" t="s">
        <v>72</v>
      </c>
      <c r="AU1319" s="239" t="s">
        <v>80</v>
      </c>
      <c r="AY1319" s="238" t="s">
        <v>165</v>
      </c>
      <c r="BK1319" s="240">
        <f>SUM(BK1320:BK1342)</f>
        <v>0</v>
      </c>
    </row>
    <row r="1320" spans="1:65" s="2" customFormat="1" ht="16.5" customHeight="1">
      <c r="A1320" s="37"/>
      <c r="B1320" s="38"/>
      <c r="C1320" s="243" t="s">
        <v>1894</v>
      </c>
      <c r="D1320" s="243" t="s">
        <v>167</v>
      </c>
      <c r="E1320" s="244" t="s">
        <v>1895</v>
      </c>
      <c r="F1320" s="245" t="s">
        <v>1896</v>
      </c>
      <c r="G1320" s="246" t="s">
        <v>1897</v>
      </c>
      <c r="H1320" s="247">
        <v>1</v>
      </c>
      <c r="I1320" s="248"/>
      <c r="J1320" s="249">
        <f>ROUND(I1320*H1320,2)</f>
        <v>0</v>
      </c>
      <c r="K1320" s="250"/>
      <c r="L1320" s="43"/>
      <c r="M1320" s="251" t="s">
        <v>1</v>
      </c>
      <c r="N1320" s="252" t="s">
        <v>38</v>
      </c>
      <c r="O1320" s="90"/>
      <c r="P1320" s="253">
        <f>O1320*H1320</f>
        <v>0</v>
      </c>
      <c r="Q1320" s="253">
        <v>0</v>
      </c>
      <c r="R1320" s="253">
        <f>Q1320*H1320</f>
        <v>0</v>
      </c>
      <c r="S1320" s="253">
        <v>0.016</v>
      </c>
      <c r="T1320" s="254">
        <f>S1320*H1320</f>
        <v>0.016</v>
      </c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R1320" s="255" t="s">
        <v>247</v>
      </c>
      <c r="AT1320" s="255" t="s">
        <v>167</v>
      </c>
      <c r="AU1320" s="255" t="s">
        <v>82</v>
      </c>
      <c r="AY1320" s="16" t="s">
        <v>165</v>
      </c>
      <c r="BE1320" s="256">
        <f>IF(N1320="základní",J1320,0)</f>
        <v>0</v>
      </c>
      <c r="BF1320" s="256">
        <f>IF(N1320="snížená",J1320,0)</f>
        <v>0</v>
      </c>
      <c r="BG1320" s="256">
        <f>IF(N1320="zákl. přenesená",J1320,0)</f>
        <v>0</v>
      </c>
      <c r="BH1320" s="256">
        <f>IF(N1320="sníž. přenesená",J1320,0)</f>
        <v>0</v>
      </c>
      <c r="BI1320" s="256">
        <f>IF(N1320="nulová",J1320,0)</f>
        <v>0</v>
      </c>
      <c r="BJ1320" s="16" t="s">
        <v>80</v>
      </c>
      <c r="BK1320" s="256">
        <f>ROUND(I1320*H1320,2)</f>
        <v>0</v>
      </c>
      <c r="BL1320" s="16" t="s">
        <v>247</v>
      </c>
      <c r="BM1320" s="255" t="s">
        <v>1898</v>
      </c>
    </row>
    <row r="1321" spans="1:65" s="2" customFormat="1" ht="21.75" customHeight="1">
      <c r="A1321" s="37"/>
      <c r="B1321" s="38"/>
      <c r="C1321" s="243" t="s">
        <v>1899</v>
      </c>
      <c r="D1321" s="243" t="s">
        <v>167</v>
      </c>
      <c r="E1321" s="244" t="s">
        <v>1900</v>
      </c>
      <c r="F1321" s="245" t="s">
        <v>1901</v>
      </c>
      <c r="G1321" s="246" t="s">
        <v>457</v>
      </c>
      <c r="H1321" s="247">
        <v>1.5</v>
      </c>
      <c r="I1321" s="248"/>
      <c r="J1321" s="249">
        <f>ROUND(I1321*H1321,2)</f>
        <v>0</v>
      </c>
      <c r="K1321" s="250"/>
      <c r="L1321" s="43"/>
      <c r="M1321" s="251" t="s">
        <v>1</v>
      </c>
      <c r="N1321" s="252" t="s">
        <v>38</v>
      </c>
      <c r="O1321" s="90"/>
      <c r="P1321" s="253">
        <f>O1321*H1321</f>
        <v>0</v>
      </c>
      <c r="Q1321" s="253">
        <v>0</v>
      </c>
      <c r="R1321" s="253">
        <f>Q1321*H1321</f>
        <v>0</v>
      </c>
      <c r="S1321" s="253">
        <v>0.016</v>
      </c>
      <c r="T1321" s="254">
        <f>S1321*H1321</f>
        <v>0.024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255" t="s">
        <v>247</v>
      </c>
      <c r="AT1321" s="255" t="s">
        <v>167</v>
      </c>
      <c r="AU1321" s="255" t="s">
        <v>82</v>
      </c>
      <c r="AY1321" s="16" t="s">
        <v>165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6" t="s">
        <v>80</v>
      </c>
      <c r="BK1321" s="256">
        <f>ROUND(I1321*H1321,2)</f>
        <v>0</v>
      </c>
      <c r="BL1321" s="16" t="s">
        <v>247</v>
      </c>
      <c r="BM1321" s="255" t="s">
        <v>1902</v>
      </c>
    </row>
    <row r="1322" spans="1:51" s="13" customFormat="1" ht="12">
      <c r="A1322" s="13"/>
      <c r="B1322" s="257"/>
      <c r="C1322" s="258"/>
      <c r="D1322" s="259" t="s">
        <v>173</v>
      </c>
      <c r="E1322" s="260" t="s">
        <v>1</v>
      </c>
      <c r="F1322" s="261" t="s">
        <v>1877</v>
      </c>
      <c r="G1322" s="258"/>
      <c r="H1322" s="260" t="s">
        <v>1</v>
      </c>
      <c r="I1322" s="262"/>
      <c r="J1322" s="258"/>
      <c r="K1322" s="258"/>
      <c r="L1322" s="263"/>
      <c r="M1322" s="264"/>
      <c r="N1322" s="265"/>
      <c r="O1322" s="265"/>
      <c r="P1322" s="265"/>
      <c r="Q1322" s="265"/>
      <c r="R1322" s="265"/>
      <c r="S1322" s="265"/>
      <c r="T1322" s="26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7" t="s">
        <v>173</v>
      </c>
      <c r="AU1322" s="267" t="s">
        <v>82</v>
      </c>
      <c r="AV1322" s="13" t="s">
        <v>80</v>
      </c>
      <c r="AW1322" s="13" t="s">
        <v>30</v>
      </c>
      <c r="AX1322" s="13" t="s">
        <v>73</v>
      </c>
      <c r="AY1322" s="267" t="s">
        <v>165</v>
      </c>
    </row>
    <row r="1323" spans="1:51" s="14" customFormat="1" ht="12">
      <c r="A1323" s="14"/>
      <c r="B1323" s="268"/>
      <c r="C1323" s="269"/>
      <c r="D1323" s="259" t="s">
        <v>173</v>
      </c>
      <c r="E1323" s="270" t="s">
        <v>1</v>
      </c>
      <c r="F1323" s="271" t="s">
        <v>1903</v>
      </c>
      <c r="G1323" s="269"/>
      <c r="H1323" s="272">
        <v>1.5</v>
      </c>
      <c r="I1323" s="273"/>
      <c r="J1323" s="269"/>
      <c r="K1323" s="269"/>
      <c r="L1323" s="274"/>
      <c r="M1323" s="275"/>
      <c r="N1323" s="276"/>
      <c r="O1323" s="276"/>
      <c r="P1323" s="276"/>
      <c r="Q1323" s="276"/>
      <c r="R1323" s="276"/>
      <c r="S1323" s="276"/>
      <c r="T1323" s="27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8" t="s">
        <v>173</v>
      </c>
      <c r="AU1323" s="278" t="s">
        <v>82</v>
      </c>
      <c r="AV1323" s="14" t="s">
        <v>82</v>
      </c>
      <c r="AW1323" s="14" t="s">
        <v>30</v>
      </c>
      <c r="AX1323" s="14" t="s">
        <v>73</v>
      </c>
      <c r="AY1323" s="278" t="s">
        <v>165</v>
      </c>
    </row>
    <row r="1324" spans="1:65" s="2" customFormat="1" ht="21.75" customHeight="1">
      <c r="A1324" s="37"/>
      <c r="B1324" s="38"/>
      <c r="C1324" s="243" t="s">
        <v>1904</v>
      </c>
      <c r="D1324" s="243" t="s">
        <v>167</v>
      </c>
      <c r="E1324" s="244" t="s">
        <v>1905</v>
      </c>
      <c r="F1324" s="245" t="s">
        <v>1906</v>
      </c>
      <c r="G1324" s="246" t="s">
        <v>273</v>
      </c>
      <c r="H1324" s="247">
        <v>5</v>
      </c>
      <c r="I1324" s="248"/>
      <c r="J1324" s="249">
        <f>ROUND(I1324*H1324,2)</f>
        <v>0</v>
      </c>
      <c r="K1324" s="250"/>
      <c r="L1324" s="43"/>
      <c r="M1324" s="251" t="s">
        <v>1</v>
      </c>
      <c r="N1324" s="252" t="s">
        <v>38</v>
      </c>
      <c r="O1324" s="90"/>
      <c r="P1324" s="253">
        <f>O1324*H1324</f>
        <v>0</v>
      </c>
      <c r="Q1324" s="253">
        <v>0</v>
      </c>
      <c r="R1324" s="253">
        <f>Q1324*H1324</f>
        <v>0</v>
      </c>
      <c r="S1324" s="253">
        <v>0.016</v>
      </c>
      <c r="T1324" s="254">
        <f>S1324*H1324</f>
        <v>0.08</v>
      </c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R1324" s="255" t="s">
        <v>247</v>
      </c>
      <c r="AT1324" s="255" t="s">
        <v>167</v>
      </c>
      <c r="AU1324" s="255" t="s">
        <v>82</v>
      </c>
      <c r="AY1324" s="16" t="s">
        <v>165</v>
      </c>
      <c r="BE1324" s="256">
        <f>IF(N1324="základní",J1324,0)</f>
        <v>0</v>
      </c>
      <c r="BF1324" s="256">
        <f>IF(N1324="snížená",J1324,0)</f>
        <v>0</v>
      </c>
      <c r="BG1324" s="256">
        <f>IF(N1324="zákl. přenesená",J1324,0)</f>
        <v>0</v>
      </c>
      <c r="BH1324" s="256">
        <f>IF(N1324="sníž. přenesená",J1324,0)</f>
        <v>0</v>
      </c>
      <c r="BI1324" s="256">
        <f>IF(N1324="nulová",J1324,0)</f>
        <v>0</v>
      </c>
      <c r="BJ1324" s="16" t="s">
        <v>80</v>
      </c>
      <c r="BK1324" s="256">
        <f>ROUND(I1324*H1324,2)</f>
        <v>0</v>
      </c>
      <c r="BL1324" s="16" t="s">
        <v>247</v>
      </c>
      <c r="BM1324" s="255" t="s">
        <v>1907</v>
      </c>
    </row>
    <row r="1325" spans="1:65" s="2" customFormat="1" ht="21.75" customHeight="1">
      <c r="A1325" s="37"/>
      <c r="B1325" s="38"/>
      <c r="C1325" s="243" t="s">
        <v>1908</v>
      </c>
      <c r="D1325" s="243" t="s">
        <v>167</v>
      </c>
      <c r="E1325" s="244" t="s">
        <v>1909</v>
      </c>
      <c r="F1325" s="245" t="s">
        <v>1910</v>
      </c>
      <c r="G1325" s="246" t="s">
        <v>273</v>
      </c>
      <c r="H1325" s="247">
        <v>60</v>
      </c>
      <c r="I1325" s="248"/>
      <c r="J1325" s="249">
        <f>ROUND(I1325*H1325,2)</f>
        <v>0</v>
      </c>
      <c r="K1325" s="250"/>
      <c r="L1325" s="43"/>
      <c r="M1325" s="251" t="s">
        <v>1</v>
      </c>
      <c r="N1325" s="252" t="s">
        <v>38</v>
      </c>
      <c r="O1325" s="90"/>
      <c r="P1325" s="253">
        <f>O1325*H1325</f>
        <v>0</v>
      </c>
      <c r="Q1325" s="253">
        <v>0</v>
      </c>
      <c r="R1325" s="253">
        <f>Q1325*H1325</f>
        <v>0</v>
      </c>
      <c r="S1325" s="253">
        <v>0.016</v>
      </c>
      <c r="T1325" s="254">
        <f>S1325*H1325</f>
        <v>0.96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255" t="s">
        <v>247</v>
      </c>
      <c r="AT1325" s="255" t="s">
        <v>167</v>
      </c>
      <c r="AU1325" s="255" t="s">
        <v>82</v>
      </c>
      <c r="AY1325" s="16" t="s">
        <v>165</v>
      </c>
      <c r="BE1325" s="256">
        <f>IF(N1325="základní",J1325,0)</f>
        <v>0</v>
      </c>
      <c r="BF1325" s="256">
        <f>IF(N1325="snížená",J1325,0)</f>
        <v>0</v>
      </c>
      <c r="BG1325" s="256">
        <f>IF(N1325="zákl. přenesená",J1325,0)</f>
        <v>0</v>
      </c>
      <c r="BH1325" s="256">
        <f>IF(N1325="sníž. přenesená",J1325,0)</f>
        <v>0</v>
      </c>
      <c r="BI1325" s="256">
        <f>IF(N1325="nulová",J1325,0)</f>
        <v>0</v>
      </c>
      <c r="BJ1325" s="16" t="s">
        <v>80</v>
      </c>
      <c r="BK1325" s="256">
        <f>ROUND(I1325*H1325,2)</f>
        <v>0</v>
      </c>
      <c r="BL1325" s="16" t="s">
        <v>247</v>
      </c>
      <c r="BM1325" s="255" t="s">
        <v>1911</v>
      </c>
    </row>
    <row r="1326" spans="1:65" s="2" customFormat="1" ht="21.75" customHeight="1">
      <c r="A1326" s="37"/>
      <c r="B1326" s="38"/>
      <c r="C1326" s="243" t="s">
        <v>1912</v>
      </c>
      <c r="D1326" s="243" t="s">
        <v>167</v>
      </c>
      <c r="E1326" s="244" t="s">
        <v>1913</v>
      </c>
      <c r="F1326" s="245" t="s">
        <v>1914</v>
      </c>
      <c r="G1326" s="246" t="s">
        <v>273</v>
      </c>
      <c r="H1326" s="247">
        <v>10</v>
      </c>
      <c r="I1326" s="248"/>
      <c r="J1326" s="249">
        <f>ROUND(I1326*H1326,2)</f>
        <v>0</v>
      </c>
      <c r="K1326" s="250"/>
      <c r="L1326" s="43"/>
      <c r="M1326" s="251" t="s">
        <v>1</v>
      </c>
      <c r="N1326" s="252" t="s">
        <v>38</v>
      </c>
      <c r="O1326" s="90"/>
      <c r="P1326" s="253">
        <f>O1326*H1326</f>
        <v>0</v>
      </c>
      <c r="Q1326" s="253">
        <v>0</v>
      </c>
      <c r="R1326" s="253">
        <f>Q1326*H1326</f>
        <v>0</v>
      </c>
      <c r="S1326" s="253">
        <v>0.016</v>
      </c>
      <c r="T1326" s="254">
        <f>S1326*H1326</f>
        <v>0.16</v>
      </c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R1326" s="255" t="s">
        <v>247</v>
      </c>
      <c r="AT1326" s="255" t="s">
        <v>167</v>
      </c>
      <c r="AU1326" s="255" t="s">
        <v>82</v>
      </c>
      <c r="AY1326" s="16" t="s">
        <v>165</v>
      </c>
      <c r="BE1326" s="256">
        <f>IF(N1326="základní",J1326,0)</f>
        <v>0</v>
      </c>
      <c r="BF1326" s="256">
        <f>IF(N1326="snížená",J1326,0)</f>
        <v>0</v>
      </c>
      <c r="BG1326" s="256">
        <f>IF(N1326="zákl. přenesená",J1326,0)</f>
        <v>0</v>
      </c>
      <c r="BH1326" s="256">
        <f>IF(N1326="sníž. přenesená",J1326,0)</f>
        <v>0</v>
      </c>
      <c r="BI1326" s="256">
        <f>IF(N1326="nulová",J1326,0)</f>
        <v>0</v>
      </c>
      <c r="BJ1326" s="16" t="s">
        <v>80</v>
      </c>
      <c r="BK1326" s="256">
        <f>ROUND(I1326*H1326,2)</f>
        <v>0</v>
      </c>
      <c r="BL1326" s="16" t="s">
        <v>247</v>
      </c>
      <c r="BM1326" s="255" t="s">
        <v>1915</v>
      </c>
    </row>
    <row r="1327" spans="1:65" s="2" customFormat="1" ht="33" customHeight="1">
      <c r="A1327" s="37"/>
      <c r="B1327" s="38"/>
      <c r="C1327" s="243" t="s">
        <v>1916</v>
      </c>
      <c r="D1327" s="243" t="s">
        <v>167</v>
      </c>
      <c r="E1327" s="244" t="s">
        <v>1917</v>
      </c>
      <c r="F1327" s="245" t="s">
        <v>1918</v>
      </c>
      <c r="G1327" s="246" t="s">
        <v>273</v>
      </c>
      <c r="H1327" s="247">
        <v>12</v>
      </c>
      <c r="I1327" s="248"/>
      <c r="J1327" s="249">
        <f>ROUND(I1327*H1327,2)</f>
        <v>0</v>
      </c>
      <c r="K1327" s="250"/>
      <c r="L1327" s="43"/>
      <c r="M1327" s="251" t="s">
        <v>1</v>
      </c>
      <c r="N1327" s="252" t="s">
        <v>38</v>
      </c>
      <c r="O1327" s="90"/>
      <c r="P1327" s="253">
        <f>O1327*H1327</f>
        <v>0</v>
      </c>
      <c r="Q1327" s="253">
        <v>0</v>
      </c>
      <c r="R1327" s="253">
        <f>Q1327*H1327</f>
        <v>0</v>
      </c>
      <c r="S1327" s="253">
        <v>0.016</v>
      </c>
      <c r="T1327" s="254">
        <f>S1327*H1327</f>
        <v>0.192</v>
      </c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R1327" s="255" t="s">
        <v>247</v>
      </c>
      <c r="AT1327" s="255" t="s">
        <v>167</v>
      </c>
      <c r="AU1327" s="255" t="s">
        <v>82</v>
      </c>
      <c r="AY1327" s="16" t="s">
        <v>165</v>
      </c>
      <c r="BE1327" s="256">
        <f>IF(N1327="základní",J1327,0)</f>
        <v>0</v>
      </c>
      <c r="BF1327" s="256">
        <f>IF(N1327="snížená",J1327,0)</f>
        <v>0</v>
      </c>
      <c r="BG1327" s="256">
        <f>IF(N1327="zákl. přenesená",J1327,0)</f>
        <v>0</v>
      </c>
      <c r="BH1327" s="256">
        <f>IF(N1327="sníž. přenesená",J1327,0)</f>
        <v>0</v>
      </c>
      <c r="BI1327" s="256">
        <f>IF(N1327="nulová",J1327,0)</f>
        <v>0</v>
      </c>
      <c r="BJ1327" s="16" t="s">
        <v>80</v>
      </c>
      <c r="BK1327" s="256">
        <f>ROUND(I1327*H1327,2)</f>
        <v>0</v>
      </c>
      <c r="BL1327" s="16" t="s">
        <v>247</v>
      </c>
      <c r="BM1327" s="255" t="s">
        <v>1919</v>
      </c>
    </row>
    <row r="1328" spans="1:65" s="2" customFormat="1" ht="21.75" customHeight="1">
      <c r="A1328" s="37"/>
      <c r="B1328" s="38"/>
      <c r="C1328" s="243" t="s">
        <v>1920</v>
      </c>
      <c r="D1328" s="243" t="s">
        <v>167</v>
      </c>
      <c r="E1328" s="244" t="s">
        <v>1921</v>
      </c>
      <c r="F1328" s="245" t="s">
        <v>1922</v>
      </c>
      <c r="G1328" s="246" t="s">
        <v>273</v>
      </c>
      <c r="H1328" s="247">
        <v>15</v>
      </c>
      <c r="I1328" s="248"/>
      <c r="J1328" s="249">
        <f>ROUND(I1328*H1328,2)</f>
        <v>0</v>
      </c>
      <c r="K1328" s="250"/>
      <c r="L1328" s="43"/>
      <c r="M1328" s="251" t="s">
        <v>1</v>
      </c>
      <c r="N1328" s="252" t="s">
        <v>38</v>
      </c>
      <c r="O1328" s="90"/>
      <c r="P1328" s="253">
        <f>O1328*H1328</f>
        <v>0</v>
      </c>
      <c r="Q1328" s="253">
        <v>0</v>
      </c>
      <c r="R1328" s="253">
        <f>Q1328*H1328</f>
        <v>0</v>
      </c>
      <c r="S1328" s="253">
        <v>0.016</v>
      </c>
      <c r="T1328" s="254">
        <f>S1328*H1328</f>
        <v>0.24</v>
      </c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R1328" s="255" t="s">
        <v>247</v>
      </c>
      <c r="AT1328" s="255" t="s">
        <v>167</v>
      </c>
      <c r="AU1328" s="255" t="s">
        <v>82</v>
      </c>
      <c r="AY1328" s="16" t="s">
        <v>165</v>
      </c>
      <c r="BE1328" s="256">
        <f>IF(N1328="základní",J1328,0)</f>
        <v>0</v>
      </c>
      <c r="BF1328" s="256">
        <f>IF(N1328="snížená",J1328,0)</f>
        <v>0</v>
      </c>
      <c r="BG1328" s="256">
        <f>IF(N1328="zákl. přenesená",J1328,0)</f>
        <v>0</v>
      </c>
      <c r="BH1328" s="256">
        <f>IF(N1328="sníž. přenesená",J1328,0)</f>
        <v>0</v>
      </c>
      <c r="BI1328" s="256">
        <f>IF(N1328="nulová",J1328,0)</f>
        <v>0</v>
      </c>
      <c r="BJ1328" s="16" t="s">
        <v>80</v>
      </c>
      <c r="BK1328" s="256">
        <f>ROUND(I1328*H1328,2)</f>
        <v>0</v>
      </c>
      <c r="BL1328" s="16" t="s">
        <v>247</v>
      </c>
      <c r="BM1328" s="255" t="s">
        <v>1923</v>
      </c>
    </row>
    <row r="1329" spans="1:47" s="2" customFormat="1" ht="12">
      <c r="A1329" s="37"/>
      <c r="B1329" s="38"/>
      <c r="C1329" s="39"/>
      <c r="D1329" s="259" t="s">
        <v>437</v>
      </c>
      <c r="E1329" s="39"/>
      <c r="F1329" s="290" t="s">
        <v>1924</v>
      </c>
      <c r="G1329" s="39"/>
      <c r="H1329" s="39"/>
      <c r="I1329" s="153"/>
      <c r="J1329" s="39"/>
      <c r="K1329" s="39"/>
      <c r="L1329" s="43"/>
      <c r="M1329" s="291"/>
      <c r="N1329" s="292"/>
      <c r="O1329" s="90"/>
      <c r="P1329" s="90"/>
      <c r="Q1329" s="90"/>
      <c r="R1329" s="90"/>
      <c r="S1329" s="90"/>
      <c r="T1329" s="91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T1329" s="16" t="s">
        <v>437</v>
      </c>
      <c r="AU1329" s="16" t="s">
        <v>82</v>
      </c>
    </row>
    <row r="1330" spans="1:65" s="2" customFormat="1" ht="44.25" customHeight="1">
      <c r="A1330" s="37"/>
      <c r="B1330" s="38"/>
      <c r="C1330" s="243" t="s">
        <v>1925</v>
      </c>
      <c r="D1330" s="243" t="s">
        <v>167</v>
      </c>
      <c r="E1330" s="244" t="s">
        <v>1926</v>
      </c>
      <c r="F1330" s="245" t="s">
        <v>1927</v>
      </c>
      <c r="G1330" s="246" t="s">
        <v>273</v>
      </c>
      <c r="H1330" s="247">
        <v>3</v>
      </c>
      <c r="I1330" s="248"/>
      <c r="J1330" s="249">
        <f>ROUND(I1330*H1330,2)</f>
        <v>0</v>
      </c>
      <c r="K1330" s="250"/>
      <c r="L1330" s="43"/>
      <c r="M1330" s="251" t="s">
        <v>1</v>
      </c>
      <c r="N1330" s="252" t="s">
        <v>38</v>
      </c>
      <c r="O1330" s="90"/>
      <c r="P1330" s="253">
        <f>O1330*H1330</f>
        <v>0</v>
      </c>
      <c r="Q1330" s="253">
        <v>0.05</v>
      </c>
      <c r="R1330" s="253">
        <f>Q1330*H1330</f>
        <v>0.15000000000000002</v>
      </c>
      <c r="S1330" s="253">
        <v>0</v>
      </c>
      <c r="T1330" s="254">
        <f>S1330*H1330</f>
        <v>0</v>
      </c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R1330" s="255" t="s">
        <v>247</v>
      </c>
      <c r="AT1330" s="255" t="s">
        <v>167</v>
      </c>
      <c r="AU1330" s="255" t="s">
        <v>82</v>
      </c>
      <c r="AY1330" s="16" t="s">
        <v>165</v>
      </c>
      <c r="BE1330" s="256">
        <f>IF(N1330="základní",J1330,0)</f>
        <v>0</v>
      </c>
      <c r="BF1330" s="256">
        <f>IF(N1330="snížená",J1330,0)</f>
        <v>0</v>
      </c>
      <c r="BG1330" s="256">
        <f>IF(N1330="zákl. přenesená",J1330,0)</f>
        <v>0</v>
      </c>
      <c r="BH1330" s="256">
        <f>IF(N1330="sníž. přenesená",J1330,0)</f>
        <v>0</v>
      </c>
      <c r="BI1330" s="256">
        <f>IF(N1330="nulová",J1330,0)</f>
        <v>0</v>
      </c>
      <c r="BJ1330" s="16" t="s">
        <v>80</v>
      </c>
      <c r="BK1330" s="256">
        <f>ROUND(I1330*H1330,2)</f>
        <v>0</v>
      </c>
      <c r="BL1330" s="16" t="s">
        <v>247</v>
      </c>
      <c r="BM1330" s="255" t="s">
        <v>1928</v>
      </c>
    </row>
    <row r="1331" spans="1:65" s="2" customFormat="1" ht="44.25" customHeight="1">
      <c r="A1331" s="37"/>
      <c r="B1331" s="38"/>
      <c r="C1331" s="243" t="s">
        <v>1929</v>
      </c>
      <c r="D1331" s="243" t="s">
        <v>167</v>
      </c>
      <c r="E1331" s="244" t="s">
        <v>1930</v>
      </c>
      <c r="F1331" s="245" t="s">
        <v>1931</v>
      </c>
      <c r="G1331" s="246" t="s">
        <v>273</v>
      </c>
      <c r="H1331" s="247">
        <v>1</v>
      </c>
      <c r="I1331" s="248"/>
      <c r="J1331" s="249">
        <f>ROUND(I1331*H1331,2)</f>
        <v>0</v>
      </c>
      <c r="K1331" s="250"/>
      <c r="L1331" s="43"/>
      <c r="M1331" s="251" t="s">
        <v>1</v>
      </c>
      <c r="N1331" s="252" t="s">
        <v>38</v>
      </c>
      <c r="O1331" s="90"/>
      <c r="P1331" s="253">
        <f>O1331*H1331</f>
        <v>0</v>
      </c>
      <c r="Q1331" s="253">
        <v>0.15</v>
      </c>
      <c r="R1331" s="253">
        <f>Q1331*H1331</f>
        <v>0.15</v>
      </c>
      <c r="S1331" s="253">
        <v>0</v>
      </c>
      <c r="T1331" s="254">
        <f>S1331*H1331</f>
        <v>0</v>
      </c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R1331" s="255" t="s">
        <v>247</v>
      </c>
      <c r="AT1331" s="255" t="s">
        <v>167</v>
      </c>
      <c r="AU1331" s="255" t="s">
        <v>82</v>
      </c>
      <c r="AY1331" s="16" t="s">
        <v>165</v>
      </c>
      <c r="BE1331" s="256">
        <f>IF(N1331="základní",J1331,0)</f>
        <v>0</v>
      </c>
      <c r="BF1331" s="256">
        <f>IF(N1331="snížená",J1331,0)</f>
        <v>0</v>
      </c>
      <c r="BG1331" s="256">
        <f>IF(N1331="zákl. přenesená",J1331,0)</f>
        <v>0</v>
      </c>
      <c r="BH1331" s="256">
        <f>IF(N1331="sníž. přenesená",J1331,0)</f>
        <v>0</v>
      </c>
      <c r="BI1331" s="256">
        <f>IF(N1331="nulová",J1331,0)</f>
        <v>0</v>
      </c>
      <c r="BJ1331" s="16" t="s">
        <v>80</v>
      </c>
      <c r="BK1331" s="256">
        <f>ROUND(I1331*H1331,2)</f>
        <v>0</v>
      </c>
      <c r="BL1331" s="16" t="s">
        <v>247</v>
      </c>
      <c r="BM1331" s="255" t="s">
        <v>1932</v>
      </c>
    </row>
    <row r="1332" spans="1:65" s="2" customFormat="1" ht="44.25" customHeight="1">
      <c r="A1332" s="37"/>
      <c r="B1332" s="38"/>
      <c r="C1332" s="243" t="s">
        <v>1933</v>
      </c>
      <c r="D1332" s="243" t="s">
        <v>167</v>
      </c>
      <c r="E1332" s="244" t="s">
        <v>1934</v>
      </c>
      <c r="F1332" s="245" t="s">
        <v>1935</v>
      </c>
      <c r="G1332" s="246" t="s">
        <v>273</v>
      </c>
      <c r="H1332" s="247">
        <v>88</v>
      </c>
      <c r="I1332" s="248"/>
      <c r="J1332" s="249">
        <f>ROUND(I1332*H1332,2)</f>
        <v>0</v>
      </c>
      <c r="K1332" s="250"/>
      <c r="L1332" s="43"/>
      <c r="M1332" s="251" t="s">
        <v>1</v>
      </c>
      <c r="N1332" s="252" t="s">
        <v>38</v>
      </c>
      <c r="O1332" s="90"/>
      <c r="P1332" s="253">
        <f>O1332*H1332</f>
        <v>0</v>
      </c>
      <c r="Q1332" s="253">
        <v>0.035</v>
      </c>
      <c r="R1332" s="253">
        <f>Q1332*H1332</f>
        <v>3.08</v>
      </c>
      <c r="S1332" s="253">
        <v>0</v>
      </c>
      <c r="T1332" s="254">
        <f>S1332*H1332</f>
        <v>0</v>
      </c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R1332" s="255" t="s">
        <v>247</v>
      </c>
      <c r="AT1332" s="255" t="s">
        <v>167</v>
      </c>
      <c r="AU1332" s="255" t="s">
        <v>82</v>
      </c>
      <c r="AY1332" s="16" t="s">
        <v>165</v>
      </c>
      <c r="BE1332" s="256">
        <f>IF(N1332="základní",J1332,0)</f>
        <v>0</v>
      </c>
      <c r="BF1332" s="256">
        <f>IF(N1332="snížená",J1332,0)</f>
        <v>0</v>
      </c>
      <c r="BG1332" s="256">
        <f>IF(N1332="zákl. přenesená",J1332,0)</f>
        <v>0</v>
      </c>
      <c r="BH1332" s="256">
        <f>IF(N1332="sníž. přenesená",J1332,0)</f>
        <v>0</v>
      </c>
      <c r="BI1332" s="256">
        <f>IF(N1332="nulová",J1332,0)</f>
        <v>0</v>
      </c>
      <c r="BJ1332" s="16" t="s">
        <v>80</v>
      </c>
      <c r="BK1332" s="256">
        <f>ROUND(I1332*H1332,2)</f>
        <v>0</v>
      </c>
      <c r="BL1332" s="16" t="s">
        <v>247</v>
      </c>
      <c r="BM1332" s="255" t="s">
        <v>1936</v>
      </c>
    </row>
    <row r="1333" spans="1:47" s="2" customFormat="1" ht="12">
      <c r="A1333" s="37"/>
      <c r="B1333" s="38"/>
      <c r="C1333" s="39"/>
      <c r="D1333" s="259" t="s">
        <v>437</v>
      </c>
      <c r="E1333" s="39"/>
      <c r="F1333" s="290" t="s">
        <v>1937</v>
      </c>
      <c r="G1333" s="39"/>
      <c r="H1333" s="39"/>
      <c r="I1333" s="153"/>
      <c r="J1333" s="39"/>
      <c r="K1333" s="39"/>
      <c r="L1333" s="43"/>
      <c r="M1333" s="291"/>
      <c r="N1333" s="292"/>
      <c r="O1333" s="90"/>
      <c r="P1333" s="90"/>
      <c r="Q1333" s="90"/>
      <c r="R1333" s="90"/>
      <c r="S1333" s="90"/>
      <c r="T1333" s="91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T1333" s="16" t="s">
        <v>437</v>
      </c>
      <c r="AU1333" s="16" t="s">
        <v>82</v>
      </c>
    </row>
    <row r="1334" spans="1:65" s="2" customFormat="1" ht="21.75" customHeight="1">
      <c r="A1334" s="37"/>
      <c r="B1334" s="38"/>
      <c r="C1334" s="243" t="s">
        <v>1938</v>
      </c>
      <c r="D1334" s="243" t="s">
        <v>167</v>
      </c>
      <c r="E1334" s="244" t="s">
        <v>1939</v>
      </c>
      <c r="F1334" s="245" t="s">
        <v>1940</v>
      </c>
      <c r="G1334" s="246" t="s">
        <v>273</v>
      </c>
      <c r="H1334" s="247">
        <v>3</v>
      </c>
      <c r="I1334" s="248"/>
      <c r="J1334" s="249">
        <f>ROUND(I1334*H1334,2)</f>
        <v>0</v>
      </c>
      <c r="K1334" s="250"/>
      <c r="L1334" s="43"/>
      <c r="M1334" s="251" t="s">
        <v>1</v>
      </c>
      <c r="N1334" s="252" t="s">
        <v>38</v>
      </c>
      <c r="O1334" s="90"/>
      <c r="P1334" s="253">
        <f>O1334*H1334</f>
        <v>0</v>
      </c>
      <c r="Q1334" s="253">
        <v>0.035</v>
      </c>
      <c r="R1334" s="253">
        <f>Q1334*H1334</f>
        <v>0.10500000000000001</v>
      </c>
      <c r="S1334" s="253">
        <v>0</v>
      </c>
      <c r="T1334" s="254">
        <f>S1334*H1334</f>
        <v>0</v>
      </c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R1334" s="255" t="s">
        <v>247</v>
      </c>
      <c r="AT1334" s="255" t="s">
        <v>167</v>
      </c>
      <c r="AU1334" s="255" t="s">
        <v>82</v>
      </c>
      <c r="AY1334" s="16" t="s">
        <v>165</v>
      </c>
      <c r="BE1334" s="256">
        <f>IF(N1334="základní",J1334,0)</f>
        <v>0</v>
      </c>
      <c r="BF1334" s="256">
        <f>IF(N1334="snížená",J1334,0)</f>
        <v>0</v>
      </c>
      <c r="BG1334" s="256">
        <f>IF(N1334="zákl. přenesená",J1334,0)</f>
        <v>0</v>
      </c>
      <c r="BH1334" s="256">
        <f>IF(N1334="sníž. přenesená",J1334,0)</f>
        <v>0</v>
      </c>
      <c r="BI1334" s="256">
        <f>IF(N1334="nulová",J1334,0)</f>
        <v>0</v>
      </c>
      <c r="BJ1334" s="16" t="s">
        <v>80</v>
      </c>
      <c r="BK1334" s="256">
        <f>ROUND(I1334*H1334,2)</f>
        <v>0</v>
      </c>
      <c r="BL1334" s="16" t="s">
        <v>247</v>
      </c>
      <c r="BM1334" s="255" t="s">
        <v>1941</v>
      </c>
    </row>
    <row r="1335" spans="1:65" s="2" customFormat="1" ht="16.5" customHeight="1">
      <c r="A1335" s="37"/>
      <c r="B1335" s="38"/>
      <c r="C1335" s="243" t="s">
        <v>1942</v>
      </c>
      <c r="D1335" s="243" t="s">
        <v>167</v>
      </c>
      <c r="E1335" s="244" t="s">
        <v>1943</v>
      </c>
      <c r="F1335" s="245" t="s">
        <v>1944</v>
      </c>
      <c r="G1335" s="246" t="s">
        <v>273</v>
      </c>
      <c r="H1335" s="247">
        <v>5</v>
      </c>
      <c r="I1335" s="248"/>
      <c r="J1335" s="249">
        <f>ROUND(I1335*H1335,2)</f>
        <v>0</v>
      </c>
      <c r="K1335" s="250"/>
      <c r="L1335" s="43"/>
      <c r="M1335" s="251" t="s">
        <v>1</v>
      </c>
      <c r="N1335" s="252" t="s">
        <v>38</v>
      </c>
      <c r="O1335" s="90"/>
      <c r="P1335" s="253">
        <f>O1335*H1335</f>
        <v>0</v>
      </c>
      <c r="Q1335" s="253">
        <v>0.035</v>
      </c>
      <c r="R1335" s="253">
        <f>Q1335*H1335</f>
        <v>0.17500000000000002</v>
      </c>
      <c r="S1335" s="253">
        <v>0</v>
      </c>
      <c r="T1335" s="254">
        <f>S1335*H1335</f>
        <v>0</v>
      </c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R1335" s="255" t="s">
        <v>247</v>
      </c>
      <c r="AT1335" s="255" t="s">
        <v>167</v>
      </c>
      <c r="AU1335" s="255" t="s">
        <v>82</v>
      </c>
      <c r="AY1335" s="16" t="s">
        <v>165</v>
      </c>
      <c r="BE1335" s="256">
        <f>IF(N1335="základní",J1335,0)</f>
        <v>0</v>
      </c>
      <c r="BF1335" s="256">
        <f>IF(N1335="snížená",J1335,0)</f>
        <v>0</v>
      </c>
      <c r="BG1335" s="256">
        <f>IF(N1335="zákl. přenesená",J1335,0)</f>
        <v>0</v>
      </c>
      <c r="BH1335" s="256">
        <f>IF(N1335="sníž. přenesená",J1335,0)</f>
        <v>0</v>
      </c>
      <c r="BI1335" s="256">
        <f>IF(N1335="nulová",J1335,0)</f>
        <v>0</v>
      </c>
      <c r="BJ1335" s="16" t="s">
        <v>80</v>
      </c>
      <c r="BK1335" s="256">
        <f>ROUND(I1335*H1335,2)</f>
        <v>0</v>
      </c>
      <c r="BL1335" s="16" t="s">
        <v>247</v>
      </c>
      <c r="BM1335" s="255" t="s">
        <v>1945</v>
      </c>
    </row>
    <row r="1336" spans="1:65" s="2" customFormat="1" ht="21.75" customHeight="1">
      <c r="A1336" s="37"/>
      <c r="B1336" s="38"/>
      <c r="C1336" s="243" t="s">
        <v>1946</v>
      </c>
      <c r="D1336" s="243" t="s">
        <v>167</v>
      </c>
      <c r="E1336" s="244" t="s">
        <v>1947</v>
      </c>
      <c r="F1336" s="245" t="s">
        <v>1948</v>
      </c>
      <c r="G1336" s="246" t="s">
        <v>241</v>
      </c>
      <c r="H1336" s="247">
        <v>31.66</v>
      </c>
      <c r="I1336" s="248"/>
      <c r="J1336" s="249">
        <f>ROUND(I1336*H1336,2)</f>
        <v>0</v>
      </c>
      <c r="K1336" s="250"/>
      <c r="L1336" s="43"/>
      <c r="M1336" s="251" t="s">
        <v>1</v>
      </c>
      <c r="N1336" s="252" t="s">
        <v>38</v>
      </c>
      <c r="O1336" s="90"/>
      <c r="P1336" s="253">
        <f>O1336*H1336</f>
        <v>0</v>
      </c>
      <c r="Q1336" s="253">
        <v>6E-05</v>
      </c>
      <c r="R1336" s="253">
        <f>Q1336*H1336</f>
        <v>0.0018996</v>
      </c>
      <c r="S1336" s="253">
        <v>0</v>
      </c>
      <c r="T1336" s="254">
        <f>S1336*H1336</f>
        <v>0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255" t="s">
        <v>247</v>
      </c>
      <c r="AT1336" s="255" t="s">
        <v>167</v>
      </c>
      <c r="AU1336" s="255" t="s">
        <v>82</v>
      </c>
      <c r="AY1336" s="16" t="s">
        <v>165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6" t="s">
        <v>80</v>
      </c>
      <c r="BK1336" s="256">
        <f>ROUND(I1336*H1336,2)</f>
        <v>0</v>
      </c>
      <c r="BL1336" s="16" t="s">
        <v>247</v>
      </c>
      <c r="BM1336" s="255" t="s">
        <v>1949</v>
      </c>
    </row>
    <row r="1337" spans="1:51" s="14" customFormat="1" ht="12">
      <c r="A1337" s="14"/>
      <c r="B1337" s="268"/>
      <c r="C1337" s="269"/>
      <c r="D1337" s="259" t="s">
        <v>173</v>
      </c>
      <c r="E1337" s="270" t="s">
        <v>1</v>
      </c>
      <c r="F1337" s="271" t="s">
        <v>1950</v>
      </c>
      <c r="G1337" s="269"/>
      <c r="H1337" s="272">
        <v>31.66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173</v>
      </c>
      <c r="AU1337" s="278" t="s">
        <v>82</v>
      </c>
      <c r="AV1337" s="14" t="s">
        <v>82</v>
      </c>
      <c r="AW1337" s="14" t="s">
        <v>30</v>
      </c>
      <c r="AX1337" s="14" t="s">
        <v>73</v>
      </c>
      <c r="AY1337" s="278" t="s">
        <v>165</v>
      </c>
    </row>
    <row r="1338" spans="1:65" s="2" customFormat="1" ht="21.75" customHeight="1">
      <c r="A1338" s="37"/>
      <c r="B1338" s="38"/>
      <c r="C1338" s="279" t="s">
        <v>1951</v>
      </c>
      <c r="D1338" s="279" t="s">
        <v>238</v>
      </c>
      <c r="E1338" s="280" t="s">
        <v>1952</v>
      </c>
      <c r="F1338" s="281" t="s">
        <v>1953</v>
      </c>
      <c r="G1338" s="282" t="s">
        <v>219</v>
      </c>
      <c r="H1338" s="283">
        <v>0.035</v>
      </c>
      <c r="I1338" s="284"/>
      <c r="J1338" s="285">
        <f>ROUND(I1338*H1338,2)</f>
        <v>0</v>
      </c>
      <c r="K1338" s="286"/>
      <c r="L1338" s="287"/>
      <c r="M1338" s="288" t="s">
        <v>1</v>
      </c>
      <c r="N1338" s="289" t="s">
        <v>38</v>
      </c>
      <c r="O1338" s="90"/>
      <c r="P1338" s="253">
        <f>O1338*H1338</f>
        <v>0</v>
      </c>
      <c r="Q1338" s="253">
        <v>1</v>
      </c>
      <c r="R1338" s="253">
        <f>Q1338*H1338</f>
        <v>0.035</v>
      </c>
      <c r="S1338" s="253">
        <v>0</v>
      </c>
      <c r="T1338" s="254">
        <f>S1338*H1338</f>
        <v>0</v>
      </c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R1338" s="255" t="s">
        <v>333</v>
      </c>
      <c r="AT1338" s="255" t="s">
        <v>238</v>
      </c>
      <c r="AU1338" s="255" t="s">
        <v>82</v>
      </c>
      <c r="AY1338" s="16" t="s">
        <v>165</v>
      </c>
      <c r="BE1338" s="256">
        <f>IF(N1338="základní",J1338,0)</f>
        <v>0</v>
      </c>
      <c r="BF1338" s="256">
        <f>IF(N1338="snížená",J1338,0)</f>
        <v>0</v>
      </c>
      <c r="BG1338" s="256">
        <f>IF(N1338="zákl. přenesená",J1338,0)</f>
        <v>0</v>
      </c>
      <c r="BH1338" s="256">
        <f>IF(N1338="sníž. přenesená",J1338,0)</f>
        <v>0</v>
      </c>
      <c r="BI1338" s="256">
        <f>IF(N1338="nulová",J1338,0)</f>
        <v>0</v>
      </c>
      <c r="BJ1338" s="16" t="s">
        <v>80</v>
      </c>
      <c r="BK1338" s="256">
        <f>ROUND(I1338*H1338,2)</f>
        <v>0</v>
      </c>
      <c r="BL1338" s="16" t="s">
        <v>247</v>
      </c>
      <c r="BM1338" s="255" t="s">
        <v>1954</v>
      </c>
    </row>
    <row r="1339" spans="1:47" s="2" customFormat="1" ht="12">
      <c r="A1339" s="37"/>
      <c r="B1339" s="38"/>
      <c r="C1339" s="39"/>
      <c r="D1339" s="259" t="s">
        <v>437</v>
      </c>
      <c r="E1339" s="39"/>
      <c r="F1339" s="290" t="s">
        <v>1955</v>
      </c>
      <c r="G1339" s="39"/>
      <c r="H1339" s="39"/>
      <c r="I1339" s="153"/>
      <c r="J1339" s="39"/>
      <c r="K1339" s="39"/>
      <c r="L1339" s="43"/>
      <c r="M1339" s="291"/>
      <c r="N1339" s="292"/>
      <c r="O1339" s="90"/>
      <c r="P1339" s="90"/>
      <c r="Q1339" s="90"/>
      <c r="R1339" s="90"/>
      <c r="S1339" s="90"/>
      <c r="T1339" s="91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T1339" s="16" t="s">
        <v>437</v>
      </c>
      <c r="AU1339" s="16" t="s">
        <v>82</v>
      </c>
    </row>
    <row r="1340" spans="1:51" s="14" customFormat="1" ht="12">
      <c r="A1340" s="14"/>
      <c r="B1340" s="268"/>
      <c r="C1340" s="269"/>
      <c r="D1340" s="259" t="s">
        <v>173</v>
      </c>
      <c r="E1340" s="270" t="s">
        <v>1</v>
      </c>
      <c r="F1340" s="271" t="s">
        <v>1956</v>
      </c>
      <c r="G1340" s="269"/>
      <c r="H1340" s="272">
        <v>34.826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173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165</v>
      </c>
    </row>
    <row r="1341" spans="1:51" s="14" customFormat="1" ht="12">
      <c r="A1341" s="14"/>
      <c r="B1341" s="268"/>
      <c r="C1341" s="269"/>
      <c r="D1341" s="259" t="s">
        <v>173</v>
      </c>
      <c r="E1341" s="269"/>
      <c r="F1341" s="271" t="s">
        <v>1957</v>
      </c>
      <c r="G1341" s="269"/>
      <c r="H1341" s="272">
        <v>0.035</v>
      </c>
      <c r="I1341" s="273"/>
      <c r="J1341" s="269"/>
      <c r="K1341" s="269"/>
      <c r="L1341" s="274"/>
      <c r="M1341" s="275"/>
      <c r="N1341" s="276"/>
      <c r="O1341" s="276"/>
      <c r="P1341" s="276"/>
      <c r="Q1341" s="276"/>
      <c r="R1341" s="276"/>
      <c r="S1341" s="276"/>
      <c r="T1341" s="277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78" t="s">
        <v>173</v>
      </c>
      <c r="AU1341" s="278" t="s">
        <v>82</v>
      </c>
      <c r="AV1341" s="14" t="s">
        <v>82</v>
      </c>
      <c r="AW1341" s="14" t="s">
        <v>4</v>
      </c>
      <c r="AX1341" s="14" t="s">
        <v>80</v>
      </c>
      <c r="AY1341" s="278" t="s">
        <v>165</v>
      </c>
    </row>
    <row r="1342" spans="1:65" s="2" customFormat="1" ht="21.75" customHeight="1">
      <c r="A1342" s="37"/>
      <c r="B1342" s="38"/>
      <c r="C1342" s="243" t="s">
        <v>1958</v>
      </c>
      <c r="D1342" s="243" t="s">
        <v>167</v>
      </c>
      <c r="E1342" s="244" t="s">
        <v>1959</v>
      </c>
      <c r="F1342" s="245" t="s">
        <v>1960</v>
      </c>
      <c r="G1342" s="246" t="s">
        <v>219</v>
      </c>
      <c r="H1342" s="247">
        <v>3.697</v>
      </c>
      <c r="I1342" s="248"/>
      <c r="J1342" s="249">
        <f>ROUND(I1342*H1342,2)</f>
        <v>0</v>
      </c>
      <c r="K1342" s="250"/>
      <c r="L1342" s="43"/>
      <c r="M1342" s="251" t="s">
        <v>1</v>
      </c>
      <c r="N1342" s="252" t="s">
        <v>38</v>
      </c>
      <c r="O1342" s="90"/>
      <c r="P1342" s="253">
        <f>O1342*H1342</f>
        <v>0</v>
      </c>
      <c r="Q1342" s="253">
        <v>0</v>
      </c>
      <c r="R1342" s="253">
        <f>Q1342*H1342</f>
        <v>0</v>
      </c>
      <c r="S1342" s="253">
        <v>0</v>
      </c>
      <c r="T1342" s="254">
        <f>S1342*H1342</f>
        <v>0</v>
      </c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R1342" s="255" t="s">
        <v>247</v>
      </c>
      <c r="AT1342" s="255" t="s">
        <v>167</v>
      </c>
      <c r="AU1342" s="255" t="s">
        <v>82</v>
      </c>
      <c r="AY1342" s="16" t="s">
        <v>165</v>
      </c>
      <c r="BE1342" s="256">
        <f>IF(N1342="základní",J1342,0)</f>
        <v>0</v>
      </c>
      <c r="BF1342" s="256">
        <f>IF(N1342="snížená",J1342,0)</f>
        <v>0</v>
      </c>
      <c r="BG1342" s="256">
        <f>IF(N1342="zákl. přenesená",J1342,0)</f>
        <v>0</v>
      </c>
      <c r="BH1342" s="256">
        <f>IF(N1342="sníž. přenesená",J1342,0)</f>
        <v>0</v>
      </c>
      <c r="BI1342" s="256">
        <f>IF(N1342="nulová",J1342,0)</f>
        <v>0</v>
      </c>
      <c r="BJ1342" s="16" t="s">
        <v>80</v>
      </c>
      <c r="BK1342" s="256">
        <f>ROUND(I1342*H1342,2)</f>
        <v>0</v>
      </c>
      <c r="BL1342" s="16" t="s">
        <v>247</v>
      </c>
      <c r="BM1342" s="255" t="s">
        <v>1961</v>
      </c>
    </row>
    <row r="1343" spans="1:63" s="12" customFormat="1" ht="22.8" customHeight="1">
      <c r="A1343" s="12"/>
      <c r="B1343" s="227"/>
      <c r="C1343" s="228"/>
      <c r="D1343" s="229" t="s">
        <v>72</v>
      </c>
      <c r="E1343" s="241" t="s">
        <v>1962</v>
      </c>
      <c r="F1343" s="241" t="s">
        <v>1963</v>
      </c>
      <c r="G1343" s="228"/>
      <c r="H1343" s="228"/>
      <c r="I1343" s="231"/>
      <c r="J1343" s="242">
        <f>BK1343</f>
        <v>0</v>
      </c>
      <c r="K1343" s="228"/>
      <c r="L1343" s="233"/>
      <c r="M1343" s="234"/>
      <c r="N1343" s="235"/>
      <c r="O1343" s="235"/>
      <c r="P1343" s="236">
        <f>SUM(P1344:P1357)</f>
        <v>0</v>
      </c>
      <c r="Q1343" s="235"/>
      <c r="R1343" s="236">
        <f>SUM(R1344:R1357)</f>
        <v>0.13580398</v>
      </c>
      <c r="S1343" s="235"/>
      <c r="T1343" s="237">
        <f>SUM(T1344:T1357)</f>
        <v>0</v>
      </c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R1343" s="238" t="s">
        <v>82</v>
      </c>
      <c r="AT1343" s="239" t="s">
        <v>72</v>
      </c>
      <c r="AU1343" s="239" t="s">
        <v>80</v>
      </c>
      <c r="AY1343" s="238" t="s">
        <v>165</v>
      </c>
      <c r="BK1343" s="240">
        <f>SUM(BK1344:BK1357)</f>
        <v>0</v>
      </c>
    </row>
    <row r="1344" spans="1:65" s="2" customFormat="1" ht="21.75" customHeight="1">
      <c r="A1344" s="37"/>
      <c r="B1344" s="38"/>
      <c r="C1344" s="243" t="s">
        <v>1964</v>
      </c>
      <c r="D1344" s="243" t="s">
        <v>167</v>
      </c>
      <c r="E1344" s="244" t="s">
        <v>1965</v>
      </c>
      <c r="F1344" s="245" t="s">
        <v>1966</v>
      </c>
      <c r="G1344" s="246" t="s">
        <v>457</v>
      </c>
      <c r="H1344" s="247">
        <v>4.51</v>
      </c>
      <c r="I1344" s="248"/>
      <c r="J1344" s="249">
        <f>ROUND(I1344*H1344,2)</f>
        <v>0</v>
      </c>
      <c r="K1344" s="250"/>
      <c r="L1344" s="43"/>
      <c r="M1344" s="251" t="s">
        <v>1</v>
      </c>
      <c r="N1344" s="252" t="s">
        <v>38</v>
      </c>
      <c r="O1344" s="90"/>
      <c r="P1344" s="253">
        <f>O1344*H1344</f>
        <v>0</v>
      </c>
      <c r="Q1344" s="253">
        <v>0.00062</v>
      </c>
      <c r="R1344" s="253">
        <f>Q1344*H1344</f>
        <v>0.0027962</v>
      </c>
      <c r="S1344" s="253">
        <v>0</v>
      </c>
      <c r="T1344" s="254">
        <f>S1344*H1344</f>
        <v>0</v>
      </c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R1344" s="255" t="s">
        <v>247</v>
      </c>
      <c r="AT1344" s="255" t="s">
        <v>167</v>
      </c>
      <c r="AU1344" s="255" t="s">
        <v>82</v>
      </c>
      <c r="AY1344" s="16" t="s">
        <v>165</v>
      </c>
      <c r="BE1344" s="256">
        <f>IF(N1344="základní",J1344,0)</f>
        <v>0</v>
      </c>
      <c r="BF1344" s="256">
        <f>IF(N1344="snížená",J1344,0)</f>
        <v>0</v>
      </c>
      <c r="BG1344" s="256">
        <f>IF(N1344="zákl. přenesená",J1344,0)</f>
        <v>0</v>
      </c>
      <c r="BH1344" s="256">
        <f>IF(N1344="sníž. přenesená",J1344,0)</f>
        <v>0</v>
      </c>
      <c r="BI1344" s="256">
        <f>IF(N1344="nulová",J1344,0)</f>
        <v>0</v>
      </c>
      <c r="BJ1344" s="16" t="s">
        <v>80</v>
      </c>
      <c r="BK1344" s="256">
        <f>ROUND(I1344*H1344,2)</f>
        <v>0</v>
      </c>
      <c r="BL1344" s="16" t="s">
        <v>247</v>
      </c>
      <c r="BM1344" s="255" t="s">
        <v>1967</v>
      </c>
    </row>
    <row r="1345" spans="1:51" s="14" customFormat="1" ht="12">
      <c r="A1345" s="14"/>
      <c r="B1345" s="268"/>
      <c r="C1345" s="269"/>
      <c r="D1345" s="259" t="s">
        <v>173</v>
      </c>
      <c r="E1345" s="270" t="s">
        <v>1</v>
      </c>
      <c r="F1345" s="271" t="s">
        <v>1968</v>
      </c>
      <c r="G1345" s="269"/>
      <c r="H1345" s="272">
        <v>4.51</v>
      </c>
      <c r="I1345" s="273"/>
      <c r="J1345" s="269"/>
      <c r="K1345" s="269"/>
      <c r="L1345" s="274"/>
      <c r="M1345" s="275"/>
      <c r="N1345" s="276"/>
      <c r="O1345" s="276"/>
      <c r="P1345" s="276"/>
      <c r="Q1345" s="276"/>
      <c r="R1345" s="276"/>
      <c r="S1345" s="276"/>
      <c r="T1345" s="27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8" t="s">
        <v>173</v>
      </c>
      <c r="AU1345" s="278" t="s">
        <v>82</v>
      </c>
      <c r="AV1345" s="14" t="s">
        <v>82</v>
      </c>
      <c r="AW1345" s="14" t="s">
        <v>30</v>
      </c>
      <c r="AX1345" s="14" t="s">
        <v>73</v>
      </c>
      <c r="AY1345" s="278" t="s">
        <v>165</v>
      </c>
    </row>
    <row r="1346" spans="1:65" s="2" customFormat="1" ht="21.75" customHeight="1">
      <c r="A1346" s="37"/>
      <c r="B1346" s="38"/>
      <c r="C1346" s="243" t="s">
        <v>1969</v>
      </c>
      <c r="D1346" s="243" t="s">
        <v>167</v>
      </c>
      <c r="E1346" s="244" t="s">
        <v>1970</v>
      </c>
      <c r="F1346" s="245" t="s">
        <v>1971</v>
      </c>
      <c r="G1346" s="246" t="s">
        <v>170</v>
      </c>
      <c r="H1346" s="247">
        <v>4.634</v>
      </c>
      <c r="I1346" s="248"/>
      <c r="J1346" s="249">
        <f>ROUND(I1346*H1346,2)</f>
        <v>0</v>
      </c>
      <c r="K1346" s="250"/>
      <c r="L1346" s="43"/>
      <c r="M1346" s="251" t="s">
        <v>1</v>
      </c>
      <c r="N1346" s="252" t="s">
        <v>38</v>
      </c>
      <c r="O1346" s="90"/>
      <c r="P1346" s="253">
        <f>O1346*H1346</f>
        <v>0</v>
      </c>
      <c r="Q1346" s="253">
        <v>0.00367</v>
      </c>
      <c r="R1346" s="253">
        <f>Q1346*H1346</f>
        <v>0.017006780000000003</v>
      </c>
      <c r="S1346" s="253">
        <v>0</v>
      </c>
      <c r="T1346" s="254">
        <f>S1346*H1346</f>
        <v>0</v>
      </c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R1346" s="255" t="s">
        <v>247</v>
      </c>
      <c r="AT1346" s="255" t="s">
        <v>167</v>
      </c>
      <c r="AU1346" s="255" t="s">
        <v>82</v>
      </c>
      <c r="AY1346" s="16" t="s">
        <v>165</v>
      </c>
      <c r="BE1346" s="256">
        <f>IF(N1346="základní",J1346,0)</f>
        <v>0</v>
      </c>
      <c r="BF1346" s="256">
        <f>IF(N1346="snížená",J1346,0)</f>
        <v>0</v>
      </c>
      <c r="BG1346" s="256">
        <f>IF(N1346="zákl. přenesená",J1346,0)</f>
        <v>0</v>
      </c>
      <c r="BH1346" s="256">
        <f>IF(N1346="sníž. přenesená",J1346,0)</f>
        <v>0</v>
      </c>
      <c r="BI1346" s="256">
        <f>IF(N1346="nulová",J1346,0)</f>
        <v>0</v>
      </c>
      <c r="BJ1346" s="16" t="s">
        <v>80</v>
      </c>
      <c r="BK1346" s="256">
        <f>ROUND(I1346*H1346,2)</f>
        <v>0</v>
      </c>
      <c r="BL1346" s="16" t="s">
        <v>247</v>
      </c>
      <c r="BM1346" s="255" t="s">
        <v>1972</v>
      </c>
    </row>
    <row r="1347" spans="1:51" s="14" customFormat="1" ht="12">
      <c r="A1347" s="14"/>
      <c r="B1347" s="268"/>
      <c r="C1347" s="269"/>
      <c r="D1347" s="259" t="s">
        <v>173</v>
      </c>
      <c r="E1347" s="270" t="s">
        <v>1</v>
      </c>
      <c r="F1347" s="271" t="s">
        <v>1973</v>
      </c>
      <c r="G1347" s="269"/>
      <c r="H1347" s="272">
        <v>4.634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173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165</v>
      </c>
    </row>
    <row r="1348" spans="1:65" s="2" customFormat="1" ht="21.75" customHeight="1">
      <c r="A1348" s="37"/>
      <c r="B1348" s="38"/>
      <c r="C1348" s="279" t="s">
        <v>1974</v>
      </c>
      <c r="D1348" s="279" t="s">
        <v>238</v>
      </c>
      <c r="E1348" s="280" t="s">
        <v>1975</v>
      </c>
      <c r="F1348" s="281" t="s">
        <v>1976</v>
      </c>
      <c r="G1348" s="282" t="s">
        <v>170</v>
      </c>
      <c r="H1348" s="283">
        <v>5.951</v>
      </c>
      <c r="I1348" s="284"/>
      <c r="J1348" s="285">
        <f>ROUND(I1348*H1348,2)</f>
        <v>0</v>
      </c>
      <c r="K1348" s="286"/>
      <c r="L1348" s="287"/>
      <c r="M1348" s="288" t="s">
        <v>1</v>
      </c>
      <c r="N1348" s="289" t="s">
        <v>38</v>
      </c>
      <c r="O1348" s="90"/>
      <c r="P1348" s="253">
        <f>O1348*H1348</f>
        <v>0</v>
      </c>
      <c r="Q1348" s="253">
        <v>0.0192</v>
      </c>
      <c r="R1348" s="253">
        <f>Q1348*H1348</f>
        <v>0.11425919999999998</v>
      </c>
      <c r="S1348" s="253">
        <v>0</v>
      </c>
      <c r="T1348" s="254">
        <f>S1348*H1348</f>
        <v>0</v>
      </c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R1348" s="255" t="s">
        <v>333</v>
      </c>
      <c r="AT1348" s="255" t="s">
        <v>238</v>
      </c>
      <c r="AU1348" s="255" t="s">
        <v>82</v>
      </c>
      <c r="AY1348" s="16" t="s">
        <v>165</v>
      </c>
      <c r="BE1348" s="256">
        <f>IF(N1348="základní",J1348,0)</f>
        <v>0</v>
      </c>
      <c r="BF1348" s="256">
        <f>IF(N1348="snížená",J1348,0)</f>
        <v>0</v>
      </c>
      <c r="BG1348" s="256">
        <f>IF(N1348="zákl. přenesená",J1348,0)</f>
        <v>0</v>
      </c>
      <c r="BH1348" s="256">
        <f>IF(N1348="sníž. přenesená",J1348,0)</f>
        <v>0</v>
      </c>
      <c r="BI1348" s="256">
        <f>IF(N1348="nulová",J1348,0)</f>
        <v>0</v>
      </c>
      <c r="BJ1348" s="16" t="s">
        <v>80</v>
      </c>
      <c r="BK1348" s="256">
        <f>ROUND(I1348*H1348,2)</f>
        <v>0</v>
      </c>
      <c r="BL1348" s="16" t="s">
        <v>247</v>
      </c>
      <c r="BM1348" s="255" t="s">
        <v>1977</v>
      </c>
    </row>
    <row r="1349" spans="1:51" s="14" customFormat="1" ht="12">
      <c r="A1349" s="14"/>
      <c r="B1349" s="268"/>
      <c r="C1349" s="269"/>
      <c r="D1349" s="259" t="s">
        <v>173</v>
      </c>
      <c r="E1349" s="270" t="s">
        <v>1</v>
      </c>
      <c r="F1349" s="271" t="s">
        <v>1978</v>
      </c>
      <c r="G1349" s="269"/>
      <c r="H1349" s="272">
        <v>0.541</v>
      </c>
      <c r="I1349" s="273"/>
      <c r="J1349" s="269"/>
      <c r="K1349" s="269"/>
      <c r="L1349" s="274"/>
      <c r="M1349" s="275"/>
      <c r="N1349" s="276"/>
      <c r="O1349" s="276"/>
      <c r="P1349" s="276"/>
      <c r="Q1349" s="276"/>
      <c r="R1349" s="276"/>
      <c r="S1349" s="276"/>
      <c r="T1349" s="27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8" t="s">
        <v>173</v>
      </c>
      <c r="AU1349" s="278" t="s">
        <v>82</v>
      </c>
      <c r="AV1349" s="14" t="s">
        <v>82</v>
      </c>
      <c r="AW1349" s="14" t="s">
        <v>30</v>
      </c>
      <c r="AX1349" s="14" t="s">
        <v>73</v>
      </c>
      <c r="AY1349" s="278" t="s">
        <v>165</v>
      </c>
    </row>
    <row r="1350" spans="1:51" s="14" customFormat="1" ht="12">
      <c r="A1350" s="14"/>
      <c r="B1350" s="268"/>
      <c r="C1350" s="269"/>
      <c r="D1350" s="259" t="s">
        <v>173</v>
      </c>
      <c r="E1350" s="270" t="s">
        <v>1</v>
      </c>
      <c r="F1350" s="271" t="s">
        <v>1979</v>
      </c>
      <c r="G1350" s="269"/>
      <c r="H1350" s="272">
        <v>4.634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173</v>
      </c>
      <c r="AU1350" s="278" t="s">
        <v>82</v>
      </c>
      <c r="AV1350" s="14" t="s">
        <v>82</v>
      </c>
      <c r="AW1350" s="14" t="s">
        <v>30</v>
      </c>
      <c r="AX1350" s="14" t="s">
        <v>73</v>
      </c>
      <c r="AY1350" s="278" t="s">
        <v>165</v>
      </c>
    </row>
    <row r="1351" spans="1:51" s="14" customFormat="1" ht="12">
      <c r="A1351" s="14"/>
      <c r="B1351" s="268"/>
      <c r="C1351" s="269"/>
      <c r="D1351" s="259" t="s">
        <v>173</v>
      </c>
      <c r="E1351" s="269"/>
      <c r="F1351" s="271" t="s">
        <v>1980</v>
      </c>
      <c r="G1351" s="269"/>
      <c r="H1351" s="272">
        <v>5.951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173</v>
      </c>
      <c r="AU1351" s="278" t="s">
        <v>82</v>
      </c>
      <c r="AV1351" s="14" t="s">
        <v>82</v>
      </c>
      <c r="AW1351" s="14" t="s">
        <v>4</v>
      </c>
      <c r="AX1351" s="14" t="s">
        <v>80</v>
      </c>
      <c r="AY1351" s="278" t="s">
        <v>165</v>
      </c>
    </row>
    <row r="1352" spans="1:65" s="2" customFormat="1" ht="16.5" customHeight="1">
      <c r="A1352" s="37"/>
      <c r="B1352" s="38"/>
      <c r="C1352" s="243" t="s">
        <v>1981</v>
      </c>
      <c r="D1352" s="243" t="s">
        <v>167</v>
      </c>
      <c r="E1352" s="244" t="s">
        <v>1982</v>
      </c>
      <c r="F1352" s="245" t="s">
        <v>1983</v>
      </c>
      <c r="G1352" s="246" t="s">
        <v>170</v>
      </c>
      <c r="H1352" s="247">
        <v>5.085</v>
      </c>
      <c r="I1352" s="248"/>
      <c r="J1352" s="249">
        <f>ROUND(I1352*H1352,2)</f>
        <v>0</v>
      </c>
      <c r="K1352" s="250"/>
      <c r="L1352" s="43"/>
      <c r="M1352" s="251" t="s">
        <v>1</v>
      </c>
      <c r="N1352" s="252" t="s">
        <v>38</v>
      </c>
      <c r="O1352" s="90"/>
      <c r="P1352" s="253">
        <f>O1352*H1352</f>
        <v>0</v>
      </c>
      <c r="Q1352" s="253">
        <v>0.0003</v>
      </c>
      <c r="R1352" s="253">
        <f>Q1352*H1352</f>
        <v>0.0015255</v>
      </c>
      <c r="S1352" s="253">
        <v>0</v>
      </c>
      <c r="T1352" s="254">
        <f>S1352*H1352</f>
        <v>0</v>
      </c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R1352" s="255" t="s">
        <v>247</v>
      </c>
      <c r="AT1352" s="255" t="s">
        <v>167</v>
      </c>
      <c r="AU1352" s="255" t="s">
        <v>82</v>
      </c>
      <c r="AY1352" s="16" t="s">
        <v>165</v>
      </c>
      <c r="BE1352" s="256">
        <f>IF(N1352="základní",J1352,0)</f>
        <v>0</v>
      </c>
      <c r="BF1352" s="256">
        <f>IF(N1352="snížená",J1352,0)</f>
        <v>0</v>
      </c>
      <c r="BG1352" s="256">
        <f>IF(N1352="zákl. přenesená",J1352,0)</f>
        <v>0</v>
      </c>
      <c r="BH1352" s="256">
        <f>IF(N1352="sníž. přenesená",J1352,0)</f>
        <v>0</v>
      </c>
      <c r="BI1352" s="256">
        <f>IF(N1352="nulová",J1352,0)</f>
        <v>0</v>
      </c>
      <c r="BJ1352" s="16" t="s">
        <v>80</v>
      </c>
      <c r="BK1352" s="256">
        <f>ROUND(I1352*H1352,2)</f>
        <v>0</v>
      </c>
      <c r="BL1352" s="16" t="s">
        <v>247</v>
      </c>
      <c r="BM1352" s="255" t="s">
        <v>1984</v>
      </c>
    </row>
    <row r="1353" spans="1:51" s="14" customFormat="1" ht="12">
      <c r="A1353" s="14"/>
      <c r="B1353" s="268"/>
      <c r="C1353" s="269"/>
      <c r="D1353" s="259" t="s">
        <v>173</v>
      </c>
      <c r="E1353" s="270" t="s">
        <v>1</v>
      </c>
      <c r="F1353" s="271" t="s">
        <v>1985</v>
      </c>
      <c r="G1353" s="269"/>
      <c r="H1353" s="272">
        <v>0.451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173</v>
      </c>
      <c r="AU1353" s="278" t="s">
        <v>82</v>
      </c>
      <c r="AV1353" s="14" t="s">
        <v>82</v>
      </c>
      <c r="AW1353" s="14" t="s">
        <v>30</v>
      </c>
      <c r="AX1353" s="14" t="s">
        <v>73</v>
      </c>
      <c r="AY1353" s="278" t="s">
        <v>165</v>
      </c>
    </row>
    <row r="1354" spans="1:51" s="14" customFormat="1" ht="12">
      <c r="A1354" s="14"/>
      <c r="B1354" s="268"/>
      <c r="C1354" s="269"/>
      <c r="D1354" s="259" t="s">
        <v>173</v>
      </c>
      <c r="E1354" s="270" t="s">
        <v>1</v>
      </c>
      <c r="F1354" s="271" t="s">
        <v>1979</v>
      </c>
      <c r="G1354" s="269"/>
      <c r="H1354" s="272">
        <v>4.634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173</v>
      </c>
      <c r="AU1354" s="278" t="s">
        <v>82</v>
      </c>
      <c r="AV1354" s="14" t="s">
        <v>82</v>
      </c>
      <c r="AW1354" s="14" t="s">
        <v>30</v>
      </c>
      <c r="AX1354" s="14" t="s">
        <v>73</v>
      </c>
      <c r="AY1354" s="278" t="s">
        <v>165</v>
      </c>
    </row>
    <row r="1355" spans="1:65" s="2" customFormat="1" ht="16.5" customHeight="1">
      <c r="A1355" s="37"/>
      <c r="B1355" s="38"/>
      <c r="C1355" s="243" t="s">
        <v>1986</v>
      </c>
      <c r="D1355" s="243" t="s">
        <v>167</v>
      </c>
      <c r="E1355" s="244" t="s">
        <v>1987</v>
      </c>
      <c r="F1355" s="245" t="s">
        <v>1988</v>
      </c>
      <c r="G1355" s="246" t="s">
        <v>457</v>
      </c>
      <c r="H1355" s="247">
        <v>7.21</v>
      </c>
      <c r="I1355" s="248"/>
      <c r="J1355" s="249">
        <f>ROUND(I1355*H1355,2)</f>
        <v>0</v>
      </c>
      <c r="K1355" s="250"/>
      <c r="L1355" s="43"/>
      <c r="M1355" s="251" t="s">
        <v>1</v>
      </c>
      <c r="N1355" s="252" t="s">
        <v>38</v>
      </c>
      <c r="O1355" s="90"/>
      <c r="P1355" s="253">
        <f>O1355*H1355</f>
        <v>0</v>
      </c>
      <c r="Q1355" s="253">
        <v>3E-05</v>
      </c>
      <c r="R1355" s="253">
        <f>Q1355*H1355</f>
        <v>0.0002163</v>
      </c>
      <c r="S1355" s="253">
        <v>0</v>
      </c>
      <c r="T1355" s="254">
        <f>S1355*H1355</f>
        <v>0</v>
      </c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R1355" s="255" t="s">
        <v>247</v>
      </c>
      <c r="AT1355" s="255" t="s">
        <v>167</v>
      </c>
      <c r="AU1355" s="255" t="s">
        <v>82</v>
      </c>
      <c r="AY1355" s="16" t="s">
        <v>165</v>
      </c>
      <c r="BE1355" s="256">
        <f>IF(N1355="základní",J1355,0)</f>
        <v>0</v>
      </c>
      <c r="BF1355" s="256">
        <f>IF(N1355="snížená",J1355,0)</f>
        <v>0</v>
      </c>
      <c r="BG1355" s="256">
        <f>IF(N1355="zákl. přenesená",J1355,0)</f>
        <v>0</v>
      </c>
      <c r="BH1355" s="256">
        <f>IF(N1355="sníž. přenesená",J1355,0)</f>
        <v>0</v>
      </c>
      <c r="BI1355" s="256">
        <f>IF(N1355="nulová",J1355,0)</f>
        <v>0</v>
      </c>
      <c r="BJ1355" s="16" t="s">
        <v>80</v>
      </c>
      <c r="BK1355" s="256">
        <f>ROUND(I1355*H1355,2)</f>
        <v>0</v>
      </c>
      <c r="BL1355" s="16" t="s">
        <v>247</v>
      </c>
      <c r="BM1355" s="255" t="s">
        <v>1989</v>
      </c>
    </row>
    <row r="1356" spans="1:51" s="14" customFormat="1" ht="12">
      <c r="A1356" s="14"/>
      <c r="B1356" s="268"/>
      <c r="C1356" s="269"/>
      <c r="D1356" s="259" t="s">
        <v>173</v>
      </c>
      <c r="E1356" s="270" t="s">
        <v>1</v>
      </c>
      <c r="F1356" s="271" t="s">
        <v>1990</v>
      </c>
      <c r="G1356" s="269"/>
      <c r="H1356" s="272">
        <v>7.21</v>
      </c>
      <c r="I1356" s="273"/>
      <c r="J1356" s="269"/>
      <c r="K1356" s="269"/>
      <c r="L1356" s="274"/>
      <c r="M1356" s="275"/>
      <c r="N1356" s="276"/>
      <c r="O1356" s="276"/>
      <c r="P1356" s="276"/>
      <c r="Q1356" s="276"/>
      <c r="R1356" s="276"/>
      <c r="S1356" s="276"/>
      <c r="T1356" s="27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78" t="s">
        <v>173</v>
      </c>
      <c r="AU1356" s="278" t="s">
        <v>82</v>
      </c>
      <c r="AV1356" s="14" t="s">
        <v>82</v>
      </c>
      <c r="AW1356" s="14" t="s">
        <v>30</v>
      </c>
      <c r="AX1356" s="14" t="s">
        <v>73</v>
      </c>
      <c r="AY1356" s="278" t="s">
        <v>165</v>
      </c>
    </row>
    <row r="1357" spans="1:65" s="2" customFormat="1" ht="21.75" customHeight="1">
      <c r="A1357" s="37"/>
      <c r="B1357" s="38"/>
      <c r="C1357" s="243" t="s">
        <v>1991</v>
      </c>
      <c r="D1357" s="243" t="s">
        <v>167</v>
      </c>
      <c r="E1357" s="244" t="s">
        <v>1992</v>
      </c>
      <c r="F1357" s="245" t="s">
        <v>1993</v>
      </c>
      <c r="G1357" s="246" t="s">
        <v>219</v>
      </c>
      <c r="H1357" s="247">
        <v>0.136</v>
      </c>
      <c r="I1357" s="248"/>
      <c r="J1357" s="249">
        <f>ROUND(I1357*H1357,2)</f>
        <v>0</v>
      </c>
      <c r="K1357" s="250"/>
      <c r="L1357" s="43"/>
      <c r="M1357" s="251" t="s">
        <v>1</v>
      </c>
      <c r="N1357" s="252" t="s">
        <v>38</v>
      </c>
      <c r="O1357" s="90"/>
      <c r="P1357" s="253">
        <f>O1357*H1357</f>
        <v>0</v>
      </c>
      <c r="Q1357" s="253">
        <v>0</v>
      </c>
      <c r="R1357" s="253">
        <f>Q1357*H1357</f>
        <v>0</v>
      </c>
      <c r="S1357" s="253">
        <v>0</v>
      </c>
      <c r="T1357" s="254">
        <f>S1357*H1357</f>
        <v>0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255" t="s">
        <v>247</v>
      </c>
      <c r="AT1357" s="255" t="s">
        <v>167</v>
      </c>
      <c r="AU1357" s="255" t="s">
        <v>82</v>
      </c>
      <c r="AY1357" s="16" t="s">
        <v>165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6" t="s">
        <v>80</v>
      </c>
      <c r="BK1357" s="256">
        <f>ROUND(I1357*H1357,2)</f>
        <v>0</v>
      </c>
      <c r="BL1357" s="16" t="s">
        <v>247</v>
      </c>
      <c r="BM1357" s="255" t="s">
        <v>1994</v>
      </c>
    </row>
    <row r="1358" spans="1:63" s="12" customFormat="1" ht="22.8" customHeight="1">
      <c r="A1358" s="12"/>
      <c r="B1358" s="227"/>
      <c r="C1358" s="228"/>
      <c r="D1358" s="229" t="s">
        <v>72</v>
      </c>
      <c r="E1358" s="241" t="s">
        <v>1995</v>
      </c>
      <c r="F1358" s="241" t="s">
        <v>1996</v>
      </c>
      <c r="G1358" s="228"/>
      <c r="H1358" s="228"/>
      <c r="I1358" s="231"/>
      <c r="J1358" s="242">
        <f>BK1358</f>
        <v>0</v>
      </c>
      <c r="K1358" s="228"/>
      <c r="L1358" s="233"/>
      <c r="M1358" s="234"/>
      <c r="N1358" s="235"/>
      <c r="O1358" s="235"/>
      <c r="P1358" s="236">
        <f>SUM(P1359:P1391)</f>
        <v>0</v>
      </c>
      <c r="Q1358" s="235"/>
      <c r="R1358" s="236">
        <f>SUM(R1359:R1391)</f>
        <v>0.09044764</v>
      </c>
      <c r="S1358" s="235"/>
      <c r="T1358" s="237">
        <f>SUM(T1359:T1391)</f>
        <v>0</v>
      </c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R1358" s="238" t="s">
        <v>82</v>
      </c>
      <c r="AT1358" s="239" t="s">
        <v>72</v>
      </c>
      <c r="AU1358" s="239" t="s">
        <v>80</v>
      </c>
      <c r="AY1358" s="238" t="s">
        <v>165</v>
      </c>
      <c r="BK1358" s="240">
        <f>SUM(BK1359:BK1391)</f>
        <v>0</v>
      </c>
    </row>
    <row r="1359" spans="1:65" s="2" customFormat="1" ht="21.75" customHeight="1">
      <c r="A1359" s="37"/>
      <c r="B1359" s="38"/>
      <c r="C1359" s="243" t="s">
        <v>1997</v>
      </c>
      <c r="D1359" s="243" t="s">
        <v>167</v>
      </c>
      <c r="E1359" s="244" t="s">
        <v>1998</v>
      </c>
      <c r="F1359" s="245" t="s">
        <v>1999</v>
      </c>
      <c r="G1359" s="246" t="s">
        <v>170</v>
      </c>
      <c r="H1359" s="247">
        <v>370.192</v>
      </c>
      <c r="I1359" s="248"/>
      <c r="J1359" s="249">
        <f>ROUND(I1359*H1359,2)</f>
        <v>0</v>
      </c>
      <c r="K1359" s="250"/>
      <c r="L1359" s="43"/>
      <c r="M1359" s="251" t="s">
        <v>1</v>
      </c>
      <c r="N1359" s="252" t="s">
        <v>38</v>
      </c>
      <c r="O1359" s="90"/>
      <c r="P1359" s="253">
        <f>O1359*H1359</f>
        <v>0</v>
      </c>
      <c r="Q1359" s="253">
        <v>0</v>
      </c>
      <c r="R1359" s="253">
        <f>Q1359*H1359</f>
        <v>0</v>
      </c>
      <c r="S1359" s="253">
        <v>0</v>
      </c>
      <c r="T1359" s="254">
        <f>S1359*H1359</f>
        <v>0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255" t="s">
        <v>247</v>
      </c>
      <c r="AT1359" s="255" t="s">
        <v>167</v>
      </c>
      <c r="AU1359" s="255" t="s">
        <v>82</v>
      </c>
      <c r="AY1359" s="16" t="s">
        <v>165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6" t="s">
        <v>80</v>
      </c>
      <c r="BK1359" s="256">
        <f>ROUND(I1359*H1359,2)</f>
        <v>0</v>
      </c>
      <c r="BL1359" s="16" t="s">
        <v>247</v>
      </c>
      <c r="BM1359" s="255" t="s">
        <v>2000</v>
      </c>
    </row>
    <row r="1360" spans="1:51" s="14" customFormat="1" ht="12">
      <c r="A1360" s="14"/>
      <c r="B1360" s="268"/>
      <c r="C1360" s="269"/>
      <c r="D1360" s="259" t="s">
        <v>173</v>
      </c>
      <c r="E1360" s="270" t="s">
        <v>1</v>
      </c>
      <c r="F1360" s="271" t="s">
        <v>2001</v>
      </c>
      <c r="G1360" s="269"/>
      <c r="H1360" s="272">
        <v>157.92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173</v>
      </c>
      <c r="AU1360" s="278" t="s">
        <v>82</v>
      </c>
      <c r="AV1360" s="14" t="s">
        <v>82</v>
      </c>
      <c r="AW1360" s="14" t="s">
        <v>30</v>
      </c>
      <c r="AX1360" s="14" t="s">
        <v>73</v>
      </c>
      <c r="AY1360" s="278" t="s">
        <v>165</v>
      </c>
    </row>
    <row r="1361" spans="1:51" s="14" customFormat="1" ht="12">
      <c r="A1361" s="14"/>
      <c r="B1361" s="268"/>
      <c r="C1361" s="269"/>
      <c r="D1361" s="259" t="s">
        <v>173</v>
      </c>
      <c r="E1361" s="270" t="s">
        <v>1</v>
      </c>
      <c r="F1361" s="271" t="s">
        <v>2002</v>
      </c>
      <c r="G1361" s="269"/>
      <c r="H1361" s="272">
        <v>124.08</v>
      </c>
      <c r="I1361" s="273"/>
      <c r="J1361" s="269"/>
      <c r="K1361" s="269"/>
      <c r="L1361" s="274"/>
      <c r="M1361" s="275"/>
      <c r="N1361" s="276"/>
      <c r="O1361" s="276"/>
      <c r="P1361" s="276"/>
      <c r="Q1361" s="276"/>
      <c r="R1361" s="276"/>
      <c r="S1361" s="276"/>
      <c r="T1361" s="277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78" t="s">
        <v>173</v>
      </c>
      <c r="AU1361" s="278" t="s">
        <v>82</v>
      </c>
      <c r="AV1361" s="14" t="s">
        <v>82</v>
      </c>
      <c r="AW1361" s="14" t="s">
        <v>30</v>
      </c>
      <c r="AX1361" s="14" t="s">
        <v>73</v>
      </c>
      <c r="AY1361" s="278" t="s">
        <v>165</v>
      </c>
    </row>
    <row r="1362" spans="1:51" s="14" customFormat="1" ht="12">
      <c r="A1362" s="14"/>
      <c r="B1362" s="268"/>
      <c r="C1362" s="269"/>
      <c r="D1362" s="259" t="s">
        <v>173</v>
      </c>
      <c r="E1362" s="270" t="s">
        <v>1</v>
      </c>
      <c r="F1362" s="271" t="s">
        <v>2003</v>
      </c>
      <c r="G1362" s="269"/>
      <c r="H1362" s="272">
        <v>6.08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173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165</v>
      </c>
    </row>
    <row r="1363" spans="1:51" s="14" customFormat="1" ht="12">
      <c r="A1363" s="14"/>
      <c r="B1363" s="268"/>
      <c r="C1363" s="269"/>
      <c r="D1363" s="259" t="s">
        <v>173</v>
      </c>
      <c r="E1363" s="270" t="s">
        <v>1</v>
      </c>
      <c r="F1363" s="271" t="s">
        <v>2004</v>
      </c>
      <c r="G1363" s="269"/>
      <c r="H1363" s="272">
        <v>6.4</v>
      </c>
      <c r="I1363" s="273"/>
      <c r="J1363" s="269"/>
      <c r="K1363" s="269"/>
      <c r="L1363" s="274"/>
      <c r="M1363" s="275"/>
      <c r="N1363" s="276"/>
      <c r="O1363" s="276"/>
      <c r="P1363" s="276"/>
      <c r="Q1363" s="276"/>
      <c r="R1363" s="276"/>
      <c r="S1363" s="276"/>
      <c r="T1363" s="27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78" t="s">
        <v>173</v>
      </c>
      <c r="AU1363" s="278" t="s">
        <v>82</v>
      </c>
      <c r="AV1363" s="14" t="s">
        <v>82</v>
      </c>
      <c r="AW1363" s="14" t="s">
        <v>30</v>
      </c>
      <c r="AX1363" s="14" t="s">
        <v>73</v>
      </c>
      <c r="AY1363" s="278" t="s">
        <v>165</v>
      </c>
    </row>
    <row r="1364" spans="1:51" s="14" customFormat="1" ht="12">
      <c r="A1364" s="14"/>
      <c r="B1364" s="268"/>
      <c r="C1364" s="269"/>
      <c r="D1364" s="259" t="s">
        <v>173</v>
      </c>
      <c r="E1364" s="270" t="s">
        <v>1</v>
      </c>
      <c r="F1364" s="271" t="s">
        <v>2005</v>
      </c>
      <c r="G1364" s="269"/>
      <c r="H1364" s="272">
        <v>75.712</v>
      </c>
      <c r="I1364" s="273"/>
      <c r="J1364" s="269"/>
      <c r="K1364" s="269"/>
      <c r="L1364" s="274"/>
      <c r="M1364" s="275"/>
      <c r="N1364" s="276"/>
      <c r="O1364" s="276"/>
      <c r="P1364" s="276"/>
      <c r="Q1364" s="276"/>
      <c r="R1364" s="276"/>
      <c r="S1364" s="276"/>
      <c r="T1364" s="27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8" t="s">
        <v>173</v>
      </c>
      <c r="AU1364" s="278" t="s">
        <v>82</v>
      </c>
      <c r="AV1364" s="14" t="s">
        <v>82</v>
      </c>
      <c r="AW1364" s="14" t="s">
        <v>30</v>
      </c>
      <c r="AX1364" s="14" t="s">
        <v>73</v>
      </c>
      <c r="AY1364" s="278" t="s">
        <v>165</v>
      </c>
    </row>
    <row r="1365" spans="1:65" s="2" customFormat="1" ht="21.75" customHeight="1">
      <c r="A1365" s="37"/>
      <c r="B1365" s="38"/>
      <c r="C1365" s="243" t="s">
        <v>2006</v>
      </c>
      <c r="D1365" s="243" t="s">
        <v>167</v>
      </c>
      <c r="E1365" s="244" t="s">
        <v>2007</v>
      </c>
      <c r="F1365" s="245" t="s">
        <v>2008</v>
      </c>
      <c r="G1365" s="246" t="s">
        <v>170</v>
      </c>
      <c r="H1365" s="247">
        <v>370.192</v>
      </c>
      <c r="I1365" s="248"/>
      <c r="J1365" s="249">
        <f>ROUND(I1365*H1365,2)</f>
        <v>0</v>
      </c>
      <c r="K1365" s="250"/>
      <c r="L1365" s="43"/>
      <c r="M1365" s="251" t="s">
        <v>1</v>
      </c>
      <c r="N1365" s="252" t="s">
        <v>38</v>
      </c>
      <c r="O1365" s="90"/>
      <c r="P1365" s="253">
        <f>O1365*H1365</f>
        <v>0</v>
      </c>
      <c r="Q1365" s="253">
        <v>0.00022</v>
      </c>
      <c r="R1365" s="253">
        <f>Q1365*H1365</f>
        <v>0.08144224</v>
      </c>
      <c r="S1365" s="253">
        <v>0</v>
      </c>
      <c r="T1365" s="254">
        <f>S1365*H1365</f>
        <v>0</v>
      </c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R1365" s="255" t="s">
        <v>247</v>
      </c>
      <c r="AT1365" s="255" t="s">
        <v>167</v>
      </c>
      <c r="AU1365" s="255" t="s">
        <v>82</v>
      </c>
      <c r="AY1365" s="16" t="s">
        <v>165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6" t="s">
        <v>80</v>
      </c>
      <c r="BK1365" s="256">
        <f>ROUND(I1365*H1365,2)</f>
        <v>0</v>
      </c>
      <c r="BL1365" s="16" t="s">
        <v>247</v>
      </c>
      <c r="BM1365" s="255" t="s">
        <v>2009</v>
      </c>
    </row>
    <row r="1366" spans="1:51" s="14" customFormat="1" ht="12">
      <c r="A1366" s="14"/>
      <c r="B1366" s="268"/>
      <c r="C1366" s="269"/>
      <c r="D1366" s="259" t="s">
        <v>173</v>
      </c>
      <c r="E1366" s="270" t="s">
        <v>1</v>
      </c>
      <c r="F1366" s="271" t="s">
        <v>2001</v>
      </c>
      <c r="G1366" s="269"/>
      <c r="H1366" s="272">
        <v>157.92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173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165</v>
      </c>
    </row>
    <row r="1367" spans="1:51" s="14" customFormat="1" ht="12">
      <c r="A1367" s="14"/>
      <c r="B1367" s="268"/>
      <c r="C1367" s="269"/>
      <c r="D1367" s="259" t="s">
        <v>173</v>
      </c>
      <c r="E1367" s="270" t="s">
        <v>1</v>
      </c>
      <c r="F1367" s="271" t="s">
        <v>2002</v>
      </c>
      <c r="G1367" s="269"/>
      <c r="H1367" s="272">
        <v>124.08</v>
      </c>
      <c r="I1367" s="273"/>
      <c r="J1367" s="269"/>
      <c r="K1367" s="269"/>
      <c r="L1367" s="274"/>
      <c r="M1367" s="275"/>
      <c r="N1367" s="276"/>
      <c r="O1367" s="276"/>
      <c r="P1367" s="276"/>
      <c r="Q1367" s="276"/>
      <c r="R1367" s="276"/>
      <c r="S1367" s="276"/>
      <c r="T1367" s="277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78" t="s">
        <v>173</v>
      </c>
      <c r="AU1367" s="278" t="s">
        <v>82</v>
      </c>
      <c r="AV1367" s="14" t="s">
        <v>82</v>
      </c>
      <c r="AW1367" s="14" t="s">
        <v>30</v>
      </c>
      <c r="AX1367" s="14" t="s">
        <v>73</v>
      </c>
      <c r="AY1367" s="278" t="s">
        <v>165</v>
      </c>
    </row>
    <row r="1368" spans="1:51" s="14" customFormat="1" ht="12">
      <c r="A1368" s="14"/>
      <c r="B1368" s="268"/>
      <c r="C1368" s="269"/>
      <c r="D1368" s="259" t="s">
        <v>173</v>
      </c>
      <c r="E1368" s="270" t="s">
        <v>1</v>
      </c>
      <c r="F1368" s="271" t="s">
        <v>2003</v>
      </c>
      <c r="G1368" s="269"/>
      <c r="H1368" s="272">
        <v>6.08</v>
      </c>
      <c r="I1368" s="273"/>
      <c r="J1368" s="269"/>
      <c r="K1368" s="269"/>
      <c r="L1368" s="274"/>
      <c r="M1368" s="275"/>
      <c r="N1368" s="276"/>
      <c r="O1368" s="276"/>
      <c r="P1368" s="276"/>
      <c r="Q1368" s="276"/>
      <c r="R1368" s="276"/>
      <c r="S1368" s="276"/>
      <c r="T1368" s="277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78" t="s">
        <v>173</v>
      </c>
      <c r="AU1368" s="278" t="s">
        <v>82</v>
      </c>
      <c r="AV1368" s="14" t="s">
        <v>82</v>
      </c>
      <c r="AW1368" s="14" t="s">
        <v>30</v>
      </c>
      <c r="AX1368" s="14" t="s">
        <v>73</v>
      </c>
      <c r="AY1368" s="278" t="s">
        <v>165</v>
      </c>
    </row>
    <row r="1369" spans="1:51" s="14" customFormat="1" ht="12">
      <c r="A1369" s="14"/>
      <c r="B1369" s="268"/>
      <c r="C1369" s="269"/>
      <c r="D1369" s="259" t="s">
        <v>173</v>
      </c>
      <c r="E1369" s="270" t="s">
        <v>1</v>
      </c>
      <c r="F1369" s="271" t="s">
        <v>2004</v>
      </c>
      <c r="G1369" s="269"/>
      <c r="H1369" s="272">
        <v>6.4</v>
      </c>
      <c r="I1369" s="273"/>
      <c r="J1369" s="269"/>
      <c r="K1369" s="269"/>
      <c r="L1369" s="274"/>
      <c r="M1369" s="275"/>
      <c r="N1369" s="276"/>
      <c r="O1369" s="276"/>
      <c r="P1369" s="276"/>
      <c r="Q1369" s="276"/>
      <c r="R1369" s="276"/>
      <c r="S1369" s="276"/>
      <c r="T1369" s="277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78" t="s">
        <v>173</v>
      </c>
      <c r="AU1369" s="278" t="s">
        <v>82</v>
      </c>
      <c r="AV1369" s="14" t="s">
        <v>82</v>
      </c>
      <c r="AW1369" s="14" t="s">
        <v>30</v>
      </c>
      <c r="AX1369" s="14" t="s">
        <v>73</v>
      </c>
      <c r="AY1369" s="278" t="s">
        <v>165</v>
      </c>
    </row>
    <row r="1370" spans="1:51" s="14" customFormat="1" ht="12">
      <c r="A1370" s="14"/>
      <c r="B1370" s="268"/>
      <c r="C1370" s="269"/>
      <c r="D1370" s="259" t="s">
        <v>173</v>
      </c>
      <c r="E1370" s="270" t="s">
        <v>1</v>
      </c>
      <c r="F1370" s="271" t="s">
        <v>2005</v>
      </c>
      <c r="G1370" s="269"/>
      <c r="H1370" s="272">
        <v>75.712</v>
      </c>
      <c r="I1370" s="273"/>
      <c r="J1370" s="269"/>
      <c r="K1370" s="269"/>
      <c r="L1370" s="274"/>
      <c r="M1370" s="275"/>
      <c r="N1370" s="276"/>
      <c r="O1370" s="276"/>
      <c r="P1370" s="276"/>
      <c r="Q1370" s="276"/>
      <c r="R1370" s="276"/>
      <c r="S1370" s="276"/>
      <c r="T1370" s="277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8" t="s">
        <v>173</v>
      </c>
      <c r="AU1370" s="278" t="s">
        <v>82</v>
      </c>
      <c r="AV1370" s="14" t="s">
        <v>82</v>
      </c>
      <c r="AW1370" s="14" t="s">
        <v>30</v>
      </c>
      <c r="AX1370" s="14" t="s">
        <v>73</v>
      </c>
      <c r="AY1370" s="278" t="s">
        <v>165</v>
      </c>
    </row>
    <row r="1371" spans="1:65" s="2" customFormat="1" ht="21.75" customHeight="1">
      <c r="A1371" s="37"/>
      <c r="B1371" s="38"/>
      <c r="C1371" s="243" t="s">
        <v>2010</v>
      </c>
      <c r="D1371" s="243" t="s">
        <v>167</v>
      </c>
      <c r="E1371" s="244" t="s">
        <v>2011</v>
      </c>
      <c r="F1371" s="245" t="s">
        <v>2012</v>
      </c>
      <c r="G1371" s="246" t="s">
        <v>170</v>
      </c>
      <c r="H1371" s="247">
        <v>16.055</v>
      </c>
      <c r="I1371" s="248"/>
      <c r="J1371" s="249">
        <f>ROUND(I1371*H1371,2)</f>
        <v>0</v>
      </c>
      <c r="K1371" s="250"/>
      <c r="L1371" s="43"/>
      <c r="M1371" s="251" t="s">
        <v>1</v>
      </c>
      <c r="N1371" s="252" t="s">
        <v>38</v>
      </c>
      <c r="O1371" s="90"/>
      <c r="P1371" s="253">
        <f>O1371*H1371</f>
        <v>0</v>
      </c>
      <c r="Q1371" s="253">
        <v>8E-05</v>
      </c>
      <c r="R1371" s="253">
        <f>Q1371*H1371</f>
        <v>0.0012844</v>
      </c>
      <c r="S1371" s="253">
        <v>0</v>
      </c>
      <c r="T1371" s="254">
        <f>S1371*H1371</f>
        <v>0</v>
      </c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R1371" s="255" t="s">
        <v>247</v>
      </c>
      <c r="AT1371" s="255" t="s">
        <v>167</v>
      </c>
      <c r="AU1371" s="255" t="s">
        <v>82</v>
      </c>
      <c r="AY1371" s="16" t="s">
        <v>165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6" t="s">
        <v>80</v>
      </c>
      <c r="BK1371" s="256">
        <f>ROUND(I1371*H1371,2)</f>
        <v>0</v>
      </c>
      <c r="BL1371" s="16" t="s">
        <v>247</v>
      </c>
      <c r="BM1371" s="255" t="s">
        <v>2013</v>
      </c>
    </row>
    <row r="1372" spans="1:51" s="13" customFormat="1" ht="12">
      <c r="A1372" s="13"/>
      <c r="B1372" s="257"/>
      <c r="C1372" s="258"/>
      <c r="D1372" s="259" t="s">
        <v>173</v>
      </c>
      <c r="E1372" s="260" t="s">
        <v>1</v>
      </c>
      <c r="F1372" s="261" t="s">
        <v>2014</v>
      </c>
      <c r="G1372" s="258"/>
      <c r="H1372" s="260" t="s">
        <v>1</v>
      </c>
      <c r="I1372" s="262"/>
      <c r="J1372" s="258"/>
      <c r="K1372" s="258"/>
      <c r="L1372" s="263"/>
      <c r="M1372" s="264"/>
      <c r="N1372" s="265"/>
      <c r="O1372" s="265"/>
      <c r="P1372" s="265"/>
      <c r="Q1372" s="265"/>
      <c r="R1372" s="265"/>
      <c r="S1372" s="265"/>
      <c r="T1372" s="266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7" t="s">
        <v>173</v>
      </c>
      <c r="AU1372" s="267" t="s">
        <v>82</v>
      </c>
      <c r="AV1372" s="13" t="s">
        <v>80</v>
      </c>
      <c r="AW1372" s="13" t="s">
        <v>30</v>
      </c>
      <c r="AX1372" s="13" t="s">
        <v>73</v>
      </c>
      <c r="AY1372" s="267" t="s">
        <v>165</v>
      </c>
    </row>
    <row r="1373" spans="1:51" s="14" customFormat="1" ht="12">
      <c r="A1373" s="14"/>
      <c r="B1373" s="268"/>
      <c r="C1373" s="269"/>
      <c r="D1373" s="259" t="s">
        <v>173</v>
      </c>
      <c r="E1373" s="270" t="s">
        <v>1</v>
      </c>
      <c r="F1373" s="271" t="s">
        <v>2015</v>
      </c>
      <c r="G1373" s="269"/>
      <c r="H1373" s="272">
        <v>7.5</v>
      </c>
      <c r="I1373" s="273"/>
      <c r="J1373" s="269"/>
      <c r="K1373" s="269"/>
      <c r="L1373" s="274"/>
      <c r="M1373" s="275"/>
      <c r="N1373" s="276"/>
      <c r="O1373" s="276"/>
      <c r="P1373" s="276"/>
      <c r="Q1373" s="276"/>
      <c r="R1373" s="276"/>
      <c r="S1373" s="276"/>
      <c r="T1373" s="27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8" t="s">
        <v>173</v>
      </c>
      <c r="AU1373" s="278" t="s">
        <v>82</v>
      </c>
      <c r="AV1373" s="14" t="s">
        <v>82</v>
      </c>
      <c r="AW1373" s="14" t="s">
        <v>30</v>
      </c>
      <c r="AX1373" s="14" t="s">
        <v>73</v>
      </c>
      <c r="AY1373" s="278" t="s">
        <v>165</v>
      </c>
    </row>
    <row r="1374" spans="1:51" s="14" customFormat="1" ht="12">
      <c r="A1374" s="14"/>
      <c r="B1374" s="268"/>
      <c r="C1374" s="269"/>
      <c r="D1374" s="259" t="s">
        <v>173</v>
      </c>
      <c r="E1374" s="270" t="s">
        <v>1</v>
      </c>
      <c r="F1374" s="271" t="s">
        <v>2016</v>
      </c>
      <c r="G1374" s="269"/>
      <c r="H1374" s="272">
        <v>5</v>
      </c>
      <c r="I1374" s="273"/>
      <c r="J1374" s="269"/>
      <c r="K1374" s="269"/>
      <c r="L1374" s="274"/>
      <c r="M1374" s="275"/>
      <c r="N1374" s="276"/>
      <c r="O1374" s="276"/>
      <c r="P1374" s="276"/>
      <c r="Q1374" s="276"/>
      <c r="R1374" s="276"/>
      <c r="S1374" s="276"/>
      <c r="T1374" s="27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78" t="s">
        <v>173</v>
      </c>
      <c r="AU1374" s="278" t="s">
        <v>82</v>
      </c>
      <c r="AV1374" s="14" t="s">
        <v>82</v>
      </c>
      <c r="AW1374" s="14" t="s">
        <v>30</v>
      </c>
      <c r="AX1374" s="14" t="s">
        <v>73</v>
      </c>
      <c r="AY1374" s="278" t="s">
        <v>165</v>
      </c>
    </row>
    <row r="1375" spans="1:51" s="14" customFormat="1" ht="12">
      <c r="A1375" s="14"/>
      <c r="B1375" s="268"/>
      <c r="C1375" s="269"/>
      <c r="D1375" s="259" t="s">
        <v>173</v>
      </c>
      <c r="E1375" s="270" t="s">
        <v>1</v>
      </c>
      <c r="F1375" s="271" t="s">
        <v>2017</v>
      </c>
      <c r="G1375" s="269"/>
      <c r="H1375" s="272">
        <v>3.555</v>
      </c>
      <c r="I1375" s="273"/>
      <c r="J1375" s="269"/>
      <c r="K1375" s="269"/>
      <c r="L1375" s="274"/>
      <c r="M1375" s="275"/>
      <c r="N1375" s="276"/>
      <c r="O1375" s="276"/>
      <c r="P1375" s="276"/>
      <c r="Q1375" s="276"/>
      <c r="R1375" s="276"/>
      <c r="S1375" s="276"/>
      <c r="T1375" s="27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78" t="s">
        <v>173</v>
      </c>
      <c r="AU1375" s="278" t="s">
        <v>82</v>
      </c>
      <c r="AV1375" s="14" t="s">
        <v>82</v>
      </c>
      <c r="AW1375" s="14" t="s">
        <v>30</v>
      </c>
      <c r="AX1375" s="14" t="s">
        <v>73</v>
      </c>
      <c r="AY1375" s="278" t="s">
        <v>165</v>
      </c>
    </row>
    <row r="1376" spans="1:65" s="2" customFormat="1" ht="21.75" customHeight="1">
      <c r="A1376" s="37"/>
      <c r="B1376" s="38"/>
      <c r="C1376" s="243" t="s">
        <v>2018</v>
      </c>
      <c r="D1376" s="243" t="s">
        <v>167</v>
      </c>
      <c r="E1376" s="244" t="s">
        <v>2019</v>
      </c>
      <c r="F1376" s="245" t="s">
        <v>2020</v>
      </c>
      <c r="G1376" s="246" t="s">
        <v>170</v>
      </c>
      <c r="H1376" s="247">
        <v>3.555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</v>
      </c>
      <c r="R1376" s="253">
        <f>Q1376*H1376</f>
        <v>0</v>
      </c>
      <c r="S1376" s="253">
        <v>0</v>
      </c>
      <c r="T1376" s="254">
        <f>S1376*H1376</f>
        <v>0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247</v>
      </c>
      <c r="AT1376" s="255" t="s">
        <v>167</v>
      </c>
      <c r="AU1376" s="255" t="s">
        <v>82</v>
      </c>
      <c r="AY1376" s="16" t="s">
        <v>165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247</v>
      </c>
      <c r="BM1376" s="255" t="s">
        <v>2021</v>
      </c>
    </row>
    <row r="1377" spans="1:51" s="14" customFormat="1" ht="12">
      <c r="A1377" s="14"/>
      <c r="B1377" s="268"/>
      <c r="C1377" s="269"/>
      <c r="D1377" s="259" t="s">
        <v>173</v>
      </c>
      <c r="E1377" s="270" t="s">
        <v>1</v>
      </c>
      <c r="F1377" s="271" t="s">
        <v>2017</v>
      </c>
      <c r="G1377" s="269"/>
      <c r="H1377" s="272">
        <v>3.555</v>
      </c>
      <c r="I1377" s="273"/>
      <c r="J1377" s="269"/>
      <c r="K1377" s="269"/>
      <c r="L1377" s="274"/>
      <c r="M1377" s="275"/>
      <c r="N1377" s="276"/>
      <c r="O1377" s="276"/>
      <c r="P1377" s="276"/>
      <c r="Q1377" s="276"/>
      <c r="R1377" s="276"/>
      <c r="S1377" s="276"/>
      <c r="T1377" s="277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78" t="s">
        <v>173</v>
      </c>
      <c r="AU1377" s="278" t="s">
        <v>82</v>
      </c>
      <c r="AV1377" s="14" t="s">
        <v>82</v>
      </c>
      <c r="AW1377" s="14" t="s">
        <v>30</v>
      </c>
      <c r="AX1377" s="14" t="s">
        <v>73</v>
      </c>
      <c r="AY1377" s="278" t="s">
        <v>165</v>
      </c>
    </row>
    <row r="1378" spans="1:65" s="2" customFormat="1" ht="21.75" customHeight="1">
      <c r="A1378" s="37"/>
      <c r="B1378" s="38"/>
      <c r="C1378" s="243" t="s">
        <v>2022</v>
      </c>
      <c r="D1378" s="243" t="s">
        <v>167</v>
      </c>
      <c r="E1378" s="244" t="s">
        <v>2023</v>
      </c>
      <c r="F1378" s="245" t="s">
        <v>2024</v>
      </c>
      <c r="G1378" s="246" t="s">
        <v>170</v>
      </c>
      <c r="H1378" s="247">
        <v>16.055</v>
      </c>
      <c r="I1378" s="248"/>
      <c r="J1378" s="249">
        <f>ROUND(I1378*H1378,2)</f>
        <v>0</v>
      </c>
      <c r="K1378" s="250"/>
      <c r="L1378" s="43"/>
      <c r="M1378" s="251" t="s">
        <v>1</v>
      </c>
      <c r="N1378" s="252" t="s">
        <v>38</v>
      </c>
      <c r="O1378" s="90"/>
      <c r="P1378" s="253">
        <f>O1378*H1378</f>
        <v>0</v>
      </c>
      <c r="Q1378" s="253">
        <v>0.00014</v>
      </c>
      <c r="R1378" s="253">
        <f>Q1378*H1378</f>
        <v>0.0022476999999999996</v>
      </c>
      <c r="S1378" s="253">
        <v>0</v>
      </c>
      <c r="T1378" s="254">
        <f>S1378*H1378</f>
        <v>0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255" t="s">
        <v>247</v>
      </c>
      <c r="AT1378" s="255" t="s">
        <v>167</v>
      </c>
      <c r="AU1378" s="255" t="s">
        <v>82</v>
      </c>
      <c r="AY1378" s="16" t="s">
        <v>165</v>
      </c>
      <c r="BE1378" s="256">
        <f>IF(N1378="základní",J1378,0)</f>
        <v>0</v>
      </c>
      <c r="BF1378" s="256">
        <f>IF(N1378="snížená",J1378,0)</f>
        <v>0</v>
      </c>
      <c r="BG1378" s="256">
        <f>IF(N1378="zákl. přenesená",J1378,0)</f>
        <v>0</v>
      </c>
      <c r="BH1378" s="256">
        <f>IF(N1378="sníž. přenesená",J1378,0)</f>
        <v>0</v>
      </c>
      <c r="BI1378" s="256">
        <f>IF(N1378="nulová",J1378,0)</f>
        <v>0</v>
      </c>
      <c r="BJ1378" s="16" t="s">
        <v>80</v>
      </c>
      <c r="BK1378" s="256">
        <f>ROUND(I1378*H1378,2)</f>
        <v>0</v>
      </c>
      <c r="BL1378" s="16" t="s">
        <v>247</v>
      </c>
      <c r="BM1378" s="255" t="s">
        <v>2025</v>
      </c>
    </row>
    <row r="1379" spans="1:51" s="13" customFormat="1" ht="12">
      <c r="A1379" s="13"/>
      <c r="B1379" s="257"/>
      <c r="C1379" s="258"/>
      <c r="D1379" s="259" t="s">
        <v>173</v>
      </c>
      <c r="E1379" s="260" t="s">
        <v>1</v>
      </c>
      <c r="F1379" s="261" t="s">
        <v>2014</v>
      </c>
      <c r="G1379" s="258"/>
      <c r="H1379" s="260" t="s">
        <v>1</v>
      </c>
      <c r="I1379" s="262"/>
      <c r="J1379" s="258"/>
      <c r="K1379" s="258"/>
      <c r="L1379" s="263"/>
      <c r="M1379" s="264"/>
      <c r="N1379" s="265"/>
      <c r="O1379" s="265"/>
      <c r="P1379" s="265"/>
      <c r="Q1379" s="265"/>
      <c r="R1379" s="265"/>
      <c r="S1379" s="265"/>
      <c r="T1379" s="266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67" t="s">
        <v>173</v>
      </c>
      <c r="AU1379" s="267" t="s">
        <v>82</v>
      </c>
      <c r="AV1379" s="13" t="s">
        <v>80</v>
      </c>
      <c r="AW1379" s="13" t="s">
        <v>30</v>
      </c>
      <c r="AX1379" s="13" t="s">
        <v>73</v>
      </c>
      <c r="AY1379" s="267" t="s">
        <v>165</v>
      </c>
    </row>
    <row r="1380" spans="1:51" s="14" customFormat="1" ht="12">
      <c r="A1380" s="14"/>
      <c r="B1380" s="268"/>
      <c r="C1380" s="269"/>
      <c r="D1380" s="259" t="s">
        <v>173</v>
      </c>
      <c r="E1380" s="270" t="s">
        <v>1</v>
      </c>
      <c r="F1380" s="271" t="s">
        <v>2015</v>
      </c>
      <c r="G1380" s="269"/>
      <c r="H1380" s="272">
        <v>7.5</v>
      </c>
      <c r="I1380" s="273"/>
      <c r="J1380" s="269"/>
      <c r="K1380" s="269"/>
      <c r="L1380" s="274"/>
      <c r="M1380" s="275"/>
      <c r="N1380" s="276"/>
      <c r="O1380" s="276"/>
      <c r="P1380" s="276"/>
      <c r="Q1380" s="276"/>
      <c r="R1380" s="276"/>
      <c r="S1380" s="276"/>
      <c r="T1380" s="277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78" t="s">
        <v>173</v>
      </c>
      <c r="AU1380" s="278" t="s">
        <v>82</v>
      </c>
      <c r="AV1380" s="14" t="s">
        <v>82</v>
      </c>
      <c r="AW1380" s="14" t="s">
        <v>30</v>
      </c>
      <c r="AX1380" s="14" t="s">
        <v>73</v>
      </c>
      <c r="AY1380" s="278" t="s">
        <v>165</v>
      </c>
    </row>
    <row r="1381" spans="1:51" s="14" customFormat="1" ht="12">
      <c r="A1381" s="14"/>
      <c r="B1381" s="268"/>
      <c r="C1381" s="269"/>
      <c r="D1381" s="259" t="s">
        <v>173</v>
      </c>
      <c r="E1381" s="270" t="s">
        <v>1</v>
      </c>
      <c r="F1381" s="271" t="s">
        <v>2016</v>
      </c>
      <c r="G1381" s="269"/>
      <c r="H1381" s="272">
        <v>5</v>
      </c>
      <c r="I1381" s="273"/>
      <c r="J1381" s="269"/>
      <c r="K1381" s="269"/>
      <c r="L1381" s="274"/>
      <c r="M1381" s="275"/>
      <c r="N1381" s="276"/>
      <c r="O1381" s="276"/>
      <c r="P1381" s="276"/>
      <c r="Q1381" s="276"/>
      <c r="R1381" s="276"/>
      <c r="S1381" s="276"/>
      <c r="T1381" s="27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8" t="s">
        <v>173</v>
      </c>
      <c r="AU1381" s="278" t="s">
        <v>82</v>
      </c>
      <c r="AV1381" s="14" t="s">
        <v>82</v>
      </c>
      <c r="AW1381" s="14" t="s">
        <v>30</v>
      </c>
      <c r="AX1381" s="14" t="s">
        <v>73</v>
      </c>
      <c r="AY1381" s="278" t="s">
        <v>165</v>
      </c>
    </row>
    <row r="1382" spans="1:51" s="14" customFormat="1" ht="12">
      <c r="A1382" s="14"/>
      <c r="B1382" s="268"/>
      <c r="C1382" s="269"/>
      <c r="D1382" s="259" t="s">
        <v>173</v>
      </c>
      <c r="E1382" s="270" t="s">
        <v>1</v>
      </c>
      <c r="F1382" s="271" t="s">
        <v>2017</v>
      </c>
      <c r="G1382" s="269"/>
      <c r="H1382" s="272">
        <v>3.555</v>
      </c>
      <c r="I1382" s="273"/>
      <c r="J1382" s="269"/>
      <c r="K1382" s="269"/>
      <c r="L1382" s="274"/>
      <c r="M1382" s="275"/>
      <c r="N1382" s="276"/>
      <c r="O1382" s="276"/>
      <c r="P1382" s="276"/>
      <c r="Q1382" s="276"/>
      <c r="R1382" s="276"/>
      <c r="S1382" s="276"/>
      <c r="T1382" s="277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78" t="s">
        <v>173</v>
      </c>
      <c r="AU1382" s="278" t="s">
        <v>82</v>
      </c>
      <c r="AV1382" s="14" t="s">
        <v>82</v>
      </c>
      <c r="AW1382" s="14" t="s">
        <v>30</v>
      </c>
      <c r="AX1382" s="14" t="s">
        <v>73</v>
      </c>
      <c r="AY1382" s="278" t="s">
        <v>165</v>
      </c>
    </row>
    <row r="1383" spans="1:65" s="2" customFormat="1" ht="21.75" customHeight="1">
      <c r="A1383" s="37"/>
      <c r="B1383" s="38"/>
      <c r="C1383" s="243" t="s">
        <v>2026</v>
      </c>
      <c r="D1383" s="243" t="s">
        <v>167</v>
      </c>
      <c r="E1383" s="244" t="s">
        <v>2027</v>
      </c>
      <c r="F1383" s="245" t="s">
        <v>2028</v>
      </c>
      <c r="G1383" s="246" t="s">
        <v>170</v>
      </c>
      <c r="H1383" s="247">
        <v>16.055</v>
      </c>
      <c r="I1383" s="248"/>
      <c r="J1383" s="249">
        <f>ROUND(I1383*H1383,2)</f>
        <v>0</v>
      </c>
      <c r="K1383" s="250"/>
      <c r="L1383" s="43"/>
      <c r="M1383" s="251" t="s">
        <v>1</v>
      </c>
      <c r="N1383" s="252" t="s">
        <v>38</v>
      </c>
      <c r="O1383" s="90"/>
      <c r="P1383" s="253">
        <f>O1383*H1383</f>
        <v>0</v>
      </c>
      <c r="Q1383" s="253">
        <v>0.00014</v>
      </c>
      <c r="R1383" s="253">
        <f>Q1383*H1383</f>
        <v>0.0022476999999999996</v>
      </c>
      <c r="S1383" s="253">
        <v>0</v>
      </c>
      <c r="T1383" s="254">
        <f>S1383*H1383</f>
        <v>0</v>
      </c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R1383" s="255" t="s">
        <v>247</v>
      </c>
      <c r="AT1383" s="255" t="s">
        <v>167</v>
      </c>
      <c r="AU1383" s="255" t="s">
        <v>82</v>
      </c>
      <c r="AY1383" s="16" t="s">
        <v>165</v>
      </c>
      <c r="BE1383" s="256">
        <f>IF(N1383="základní",J1383,0)</f>
        <v>0</v>
      </c>
      <c r="BF1383" s="256">
        <f>IF(N1383="snížená",J1383,0)</f>
        <v>0</v>
      </c>
      <c r="BG1383" s="256">
        <f>IF(N1383="zákl. přenesená",J1383,0)</f>
        <v>0</v>
      </c>
      <c r="BH1383" s="256">
        <f>IF(N1383="sníž. přenesená",J1383,0)</f>
        <v>0</v>
      </c>
      <c r="BI1383" s="256">
        <f>IF(N1383="nulová",J1383,0)</f>
        <v>0</v>
      </c>
      <c r="BJ1383" s="16" t="s">
        <v>80</v>
      </c>
      <c r="BK1383" s="256">
        <f>ROUND(I1383*H1383,2)</f>
        <v>0</v>
      </c>
      <c r="BL1383" s="16" t="s">
        <v>247</v>
      </c>
      <c r="BM1383" s="255" t="s">
        <v>2029</v>
      </c>
    </row>
    <row r="1384" spans="1:51" s="13" customFormat="1" ht="12">
      <c r="A1384" s="13"/>
      <c r="B1384" s="257"/>
      <c r="C1384" s="258"/>
      <c r="D1384" s="259" t="s">
        <v>173</v>
      </c>
      <c r="E1384" s="260" t="s">
        <v>1</v>
      </c>
      <c r="F1384" s="261" t="s">
        <v>2014</v>
      </c>
      <c r="G1384" s="258"/>
      <c r="H1384" s="260" t="s">
        <v>1</v>
      </c>
      <c r="I1384" s="262"/>
      <c r="J1384" s="258"/>
      <c r="K1384" s="258"/>
      <c r="L1384" s="263"/>
      <c r="M1384" s="264"/>
      <c r="N1384" s="265"/>
      <c r="O1384" s="265"/>
      <c r="P1384" s="265"/>
      <c r="Q1384" s="265"/>
      <c r="R1384" s="265"/>
      <c r="S1384" s="265"/>
      <c r="T1384" s="266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67" t="s">
        <v>173</v>
      </c>
      <c r="AU1384" s="267" t="s">
        <v>82</v>
      </c>
      <c r="AV1384" s="13" t="s">
        <v>80</v>
      </c>
      <c r="AW1384" s="13" t="s">
        <v>30</v>
      </c>
      <c r="AX1384" s="13" t="s">
        <v>73</v>
      </c>
      <c r="AY1384" s="267" t="s">
        <v>165</v>
      </c>
    </row>
    <row r="1385" spans="1:51" s="14" customFormat="1" ht="12">
      <c r="A1385" s="14"/>
      <c r="B1385" s="268"/>
      <c r="C1385" s="269"/>
      <c r="D1385" s="259" t="s">
        <v>173</v>
      </c>
      <c r="E1385" s="270" t="s">
        <v>1</v>
      </c>
      <c r="F1385" s="271" t="s">
        <v>2015</v>
      </c>
      <c r="G1385" s="269"/>
      <c r="H1385" s="272">
        <v>7.5</v>
      </c>
      <c r="I1385" s="273"/>
      <c r="J1385" s="269"/>
      <c r="K1385" s="269"/>
      <c r="L1385" s="274"/>
      <c r="M1385" s="275"/>
      <c r="N1385" s="276"/>
      <c r="O1385" s="276"/>
      <c r="P1385" s="276"/>
      <c r="Q1385" s="276"/>
      <c r="R1385" s="276"/>
      <c r="S1385" s="276"/>
      <c r="T1385" s="27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78" t="s">
        <v>173</v>
      </c>
      <c r="AU1385" s="278" t="s">
        <v>82</v>
      </c>
      <c r="AV1385" s="14" t="s">
        <v>82</v>
      </c>
      <c r="AW1385" s="14" t="s">
        <v>30</v>
      </c>
      <c r="AX1385" s="14" t="s">
        <v>73</v>
      </c>
      <c r="AY1385" s="278" t="s">
        <v>165</v>
      </c>
    </row>
    <row r="1386" spans="1:51" s="14" customFormat="1" ht="12">
      <c r="A1386" s="14"/>
      <c r="B1386" s="268"/>
      <c r="C1386" s="269"/>
      <c r="D1386" s="259" t="s">
        <v>173</v>
      </c>
      <c r="E1386" s="270" t="s">
        <v>1</v>
      </c>
      <c r="F1386" s="271" t="s">
        <v>2016</v>
      </c>
      <c r="G1386" s="269"/>
      <c r="H1386" s="272">
        <v>5</v>
      </c>
      <c r="I1386" s="273"/>
      <c r="J1386" s="269"/>
      <c r="K1386" s="269"/>
      <c r="L1386" s="274"/>
      <c r="M1386" s="275"/>
      <c r="N1386" s="276"/>
      <c r="O1386" s="276"/>
      <c r="P1386" s="276"/>
      <c r="Q1386" s="276"/>
      <c r="R1386" s="276"/>
      <c r="S1386" s="276"/>
      <c r="T1386" s="277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78" t="s">
        <v>173</v>
      </c>
      <c r="AU1386" s="278" t="s">
        <v>82</v>
      </c>
      <c r="AV1386" s="14" t="s">
        <v>82</v>
      </c>
      <c r="AW1386" s="14" t="s">
        <v>30</v>
      </c>
      <c r="AX1386" s="14" t="s">
        <v>73</v>
      </c>
      <c r="AY1386" s="278" t="s">
        <v>165</v>
      </c>
    </row>
    <row r="1387" spans="1:51" s="14" customFormat="1" ht="12">
      <c r="A1387" s="14"/>
      <c r="B1387" s="268"/>
      <c r="C1387" s="269"/>
      <c r="D1387" s="259" t="s">
        <v>173</v>
      </c>
      <c r="E1387" s="270" t="s">
        <v>1</v>
      </c>
      <c r="F1387" s="271" t="s">
        <v>2017</v>
      </c>
      <c r="G1387" s="269"/>
      <c r="H1387" s="272">
        <v>3.555</v>
      </c>
      <c r="I1387" s="273"/>
      <c r="J1387" s="269"/>
      <c r="K1387" s="269"/>
      <c r="L1387" s="274"/>
      <c r="M1387" s="275"/>
      <c r="N1387" s="276"/>
      <c r="O1387" s="276"/>
      <c r="P1387" s="276"/>
      <c r="Q1387" s="276"/>
      <c r="R1387" s="276"/>
      <c r="S1387" s="276"/>
      <c r="T1387" s="277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78" t="s">
        <v>173</v>
      </c>
      <c r="AU1387" s="278" t="s">
        <v>82</v>
      </c>
      <c r="AV1387" s="14" t="s">
        <v>82</v>
      </c>
      <c r="AW1387" s="14" t="s">
        <v>30</v>
      </c>
      <c r="AX1387" s="14" t="s">
        <v>73</v>
      </c>
      <c r="AY1387" s="278" t="s">
        <v>165</v>
      </c>
    </row>
    <row r="1388" spans="1:65" s="2" customFormat="1" ht="21.75" customHeight="1">
      <c r="A1388" s="37"/>
      <c r="B1388" s="38"/>
      <c r="C1388" s="243" t="s">
        <v>2030</v>
      </c>
      <c r="D1388" s="243" t="s">
        <v>167</v>
      </c>
      <c r="E1388" s="244" t="s">
        <v>2031</v>
      </c>
      <c r="F1388" s="245" t="s">
        <v>2032</v>
      </c>
      <c r="G1388" s="246" t="s">
        <v>170</v>
      </c>
      <c r="H1388" s="247">
        <v>5.76</v>
      </c>
      <c r="I1388" s="248"/>
      <c r="J1388" s="249">
        <f>ROUND(I1388*H1388,2)</f>
        <v>0</v>
      </c>
      <c r="K1388" s="250"/>
      <c r="L1388" s="43"/>
      <c r="M1388" s="251" t="s">
        <v>1</v>
      </c>
      <c r="N1388" s="252" t="s">
        <v>38</v>
      </c>
      <c r="O1388" s="90"/>
      <c r="P1388" s="253">
        <f>O1388*H1388</f>
        <v>0</v>
      </c>
      <c r="Q1388" s="253">
        <v>0.00023</v>
      </c>
      <c r="R1388" s="253">
        <f>Q1388*H1388</f>
        <v>0.0013248</v>
      </c>
      <c r="S1388" s="253">
        <v>0</v>
      </c>
      <c r="T1388" s="254">
        <f>S1388*H1388</f>
        <v>0</v>
      </c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R1388" s="255" t="s">
        <v>247</v>
      </c>
      <c r="AT1388" s="255" t="s">
        <v>167</v>
      </c>
      <c r="AU1388" s="255" t="s">
        <v>82</v>
      </c>
      <c r="AY1388" s="16" t="s">
        <v>165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6" t="s">
        <v>80</v>
      </c>
      <c r="BK1388" s="256">
        <f>ROUND(I1388*H1388,2)</f>
        <v>0</v>
      </c>
      <c r="BL1388" s="16" t="s">
        <v>247</v>
      </c>
      <c r="BM1388" s="255" t="s">
        <v>2033</v>
      </c>
    </row>
    <row r="1389" spans="1:51" s="14" customFormat="1" ht="12">
      <c r="A1389" s="14"/>
      <c r="B1389" s="268"/>
      <c r="C1389" s="269"/>
      <c r="D1389" s="259" t="s">
        <v>173</v>
      </c>
      <c r="E1389" s="270" t="s">
        <v>1</v>
      </c>
      <c r="F1389" s="271" t="s">
        <v>1347</v>
      </c>
      <c r="G1389" s="269"/>
      <c r="H1389" s="272">
        <v>5.76</v>
      </c>
      <c r="I1389" s="273"/>
      <c r="J1389" s="269"/>
      <c r="K1389" s="269"/>
      <c r="L1389" s="274"/>
      <c r="M1389" s="275"/>
      <c r="N1389" s="276"/>
      <c r="O1389" s="276"/>
      <c r="P1389" s="276"/>
      <c r="Q1389" s="276"/>
      <c r="R1389" s="276"/>
      <c r="S1389" s="276"/>
      <c r="T1389" s="277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78" t="s">
        <v>173</v>
      </c>
      <c r="AU1389" s="278" t="s">
        <v>82</v>
      </c>
      <c r="AV1389" s="14" t="s">
        <v>82</v>
      </c>
      <c r="AW1389" s="14" t="s">
        <v>30</v>
      </c>
      <c r="AX1389" s="14" t="s">
        <v>73</v>
      </c>
      <c r="AY1389" s="278" t="s">
        <v>165</v>
      </c>
    </row>
    <row r="1390" spans="1:65" s="2" customFormat="1" ht="21.75" customHeight="1">
      <c r="A1390" s="37"/>
      <c r="B1390" s="38"/>
      <c r="C1390" s="243" t="s">
        <v>2034</v>
      </c>
      <c r="D1390" s="243" t="s">
        <v>167</v>
      </c>
      <c r="E1390" s="244" t="s">
        <v>2035</v>
      </c>
      <c r="F1390" s="245" t="s">
        <v>2036</v>
      </c>
      <c r="G1390" s="246" t="s">
        <v>170</v>
      </c>
      <c r="H1390" s="247">
        <v>5.76</v>
      </c>
      <c r="I1390" s="248"/>
      <c r="J1390" s="249">
        <f>ROUND(I1390*H1390,2)</f>
        <v>0</v>
      </c>
      <c r="K1390" s="250"/>
      <c r="L1390" s="43"/>
      <c r="M1390" s="251" t="s">
        <v>1</v>
      </c>
      <c r="N1390" s="252" t="s">
        <v>38</v>
      </c>
      <c r="O1390" s="90"/>
      <c r="P1390" s="253">
        <f>O1390*H1390</f>
        <v>0</v>
      </c>
      <c r="Q1390" s="253">
        <v>0.00033</v>
      </c>
      <c r="R1390" s="253">
        <f>Q1390*H1390</f>
        <v>0.0019008</v>
      </c>
      <c r="S1390" s="253">
        <v>0</v>
      </c>
      <c r="T1390" s="254">
        <f>S1390*H1390</f>
        <v>0</v>
      </c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R1390" s="255" t="s">
        <v>247</v>
      </c>
      <c r="AT1390" s="255" t="s">
        <v>167</v>
      </c>
      <c r="AU1390" s="255" t="s">
        <v>82</v>
      </c>
      <c r="AY1390" s="16" t="s">
        <v>165</v>
      </c>
      <c r="BE1390" s="256">
        <f>IF(N1390="základní",J1390,0)</f>
        <v>0</v>
      </c>
      <c r="BF1390" s="256">
        <f>IF(N1390="snížená",J1390,0)</f>
        <v>0</v>
      </c>
      <c r="BG1390" s="256">
        <f>IF(N1390="zákl. přenesená",J1390,0)</f>
        <v>0</v>
      </c>
      <c r="BH1390" s="256">
        <f>IF(N1390="sníž. přenesená",J1390,0)</f>
        <v>0</v>
      </c>
      <c r="BI1390" s="256">
        <f>IF(N1390="nulová",J1390,0)</f>
        <v>0</v>
      </c>
      <c r="BJ1390" s="16" t="s">
        <v>80</v>
      </c>
      <c r="BK1390" s="256">
        <f>ROUND(I1390*H1390,2)</f>
        <v>0</v>
      </c>
      <c r="BL1390" s="16" t="s">
        <v>247</v>
      </c>
      <c r="BM1390" s="255" t="s">
        <v>2037</v>
      </c>
    </row>
    <row r="1391" spans="1:51" s="14" customFormat="1" ht="12">
      <c r="A1391" s="14"/>
      <c r="B1391" s="268"/>
      <c r="C1391" s="269"/>
      <c r="D1391" s="259" t="s">
        <v>173</v>
      </c>
      <c r="E1391" s="270" t="s">
        <v>1</v>
      </c>
      <c r="F1391" s="271" t="s">
        <v>1347</v>
      </c>
      <c r="G1391" s="269"/>
      <c r="H1391" s="272">
        <v>5.76</v>
      </c>
      <c r="I1391" s="273"/>
      <c r="J1391" s="269"/>
      <c r="K1391" s="269"/>
      <c r="L1391" s="274"/>
      <c r="M1391" s="275"/>
      <c r="N1391" s="276"/>
      <c r="O1391" s="276"/>
      <c r="P1391" s="276"/>
      <c r="Q1391" s="276"/>
      <c r="R1391" s="276"/>
      <c r="S1391" s="276"/>
      <c r="T1391" s="27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8" t="s">
        <v>173</v>
      </c>
      <c r="AU1391" s="278" t="s">
        <v>82</v>
      </c>
      <c r="AV1391" s="14" t="s">
        <v>82</v>
      </c>
      <c r="AW1391" s="14" t="s">
        <v>30</v>
      </c>
      <c r="AX1391" s="14" t="s">
        <v>73</v>
      </c>
      <c r="AY1391" s="278" t="s">
        <v>165</v>
      </c>
    </row>
    <row r="1392" spans="1:63" s="12" customFormat="1" ht="22.8" customHeight="1">
      <c r="A1392" s="12"/>
      <c r="B1392" s="227"/>
      <c r="C1392" s="228"/>
      <c r="D1392" s="229" t="s">
        <v>72</v>
      </c>
      <c r="E1392" s="241" t="s">
        <v>2038</v>
      </c>
      <c r="F1392" s="241" t="s">
        <v>2039</v>
      </c>
      <c r="G1392" s="228"/>
      <c r="H1392" s="228"/>
      <c r="I1392" s="231"/>
      <c r="J1392" s="242">
        <f>BK1392</f>
        <v>0</v>
      </c>
      <c r="K1392" s="228"/>
      <c r="L1392" s="233"/>
      <c r="M1392" s="234"/>
      <c r="N1392" s="235"/>
      <c r="O1392" s="235"/>
      <c r="P1392" s="236">
        <f>SUM(P1393:P1396)</f>
        <v>0</v>
      </c>
      <c r="Q1392" s="235"/>
      <c r="R1392" s="236">
        <f>SUM(R1393:R1396)</f>
        <v>0.588</v>
      </c>
      <c r="S1392" s="235"/>
      <c r="T1392" s="237">
        <f>SUM(T1393:T1396)</f>
        <v>0</v>
      </c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R1392" s="238" t="s">
        <v>82</v>
      </c>
      <c r="AT1392" s="239" t="s">
        <v>72</v>
      </c>
      <c r="AU1392" s="239" t="s">
        <v>80</v>
      </c>
      <c r="AY1392" s="238" t="s">
        <v>165</v>
      </c>
      <c r="BK1392" s="240">
        <f>SUM(BK1393:BK1396)</f>
        <v>0</v>
      </c>
    </row>
    <row r="1393" spans="1:65" s="2" customFormat="1" ht="21.75" customHeight="1">
      <c r="A1393" s="37"/>
      <c r="B1393" s="38"/>
      <c r="C1393" s="243" t="s">
        <v>2040</v>
      </c>
      <c r="D1393" s="243" t="s">
        <v>167</v>
      </c>
      <c r="E1393" s="244" t="s">
        <v>2041</v>
      </c>
      <c r="F1393" s="245" t="s">
        <v>2042</v>
      </c>
      <c r="G1393" s="246" t="s">
        <v>170</v>
      </c>
      <c r="H1393" s="247">
        <v>1200</v>
      </c>
      <c r="I1393" s="248"/>
      <c r="J1393" s="249">
        <f>ROUND(I1393*H1393,2)</f>
        <v>0</v>
      </c>
      <c r="K1393" s="250"/>
      <c r="L1393" s="43"/>
      <c r="M1393" s="251" t="s">
        <v>1</v>
      </c>
      <c r="N1393" s="252" t="s">
        <v>38</v>
      </c>
      <c r="O1393" s="90"/>
      <c r="P1393" s="253">
        <f>O1393*H1393</f>
        <v>0</v>
      </c>
      <c r="Q1393" s="253">
        <v>0.0002</v>
      </c>
      <c r="R1393" s="253">
        <f>Q1393*H1393</f>
        <v>0.24000000000000002</v>
      </c>
      <c r="S1393" s="253">
        <v>0</v>
      </c>
      <c r="T1393" s="254">
        <f>S1393*H1393</f>
        <v>0</v>
      </c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R1393" s="255" t="s">
        <v>247</v>
      </c>
      <c r="AT1393" s="255" t="s">
        <v>167</v>
      </c>
      <c r="AU1393" s="255" t="s">
        <v>82</v>
      </c>
      <c r="AY1393" s="16" t="s">
        <v>165</v>
      </c>
      <c r="BE1393" s="256">
        <f>IF(N1393="základní",J1393,0)</f>
        <v>0</v>
      </c>
      <c r="BF1393" s="256">
        <f>IF(N1393="snížená",J1393,0)</f>
        <v>0</v>
      </c>
      <c r="BG1393" s="256">
        <f>IF(N1393="zákl. přenesená",J1393,0)</f>
        <v>0</v>
      </c>
      <c r="BH1393" s="256">
        <f>IF(N1393="sníž. přenesená",J1393,0)</f>
        <v>0</v>
      </c>
      <c r="BI1393" s="256">
        <f>IF(N1393="nulová",J1393,0)</f>
        <v>0</v>
      </c>
      <c r="BJ1393" s="16" t="s">
        <v>80</v>
      </c>
      <c r="BK1393" s="256">
        <f>ROUND(I1393*H1393,2)</f>
        <v>0</v>
      </c>
      <c r="BL1393" s="16" t="s">
        <v>247</v>
      </c>
      <c r="BM1393" s="255" t="s">
        <v>2043</v>
      </c>
    </row>
    <row r="1394" spans="1:51" s="14" customFormat="1" ht="12">
      <c r="A1394" s="14"/>
      <c r="B1394" s="268"/>
      <c r="C1394" s="269"/>
      <c r="D1394" s="259" t="s">
        <v>173</v>
      </c>
      <c r="E1394" s="270" t="s">
        <v>1</v>
      </c>
      <c r="F1394" s="271" t="s">
        <v>2044</v>
      </c>
      <c r="G1394" s="269"/>
      <c r="H1394" s="272">
        <v>1200</v>
      </c>
      <c r="I1394" s="273"/>
      <c r="J1394" s="269"/>
      <c r="K1394" s="269"/>
      <c r="L1394" s="274"/>
      <c r="M1394" s="275"/>
      <c r="N1394" s="276"/>
      <c r="O1394" s="276"/>
      <c r="P1394" s="276"/>
      <c r="Q1394" s="276"/>
      <c r="R1394" s="276"/>
      <c r="S1394" s="276"/>
      <c r="T1394" s="277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78" t="s">
        <v>173</v>
      </c>
      <c r="AU1394" s="278" t="s">
        <v>82</v>
      </c>
      <c r="AV1394" s="14" t="s">
        <v>82</v>
      </c>
      <c r="AW1394" s="14" t="s">
        <v>30</v>
      </c>
      <c r="AX1394" s="14" t="s">
        <v>73</v>
      </c>
      <c r="AY1394" s="278" t="s">
        <v>165</v>
      </c>
    </row>
    <row r="1395" spans="1:65" s="2" customFormat="1" ht="21.75" customHeight="1">
      <c r="A1395" s="37"/>
      <c r="B1395" s="38"/>
      <c r="C1395" s="243" t="s">
        <v>2045</v>
      </c>
      <c r="D1395" s="243" t="s">
        <v>167</v>
      </c>
      <c r="E1395" s="244" t="s">
        <v>2046</v>
      </c>
      <c r="F1395" s="245" t="s">
        <v>2047</v>
      </c>
      <c r="G1395" s="246" t="s">
        <v>170</v>
      </c>
      <c r="H1395" s="247">
        <v>1200</v>
      </c>
      <c r="I1395" s="248"/>
      <c r="J1395" s="249">
        <f>ROUND(I1395*H1395,2)</f>
        <v>0</v>
      </c>
      <c r="K1395" s="250"/>
      <c r="L1395" s="43"/>
      <c r="M1395" s="251" t="s">
        <v>1</v>
      </c>
      <c r="N1395" s="252" t="s">
        <v>38</v>
      </c>
      <c r="O1395" s="90"/>
      <c r="P1395" s="253">
        <f>O1395*H1395</f>
        <v>0</v>
      </c>
      <c r="Q1395" s="253">
        <v>0.00029</v>
      </c>
      <c r="R1395" s="253">
        <f>Q1395*H1395</f>
        <v>0.348</v>
      </c>
      <c r="S1395" s="253">
        <v>0</v>
      </c>
      <c r="T1395" s="254">
        <f>S1395*H1395</f>
        <v>0</v>
      </c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R1395" s="255" t="s">
        <v>247</v>
      </c>
      <c r="AT1395" s="255" t="s">
        <v>167</v>
      </c>
      <c r="AU1395" s="255" t="s">
        <v>82</v>
      </c>
      <c r="AY1395" s="16" t="s">
        <v>165</v>
      </c>
      <c r="BE1395" s="256">
        <f>IF(N1395="základní",J1395,0)</f>
        <v>0</v>
      </c>
      <c r="BF1395" s="256">
        <f>IF(N1395="snížená",J1395,0)</f>
        <v>0</v>
      </c>
      <c r="BG1395" s="256">
        <f>IF(N1395="zákl. přenesená",J1395,0)</f>
        <v>0</v>
      </c>
      <c r="BH1395" s="256">
        <f>IF(N1395="sníž. přenesená",J1395,0)</f>
        <v>0</v>
      </c>
      <c r="BI1395" s="256">
        <f>IF(N1395="nulová",J1395,0)</f>
        <v>0</v>
      </c>
      <c r="BJ1395" s="16" t="s">
        <v>80</v>
      </c>
      <c r="BK1395" s="256">
        <f>ROUND(I1395*H1395,2)</f>
        <v>0</v>
      </c>
      <c r="BL1395" s="16" t="s">
        <v>247</v>
      </c>
      <c r="BM1395" s="255" t="s">
        <v>2048</v>
      </c>
    </row>
    <row r="1396" spans="1:51" s="14" customFormat="1" ht="12">
      <c r="A1396" s="14"/>
      <c r="B1396" s="268"/>
      <c r="C1396" s="269"/>
      <c r="D1396" s="259" t="s">
        <v>173</v>
      </c>
      <c r="E1396" s="270" t="s">
        <v>1</v>
      </c>
      <c r="F1396" s="271" t="s">
        <v>2044</v>
      </c>
      <c r="G1396" s="269"/>
      <c r="H1396" s="272">
        <v>1200</v>
      </c>
      <c r="I1396" s="273"/>
      <c r="J1396" s="269"/>
      <c r="K1396" s="269"/>
      <c r="L1396" s="274"/>
      <c r="M1396" s="293"/>
      <c r="N1396" s="294"/>
      <c r="O1396" s="294"/>
      <c r="P1396" s="294"/>
      <c r="Q1396" s="294"/>
      <c r="R1396" s="294"/>
      <c r="S1396" s="294"/>
      <c r="T1396" s="29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8" t="s">
        <v>173</v>
      </c>
      <c r="AU1396" s="278" t="s">
        <v>82</v>
      </c>
      <c r="AV1396" s="14" t="s">
        <v>82</v>
      </c>
      <c r="AW1396" s="14" t="s">
        <v>30</v>
      </c>
      <c r="AX1396" s="14" t="s">
        <v>73</v>
      </c>
      <c r="AY1396" s="278" t="s">
        <v>165</v>
      </c>
    </row>
    <row r="1397" spans="1:31" s="2" customFormat="1" ht="6.95" customHeight="1">
      <c r="A1397" s="37"/>
      <c r="B1397" s="65"/>
      <c r="C1397" s="66"/>
      <c r="D1397" s="66"/>
      <c r="E1397" s="66"/>
      <c r="F1397" s="66"/>
      <c r="G1397" s="66"/>
      <c r="H1397" s="66"/>
      <c r="I1397" s="191"/>
      <c r="J1397" s="66"/>
      <c r="K1397" s="66"/>
      <c r="L1397" s="43"/>
      <c r="M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</row>
  </sheetData>
  <sheetProtection password="CC35" sheet="1" objects="1" scenarios="1" formatColumns="0" formatRows="0" autoFilter="0"/>
  <autoFilter ref="C147:K13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6:H136"/>
    <mergeCell ref="E138:H138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2049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B..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2050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2051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2052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2053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150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B, C, D  - IV.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114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B..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1. 5. 2019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151</v>
      </c>
      <c r="D123" s="217" t="s">
        <v>58</v>
      </c>
      <c r="E123" s="217" t="s">
        <v>54</v>
      </c>
      <c r="F123" s="217" t="s">
        <v>55</v>
      </c>
      <c r="G123" s="217" t="s">
        <v>152</v>
      </c>
      <c r="H123" s="217" t="s">
        <v>153</v>
      </c>
      <c r="I123" s="218" t="s">
        <v>154</v>
      </c>
      <c r="J123" s="219" t="s">
        <v>119</v>
      </c>
      <c r="K123" s="220" t="s">
        <v>155</v>
      </c>
      <c r="L123" s="221"/>
      <c r="M123" s="99" t="s">
        <v>1</v>
      </c>
      <c r="N123" s="100" t="s">
        <v>37</v>
      </c>
      <c r="O123" s="100" t="s">
        <v>156</v>
      </c>
      <c r="P123" s="100" t="s">
        <v>157</v>
      </c>
      <c r="Q123" s="100" t="s">
        <v>158</v>
      </c>
      <c r="R123" s="100" t="s">
        <v>159</v>
      </c>
      <c r="S123" s="100" t="s">
        <v>160</v>
      </c>
      <c r="T123" s="101" t="s">
        <v>161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162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2054</v>
      </c>
      <c r="F125" s="230" t="s">
        <v>2055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171</v>
      </c>
      <c r="AT125" s="239" t="s">
        <v>72</v>
      </c>
      <c r="AU125" s="239" t="s">
        <v>73</v>
      </c>
      <c r="AY125" s="238" t="s">
        <v>165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167</v>
      </c>
      <c r="E126" s="244" t="s">
        <v>2056</v>
      </c>
      <c r="F126" s="245" t="s">
        <v>2057</v>
      </c>
      <c r="G126" s="246" t="s">
        <v>2058</v>
      </c>
      <c r="H126" s="247">
        <v>10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2059</v>
      </c>
      <c r="AT126" s="255" t="s">
        <v>167</v>
      </c>
      <c r="AU126" s="255" t="s">
        <v>80</v>
      </c>
      <c r="AY126" s="16" t="s">
        <v>165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2059</v>
      </c>
      <c r="BM126" s="255" t="s">
        <v>2060</v>
      </c>
    </row>
    <row r="127" spans="1:51" s="14" customFormat="1" ht="12">
      <c r="A127" s="14"/>
      <c r="B127" s="268"/>
      <c r="C127" s="269"/>
      <c r="D127" s="259" t="s">
        <v>173</v>
      </c>
      <c r="E127" s="270" t="s">
        <v>1</v>
      </c>
      <c r="F127" s="271" t="s">
        <v>2061</v>
      </c>
      <c r="G127" s="269"/>
      <c r="H127" s="272">
        <v>10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173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165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2062</v>
      </c>
      <c r="F128" s="230" t="s">
        <v>2063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191</v>
      </c>
      <c r="AT128" s="239" t="s">
        <v>72</v>
      </c>
      <c r="AU128" s="239" t="s">
        <v>73</v>
      </c>
      <c r="AY128" s="238" t="s">
        <v>165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2064</v>
      </c>
      <c r="F129" s="241" t="s">
        <v>2065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191</v>
      </c>
      <c r="AT129" s="239" t="s">
        <v>72</v>
      </c>
      <c r="AU129" s="239" t="s">
        <v>80</v>
      </c>
      <c r="AY129" s="238" t="s">
        <v>165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82</v>
      </c>
      <c r="D130" s="243" t="s">
        <v>167</v>
      </c>
      <c r="E130" s="244" t="s">
        <v>2066</v>
      </c>
      <c r="F130" s="245" t="s">
        <v>2067</v>
      </c>
      <c r="G130" s="246" t="s">
        <v>1031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2068</v>
      </c>
      <c r="AT130" s="255" t="s">
        <v>167</v>
      </c>
      <c r="AU130" s="255" t="s">
        <v>82</v>
      </c>
      <c r="AY130" s="16" t="s">
        <v>165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2068</v>
      </c>
      <c r="BM130" s="255" t="s">
        <v>2069</v>
      </c>
    </row>
    <row r="131" spans="1:65" s="2" customFormat="1" ht="16.5" customHeight="1">
      <c r="A131" s="37"/>
      <c r="B131" s="38"/>
      <c r="C131" s="243" t="s">
        <v>183</v>
      </c>
      <c r="D131" s="243" t="s">
        <v>167</v>
      </c>
      <c r="E131" s="244" t="s">
        <v>2070</v>
      </c>
      <c r="F131" s="245" t="s">
        <v>2071</v>
      </c>
      <c r="G131" s="246" t="s">
        <v>1031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2068</v>
      </c>
      <c r="AT131" s="255" t="s">
        <v>167</v>
      </c>
      <c r="AU131" s="255" t="s">
        <v>82</v>
      </c>
      <c r="AY131" s="16" t="s">
        <v>165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2068</v>
      </c>
      <c r="BM131" s="255" t="s">
        <v>2072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2073</v>
      </c>
      <c r="F132" s="241" t="s">
        <v>2074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191</v>
      </c>
      <c r="AT132" s="239" t="s">
        <v>72</v>
      </c>
      <c r="AU132" s="239" t="s">
        <v>80</v>
      </c>
      <c r="AY132" s="238" t="s">
        <v>165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171</v>
      </c>
      <c r="D133" s="243" t="s">
        <v>167</v>
      </c>
      <c r="E133" s="244" t="s">
        <v>2075</v>
      </c>
      <c r="F133" s="245" t="s">
        <v>2076</v>
      </c>
      <c r="G133" s="246" t="s">
        <v>1031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2068</v>
      </c>
      <c r="AT133" s="255" t="s">
        <v>167</v>
      </c>
      <c r="AU133" s="255" t="s">
        <v>82</v>
      </c>
      <c r="AY133" s="16" t="s">
        <v>165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2068</v>
      </c>
      <c r="BM133" s="255" t="s">
        <v>2077</v>
      </c>
    </row>
    <row r="134" spans="1:65" s="2" customFormat="1" ht="16.5" customHeight="1">
      <c r="A134" s="37"/>
      <c r="B134" s="38"/>
      <c r="C134" s="243" t="s">
        <v>191</v>
      </c>
      <c r="D134" s="243" t="s">
        <v>167</v>
      </c>
      <c r="E134" s="244" t="s">
        <v>2078</v>
      </c>
      <c r="F134" s="245" t="s">
        <v>2079</v>
      </c>
      <c r="G134" s="246" t="s">
        <v>1031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2068</v>
      </c>
      <c r="AT134" s="255" t="s">
        <v>167</v>
      </c>
      <c r="AU134" s="255" t="s">
        <v>82</v>
      </c>
      <c r="AY134" s="16" t="s">
        <v>165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2068</v>
      </c>
      <c r="BM134" s="255" t="s">
        <v>2080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114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2081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ROUND((SUM(BE131:BE184)),2)</f>
        <v>0</v>
      </c>
      <c r="G35" s="37"/>
      <c r="H35" s="37"/>
      <c r="I35" s="170">
        <v>0.21</v>
      </c>
      <c r="J35" s="169">
        <f>ROUND(((SUM(BE131:BE184))*I35),2)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ROUND((SUM(BF131:BF184)),2)</f>
        <v>0</v>
      </c>
      <c r="G36" s="37"/>
      <c r="H36" s="37"/>
      <c r="I36" s="170">
        <v>0.15</v>
      </c>
      <c r="J36" s="169">
        <f>ROUND(((SUM(BF131:BF184))*I36),2)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ROUND((SUM(BG131:BG184)),2)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ROUND((SUM(BH131:BH184)),2)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ROUND((SUM(BI131:BI184)),2)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114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B...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2082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130</v>
      </c>
      <c r="E101" s="210"/>
      <c r="F101" s="210"/>
      <c r="G101" s="210"/>
      <c r="H101" s="210"/>
      <c r="I101" s="211"/>
      <c r="J101" s="212">
        <f>J143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134</v>
      </c>
      <c r="E102" s="210"/>
      <c r="F102" s="210"/>
      <c r="G102" s="210"/>
      <c r="H102" s="210"/>
      <c r="I102" s="211"/>
      <c r="J102" s="212">
        <f>J148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135</v>
      </c>
      <c r="E103" s="204"/>
      <c r="F103" s="204"/>
      <c r="G103" s="204"/>
      <c r="H103" s="204"/>
      <c r="I103" s="205"/>
      <c r="J103" s="206">
        <f>J150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145</v>
      </c>
      <c r="E104" s="210"/>
      <c r="F104" s="210"/>
      <c r="G104" s="210"/>
      <c r="H104" s="210"/>
      <c r="I104" s="211"/>
      <c r="J104" s="212">
        <f>J151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2050</v>
      </c>
      <c r="E105" s="204"/>
      <c r="F105" s="204"/>
      <c r="G105" s="204"/>
      <c r="H105" s="204"/>
      <c r="I105" s="205"/>
      <c r="J105" s="206">
        <f>J175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2051</v>
      </c>
      <c r="E106" s="204"/>
      <c r="F106" s="204"/>
      <c r="G106" s="204"/>
      <c r="H106" s="204"/>
      <c r="I106" s="205"/>
      <c r="J106" s="206">
        <f>J178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2083</v>
      </c>
      <c r="E107" s="210"/>
      <c r="F107" s="210"/>
      <c r="G107" s="210"/>
      <c r="H107" s="210"/>
      <c r="I107" s="211"/>
      <c r="J107" s="212">
        <f>J179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2084</v>
      </c>
      <c r="E108" s="210"/>
      <c r="F108" s="210"/>
      <c r="G108" s="210"/>
      <c r="H108" s="210"/>
      <c r="I108" s="211"/>
      <c r="J108" s="212">
        <f>J181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2085</v>
      </c>
      <c r="E109" s="210"/>
      <c r="F109" s="210"/>
      <c r="G109" s="210"/>
      <c r="H109" s="210"/>
      <c r="I109" s="211"/>
      <c r="J109" s="212">
        <f>J183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150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B, C, D  - IV.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113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114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B...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1. 5. 2019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151</v>
      </c>
      <c r="D130" s="217" t="s">
        <v>58</v>
      </c>
      <c r="E130" s="217" t="s">
        <v>54</v>
      </c>
      <c r="F130" s="217" t="s">
        <v>55</v>
      </c>
      <c r="G130" s="217" t="s">
        <v>152</v>
      </c>
      <c r="H130" s="217" t="s">
        <v>153</v>
      </c>
      <c r="I130" s="218" t="s">
        <v>154</v>
      </c>
      <c r="J130" s="219" t="s">
        <v>119</v>
      </c>
      <c r="K130" s="220" t="s">
        <v>155</v>
      </c>
      <c r="L130" s="221"/>
      <c r="M130" s="99" t="s">
        <v>1</v>
      </c>
      <c r="N130" s="100" t="s">
        <v>37</v>
      </c>
      <c r="O130" s="100" t="s">
        <v>156</v>
      </c>
      <c r="P130" s="100" t="s">
        <v>157</v>
      </c>
      <c r="Q130" s="100" t="s">
        <v>158</v>
      </c>
      <c r="R130" s="100" t="s">
        <v>159</v>
      </c>
      <c r="S130" s="100" t="s">
        <v>160</v>
      </c>
      <c r="T130" s="101" t="s">
        <v>161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162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P132+P150+P175+P178</f>
        <v>0</v>
      </c>
      <c r="Q131" s="103"/>
      <c r="R131" s="224">
        <f>R132+R150+R175+R178</f>
        <v>14.04925752</v>
      </c>
      <c r="S131" s="103"/>
      <c r="T131" s="225">
        <f>T132+T150+T175+T178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121</v>
      </c>
      <c r="BK131" s="226">
        <f>BK132+BK150+BK175+BK178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163</v>
      </c>
      <c r="F132" s="230" t="s">
        <v>164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P133+P143+P148</f>
        <v>0</v>
      </c>
      <c r="Q132" s="235"/>
      <c r="R132" s="236">
        <f>R133+R143+R148</f>
        <v>13.25058552</v>
      </c>
      <c r="S132" s="235"/>
      <c r="T132" s="237">
        <f>T133+T143+T148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165</v>
      </c>
      <c r="BK132" s="240">
        <f>BK133+BK143+BK148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191</v>
      </c>
      <c r="F133" s="241" t="s">
        <v>2086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SUM(P134:P142)</f>
        <v>0</v>
      </c>
      <c r="Q133" s="235"/>
      <c r="R133" s="236">
        <f>SUM(R134:R142)</f>
        <v>13.214653</v>
      </c>
      <c r="S133" s="235"/>
      <c r="T133" s="237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165</v>
      </c>
      <c r="BK133" s="240">
        <f>SUM(BK134:BK142)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167</v>
      </c>
      <c r="E134" s="244" t="s">
        <v>2087</v>
      </c>
      <c r="F134" s="245" t="s">
        <v>2088</v>
      </c>
      <c r="G134" s="246" t="s">
        <v>170</v>
      </c>
      <c r="H134" s="247">
        <v>61.335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171</v>
      </c>
      <c r="AT134" s="255" t="s">
        <v>167</v>
      </c>
      <c r="AU134" s="255" t="s">
        <v>82</v>
      </c>
      <c r="AY134" s="16" t="s">
        <v>165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171</v>
      </c>
      <c r="BM134" s="255" t="s">
        <v>2089</v>
      </c>
    </row>
    <row r="135" spans="1:51" s="13" customFormat="1" ht="12">
      <c r="A135" s="13"/>
      <c r="B135" s="257"/>
      <c r="C135" s="258"/>
      <c r="D135" s="259" t="s">
        <v>173</v>
      </c>
      <c r="E135" s="260" t="s">
        <v>1</v>
      </c>
      <c r="F135" s="261" t="s">
        <v>2090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173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165</v>
      </c>
    </row>
    <row r="136" spans="1:51" s="14" customFormat="1" ht="12">
      <c r="A136" s="14"/>
      <c r="B136" s="268"/>
      <c r="C136" s="269"/>
      <c r="D136" s="259" t="s">
        <v>173</v>
      </c>
      <c r="E136" s="270" t="s">
        <v>1</v>
      </c>
      <c r="F136" s="271" t="s">
        <v>2091</v>
      </c>
      <c r="G136" s="269"/>
      <c r="H136" s="272">
        <v>61.335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173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165</v>
      </c>
    </row>
    <row r="137" spans="1:65" s="2" customFormat="1" ht="21.75" customHeight="1">
      <c r="A137" s="37"/>
      <c r="B137" s="38"/>
      <c r="C137" s="243" t="s">
        <v>82</v>
      </c>
      <c r="D137" s="243" t="s">
        <v>167</v>
      </c>
      <c r="E137" s="244" t="s">
        <v>2092</v>
      </c>
      <c r="F137" s="245" t="s">
        <v>2093</v>
      </c>
      <c r="G137" s="246" t="s">
        <v>170</v>
      </c>
      <c r="H137" s="247">
        <v>61.335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0.101</v>
      </c>
      <c r="R137" s="253">
        <f>Q137*H137</f>
        <v>6.194835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171</v>
      </c>
      <c r="AT137" s="255" t="s">
        <v>167</v>
      </c>
      <c r="AU137" s="255" t="s">
        <v>82</v>
      </c>
      <c r="AY137" s="16" t="s">
        <v>165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171</v>
      </c>
      <c r="BM137" s="255" t="s">
        <v>2094</v>
      </c>
    </row>
    <row r="138" spans="1:51" s="13" customFormat="1" ht="12">
      <c r="A138" s="13"/>
      <c r="B138" s="257"/>
      <c r="C138" s="258"/>
      <c r="D138" s="259" t="s">
        <v>173</v>
      </c>
      <c r="E138" s="260" t="s">
        <v>1</v>
      </c>
      <c r="F138" s="261" t="s">
        <v>2090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173</v>
      </c>
      <c r="AU138" s="267" t="s">
        <v>82</v>
      </c>
      <c r="AV138" s="13" t="s">
        <v>80</v>
      </c>
      <c r="AW138" s="13" t="s">
        <v>30</v>
      </c>
      <c r="AX138" s="13" t="s">
        <v>73</v>
      </c>
      <c r="AY138" s="267" t="s">
        <v>165</v>
      </c>
    </row>
    <row r="139" spans="1:51" s="14" customFormat="1" ht="12">
      <c r="A139" s="14"/>
      <c r="B139" s="268"/>
      <c r="C139" s="269"/>
      <c r="D139" s="259" t="s">
        <v>173</v>
      </c>
      <c r="E139" s="270" t="s">
        <v>1</v>
      </c>
      <c r="F139" s="271" t="s">
        <v>2091</v>
      </c>
      <c r="G139" s="269"/>
      <c r="H139" s="272">
        <v>61.335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173</v>
      </c>
      <c r="AU139" s="278" t="s">
        <v>82</v>
      </c>
      <c r="AV139" s="14" t="s">
        <v>82</v>
      </c>
      <c r="AW139" s="14" t="s">
        <v>30</v>
      </c>
      <c r="AX139" s="14" t="s">
        <v>73</v>
      </c>
      <c r="AY139" s="278" t="s">
        <v>165</v>
      </c>
    </row>
    <row r="140" spans="1:65" s="2" customFormat="1" ht="21.75" customHeight="1">
      <c r="A140" s="37"/>
      <c r="B140" s="38"/>
      <c r="C140" s="279" t="s">
        <v>183</v>
      </c>
      <c r="D140" s="279" t="s">
        <v>238</v>
      </c>
      <c r="E140" s="280" t="s">
        <v>2095</v>
      </c>
      <c r="F140" s="281" t="s">
        <v>2096</v>
      </c>
      <c r="G140" s="282" t="s">
        <v>170</v>
      </c>
      <c r="H140" s="283">
        <v>64.402</v>
      </c>
      <c r="I140" s="284"/>
      <c r="J140" s="285">
        <f>ROUND(I140*H140,2)</f>
        <v>0</v>
      </c>
      <c r="K140" s="286"/>
      <c r="L140" s="287"/>
      <c r="M140" s="288" t="s">
        <v>1</v>
      </c>
      <c r="N140" s="289" t="s">
        <v>38</v>
      </c>
      <c r="O140" s="90"/>
      <c r="P140" s="253">
        <f>O140*H140</f>
        <v>0</v>
      </c>
      <c r="Q140" s="253">
        <v>0.109</v>
      </c>
      <c r="R140" s="253">
        <f>Q140*H140</f>
        <v>7.019818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208</v>
      </c>
      <c r="AT140" s="255" t="s">
        <v>238</v>
      </c>
      <c r="AU140" s="255" t="s">
        <v>82</v>
      </c>
      <c r="AY140" s="16" t="s">
        <v>165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80</v>
      </c>
      <c r="BK140" s="256">
        <f>ROUND(I140*H140,2)</f>
        <v>0</v>
      </c>
      <c r="BL140" s="16" t="s">
        <v>171</v>
      </c>
      <c r="BM140" s="255" t="s">
        <v>2097</v>
      </c>
    </row>
    <row r="141" spans="1:47" s="2" customFormat="1" ht="12">
      <c r="A141" s="37"/>
      <c r="B141" s="38"/>
      <c r="C141" s="39"/>
      <c r="D141" s="259" t="s">
        <v>437</v>
      </c>
      <c r="E141" s="39"/>
      <c r="F141" s="290" t="s">
        <v>2098</v>
      </c>
      <c r="G141" s="39"/>
      <c r="H141" s="39"/>
      <c r="I141" s="153"/>
      <c r="J141" s="39"/>
      <c r="K141" s="39"/>
      <c r="L141" s="43"/>
      <c r="M141" s="291"/>
      <c r="N141" s="29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437</v>
      </c>
      <c r="AU141" s="16" t="s">
        <v>82</v>
      </c>
    </row>
    <row r="142" spans="1:51" s="14" customFormat="1" ht="12">
      <c r="A142" s="14"/>
      <c r="B142" s="268"/>
      <c r="C142" s="269"/>
      <c r="D142" s="259" t="s">
        <v>173</v>
      </c>
      <c r="E142" s="269"/>
      <c r="F142" s="271" t="s">
        <v>2099</v>
      </c>
      <c r="G142" s="269"/>
      <c r="H142" s="272">
        <v>64.402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173</v>
      </c>
      <c r="AU142" s="278" t="s">
        <v>82</v>
      </c>
      <c r="AV142" s="14" t="s">
        <v>82</v>
      </c>
      <c r="AW142" s="14" t="s">
        <v>4</v>
      </c>
      <c r="AX142" s="14" t="s">
        <v>80</v>
      </c>
      <c r="AY142" s="278" t="s">
        <v>165</v>
      </c>
    </row>
    <row r="143" spans="1:63" s="12" customFormat="1" ht="22.8" customHeight="1">
      <c r="A143" s="12"/>
      <c r="B143" s="227"/>
      <c r="C143" s="228"/>
      <c r="D143" s="229" t="s">
        <v>72</v>
      </c>
      <c r="E143" s="241" t="s">
        <v>212</v>
      </c>
      <c r="F143" s="241" t="s">
        <v>835</v>
      </c>
      <c r="G143" s="228"/>
      <c r="H143" s="228"/>
      <c r="I143" s="231"/>
      <c r="J143" s="242">
        <f>BK143</f>
        <v>0</v>
      </c>
      <c r="K143" s="228"/>
      <c r="L143" s="233"/>
      <c r="M143" s="234"/>
      <c r="N143" s="235"/>
      <c r="O143" s="235"/>
      <c r="P143" s="236">
        <f>SUM(P144:P147)</f>
        <v>0</v>
      </c>
      <c r="Q143" s="235"/>
      <c r="R143" s="236">
        <f>SUM(R144:R147)</f>
        <v>0.03593252</v>
      </c>
      <c r="S143" s="235"/>
      <c r="T143" s="237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80</v>
      </c>
      <c r="AT143" s="239" t="s">
        <v>72</v>
      </c>
      <c r="AU143" s="239" t="s">
        <v>80</v>
      </c>
      <c r="AY143" s="238" t="s">
        <v>165</v>
      </c>
      <c r="BK143" s="240">
        <f>SUM(BK144:BK147)</f>
        <v>0</v>
      </c>
    </row>
    <row r="144" spans="1:65" s="2" customFormat="1" ht="21.75" customHeight="1">
      <c r="A144" s="37"/>
      <c r="B144" s="38"/>
      <c r="C144" s="243" t="s">
        <v>171</v>
      </c>
      <c r="D144" s="243" t="s">
        <v>167</v>
      </c>
      <c r="E144" s="244" t="s">
        <v>2100</v>
      </c>
      <c r="F144" s="245" t="s">
        <v>2101</v>
      </c>
      <c r="G144" s="246" t="s">
        <v>170</v>
      </c>
      <c r="H144" s="247">
        <v>898.313</v>
      </c>
      <c r="I144" s="248"/>
      <c r="J144" s="249">
        <f>ROUND(I144*H144,2)</f>
        <v>0</v>
      </c>
      <c r="K144" s="250"/>
      <c r="L144" s="43"/>
      <c r="M144" s="251" t="s">
        <v>1</v>
      </c>
      <c r="N144" s="252" t="s">
        <v>38</v>
      </c>
      <c r="O144" s="90"/>
      <c r="P144" s="253">
        <f>O144*H144</f>
        <v>0</v>
      </c>
      <c r="Q144" s="253">
        <v>4E-05</v>
      </c>
      <c r="R144" s="253">
        <f>Q144*H144</f>
        <v>0.03593252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171</v>
      </c>
      <c r="AT144" s="255" t="s">
        <v>167</v>
      </c>
      <c r="AU144" s="255" t="s">
        <v>82</v>
      </c>
      <c r="AY144" s="16" t="s">
        <v>165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80</v>
      </c>
      <c r="BK144" s="256">
        <f>ROUND(I144*H144,2)</f>
        <v>0</v>
      </c>
      <c r="BL144" s="16" t="s">
        <v>171</v>
      </c>
      <c r="BM144" s="255" t="s">
        <v>2102</v>
      </c>
    </row>
    <row r="145" spans="1:51" s="14" customFormat="1" ht="12">
      <c r="A145" s="14"/>
      <c r="B145" s="268"/>
      <c r="C145" s="269"/>
      <c r="D145" s="259" t="s">
        <v>173</v>
      </c>
      <c r="E145" s="270" t="s">
        <v>1</v>
      </c>
      <c r="F145" s="271" t="s">
        <v>365</v>
      </c>
      <c r="G145" s="269"/>
      <c r="H145" s="272">
        <v>378.273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173</v>
      </c>
      <c r="AU145" s="278" t="s">
        <v>82</v>
      </c>
      <c r="AV145" s="14" t="s">
        <v>82</v>
      </c>
      <c r="AW145" s="14" t="s">
        <v>30</v>
      </c>
      <c r="AX145" s="14" t="s">
        <v>73</v>
      </c>
      <c r="AY145" s="278" t="s">
        <v>165</v>
      </c>
    </row>
    <row r="146" spans="1:51" s="14" customFormat="1" ht="12">
      <c r="A146" s="14"/>
      <c r="B146" s="268"/>
      <c r="C146" s="269"/>
      <c r="D146" s="259" t="s">
        <v>173</v>
      </c>
      <c r="E146" s="270" t="s">
        <v>1</v>
      </c>
      <c r="F146" s="271" t="s">
        <v>907</v>
      </c>
      <c r="G146" s="269"/>
      <c r="H146" s="272">
        <v>127.14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173</v>
      </c>
      <c r="AU146" s="278" t="s">
        <v>82</v>
      </c>
      <c r="AV146" s="14" t="s">
        <v>82</v>
      </c>
      <c r="AW146" s="14" t="s">
        <v>30</v>
      </c>
      <c r="AX146" s="14" t="s">
        <v>73</v>
      </c>
      <c r="AY146" s="278" t="s">
        <v>165</v>
      </c>
    </row>
    <row r="147" spans="1:51" s="14" customFormat="1" ht="12">
      <c r="A147" s="14"/>
      <c r="B147" s="268"/>
      <c r="C147" s="269"/>
      <c r="D147" s="259" t="s">
        <v>173</v>
      </c>
      <c r="E147" s="270" t="s">
        <v>1</v>
      </c>
      <c r="F147" s="271" t="s">
        <v>1042</v>
      </c>
      <c r="G147" s="269"/>
      <c r="H147" s="272">
        <v>392.9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173</v>
      </c>
      <c r="AU147" s="278" t="s">
        <v>82</v>
      </c>
      <c r="AV147" s="14" t="s">
        <v>82</v>
      </c>
      <c r="AW147" s="14" t="s">
        <v>30</v>
      </c>
      <c r="AX147" s="14" t="s">
        <v>73</v>
      </c>
      <c r="AY147" s="278" t="s">
        <v>165</v>
      </c>
    </row>
    <row r="148" spans="1:63" s="12" customFormat="1" ht="22.8" customHeight="1">
      <c r="A148" s="12"/>
      <c r="B148" s="227"/>
      <c r="C148" s="228"/>
      <c r="D148" s="229" t="s">
        <v>72</v>
      </c>
      <c r="E148" s="241" t="s">
        <v>1022</v>
      </c>
      <c r="F148" s="241" t="s">
        <v>1023</v>
      </c>
      <c r="G148" s="228"/>
      <c r="H148" s="228"/>
      <c r="I148" s="231"/>
      <c r="J148" s="242">
        <f>BK148</f>
        <v>0</v>
      </c>
      <c r="K148" s="228"/>
      <c r="L148" s="233"/>
      <c r="M148" s="234"/>
      <c r="N148" s="235"/>
      <c r="O148" s="235"/>
      <c r="P148" s="236">
        <f>P149</f>
        <v>0</v>
      </c>
      <c r="Q148" s="235"/>
      <c r="R148" s="236">
        <f>R149</f>
        <v>0</v>
      </c>
      <c r="S148" s="235"/>
      <c r="T148" s="23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80</v>
      </c>
      <c r="AT148" s="239" t="s">
        <v>72</v>
      </c>
      <c r="AU148" s="239" t="s">
        <v>80</v>
      </c>
      <c r="AY148" s="238" t="s">
        <v>165</v>
      </c>
      <c r="BK148" s="240">
        <f>BK149</f>
        <v>0</v>
      </c>
    </row>
    <row r="149" spans="1:65" s="2" customFormat="1" ht="21.75" customHeight="1">
      <c r="A149" s="37"/>
      <c r="B149" s="38"/>
      <c r="C149" s="243" t="s">
        <v>191</v>
      </c>
      <c r="D149" s="243" t="s">
        <v>167</v>
      </c>
      <c r="E149" s="244" t="s">
        <v>1025</v>
      </c>
      <c r="F149" s="245" t="s">
        <v>1026</v>
      </c>
      <c r="G149" s="246" t="s">
        <v>219</v>
      </c>
      <c r="H149" s="247">
        <v>13.251</v>
      </c>
      <c r="I149" s="248"/>
      <c r="J149" s="249">
        <f>ROUND(I149*H149,2)</f>
        <v>0</v>
      </c>
      <c r="K149" s="250"/>
      <c r="L149" s="43"/>
      <c r="M149" s="251" t="s">
        <v>1</v>
      </c>
      <c r="N149" s="252" t="s">
        <v>38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171</v>
      </c>
      <c r="AT149" s="255" t="s">
        <v>167</v>
      </c>
      <c r="AU149" s="255" t="s">
        <v>82</v>
      </c>
      <c r="AY149" s="16" t="s">
        <v>165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80</v>
      </c>
      <c r="BK149" s="256">
        <f>ROUND(I149*H149,2)</f>
        <v>0</v>
      </c>
      <c r="BL149" s="16" t="s">
        <v>171</v>
      </c>
      <c r="BM149" s="255" t="s">
        <v>2103</v>
      </c>
    </row>
    <row r="150" spans="1:63" s="12" customFormat="1" ht="25.9" customHeight="1">
      <c r="A150" s="12"/>
      <c r="B150" s="227"/>
      <c r="C150" s="228"/>
      <c r="D150" s="229" t="s">
        <v>72</v>
      </c>
      <c r="E150" s="230" t="s">
        <v>1033</v>
      </c>
      <c r="F150" s="230" t="s">
        <v>1034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</f>
        <v>0</v>
      </c>
      <c r="Q150" s="235"/>
      <c r="R150" s="236">
        <f>R151</f>
        <v>0.798672</v>
      </c>
      <c r="S150" s="235"/>
      <c r="T150" s="23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82</v>
      </c>
      <c r="AT150" s="239" t="s">
        <v>72</v>
      </c>
      <c r="AU150" s="239" t="s">
        <v>73</v>
      </c>
      <c r="AY150" s="238" t="s">
        <v>165</v>
      </c>
      <c r="BK150" s="240">
        <f>BK151</f>
        <v>0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1725</v>
      </c>
      <c r="F151" s="241" t="s">
        <v>1726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SUM(P152:P174)</f>
        <v>0</v>
      </c>
      <c r="Q151" s="235"/>
      <c r="R151" s="236">
        <f>SUM(R152:R174)</f>
        <v>0.798672</v>
      </c>
      <c r="S151" s="235"/>
      <c r="T151" s="237">
        <f>SUM(T152:T174)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82</v>
      </c>
      <c r="AT151" s="239" t="s">
        <v>72</v>
      </c>
      <c r="AU151" s="239" t="s">
        <v>80</v>
      </c>
      <c r="AY151" s="238" t="s">
        <v>165</v>
      </c>
      <c r="BK151" s="240">
        <f>SUM(BK152:BK174)</f>
        <v>0</v>
      </c>
    </row>
    <row r="152" spans="1:65" s="2" customFormat="1" ht="21.75" customHeight="1">
      <c r="A152" s="37"/>
      <c r="B152" s="38"/>
      <c r="C152" s="243" t="s">
        <v>195</v>
      </c>
      <c r="D152" s="243" t="s">
        <v>167</v>
      </c>
      <c r="E152" s="244" t="s">
        <v>2104</v>
      </c>
      <c r="F152" s="245" t="s">
        <v>2105</v>
      </c>
      <c r="G152" s="246" t="s">
        <v>273</v>
      </c>
      <c r="H152" s="247">
        <v>20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247</v>
      </c>
      <c r="AT152" s="255" t="s">
        <v>167</v>
      </c>
      <c r="AU152" s="255" t="s">
        <v>82</v>
      </c>
      <c r="AY152" s="16" t="s">
        <v>165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247</v>
      </c>
      <c r="BM152" s="255" t="s">
        <v>2106</v>
      </c>
    </row>
    <row r="153" spans="1:51" s="14" customFormat="1" ht="12">
      <c r="A153" s="14"/>
      <c r="B153" s="268"/>
      <c r="C153" s="269"/>
      <c r="D153" s="259" t="s">
        <v>173</v>
      </c>
      <c r="E153" s="270" t="s">
        <v>1</v>
      </c>
      <c r="F153" s="271" t="s">
        <v>2107</v>
      </c>
      <c r="G153" s="269"/>
      <c r="H153" s="272">
        <v>10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173</v>
      </c>
      <c r="AU153" s="278" t="s">
        <v>82</v>
      </c>
      <c r="AV153" s="14" t="s">
        <v>82</v>
      </c>
      <c r="AW153" s="14" t="s">
        <v>30</v>
      </c>
      <c r="AX153" s="14" t="s">
        <v>73</v>
      </c>
      <c r="AY153" s="278" t="s">
        <v>165</v>
      </c>
    </row>
    <row r="154" spans="1:51" s="14" customFormat="1" ht="12">
      <c r="A154" s="14"/>
      <c r="B154" s="268"/>
      <c r="C154" s="269"/>
      <c r="D154" s="259" t="s">
        <v>173</v>
      </c>
      <c r="E154" s="270" t="s">
        <v>1</v>
      </c>
      <c r="F154" s="271" t="s">
        <v>2108</v>
      </c>
      <c r="G154" s="269"/>
      <c r="H154" s="272">
        <v>10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173</v>
      </c>
      <c r="AU154" s="278" t="s">
        <v>82</v>
      </c>
      <c r="AV154" s="14" t="s">
        <v>82</v>
      </c>
      <c r="AW154" s="14" t="s">
        <v>30</v>
      </c>
      <c r="AX154" s="14" t="s">
        <v>73</v>
      </c>
      <c r="AY154" s="278" t="s">
        <v>165</v>
      </c>
    </row>
    <row r="155" spans="1:65" s="2" customFormat="1" ht="21.75" customHeight="1">
      <c r="A155" s="37"/>
      <c r="B155" s="38"/>
      <c r="C155" s="243" t="s">
        <v>202</v>
      </c>
      <c r="D155" s="243" t="s">
        <v>167</v>
      </c>
      <c r="E155" s="244" t="s">
        <v>2109</v>
      </c>
      <c r="F155" s="245" t="s">
        <v>2110</v>
      </c>
      <c r="G155" s="246" t="s">
        <v>273</v>
      </c>
      <c r="H155" s="247">
        <v>20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247</v>
      </c>
      <c r="AT155" s="255" t="s">
        <v>167</v>
      </c>
      <c r="AU155" s="255" t="s">
        <v>82</v>
      </c>
      <c r="AY155" s="16" t="s">
        <v>165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247</v>
      </c>
      <c r="BM155" s="255" t="s">
        <v>2111</v>
      </c>
    </row>
    <row r="156" spans="1:51" s="14" customFormat="1" ht="12">
      <c r="A156" s="14"/>
      <c r="B156" s="268"/>
      <c r="C156" s="269"/>
      <c r="D156" s="259" t="s">
        <v>173</v>
      </c>
      <c r="E156" s="270" t="s">
        <v>1</v>
      </c>
      <c r="F156" s="271" t="s">
        <v>2112</v>
      </c>
      <c r="G156" s="269"/>
      <c r="H156" s="272">
        <v>8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173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165</v>
      </c>
    </row>
    <row r="157" spans="1:51" s="14" customFormat="1" ht="12">
      <c r="A157" s="14"/>
      <c r="B157" s="268"/>
      <c r="C157" s="269"/>
      <c r="D157" s="259" t="s">
        <v>173</v>
      </c>
      <c r="E157" s="270" t="s">
        <v>1</v>
      </c>
      <c r="F157" s="271" t="s">
        <v>2113</v>
      </c>
      <c r="G157" s="269"/>
      <c r="H157" s="272">
        <v>12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173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165</v>
      </c>
    </row>
    <row r="158" spans="1:65" s="2" customFormat="1" ht="21.75" customHeight="1">
      <c r="A158" s="37"/>
      <c r="B158" s="38"/>
      <c r="C158" s="243" t="s">
        <v>208</v>
      </c>
      <c r="D158" s="243" t="s">
        <v>167</v>
      </c>
      <c r="E158" s="244" t="s">
        <v>2114</v>
      </c>
      <c r="F158" s="245" t="s">
        <v>2115</v>
      </c>
      <c r="G158" s="246" t="s">
        <v>273</v>
      </c>
      <c r="H158" s="247">
        <v>26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247</v>
      </c>
      <c r="AT158" s="255" t="s">
        <v>167</v>
      </c>
      <c r="AU158" s="255" t="s">
        <v>82</v>
      </c>
      <c r="AY158" s="16" t="s">
        <v>165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247</v>
      </c>
      <c r="BM158" s="255" t="s">
        <v>2116</v>
      </c>
    </row>
    <row r="159" spans="1:51" s="14" customFormat="1" ht="12">
      <c r="A159" s="14"/>
      <c r="B159" s="268"/>
      <c r="C159" s="269"/>
      <c r="D159" s="259" t="s">
        <v>173</v>
      </c>
      <c r="E159" s="270" t="s">
        <v>1</v>
      </c>
      <c r="F159" s="271" t="s">
        <v>2117</v>
      </c>
      <c r="G159" s="269"/>
      <c r="H159" s="272">
        <v>13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173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165</v>
      </c>
    </row>
    <row r="160" spans="1:51" s="14" customFormat="1" ht="12">
      <c r="A160" s="14"/>
      <c r="B160" s="268"/>
      <c r="C160" s="269"/>
      <c r="D160" s="259" t="s">
        <v>173</v>
      </c>
      <c r="E160" s="270" t="s">
        <v>1</v>
      </c>
      <c r="F160" s="271" t="s">
        <v>2118</v>
      </c>
      <c r="G160" s="269"/>
      <c r="H160" s="272">
        <v>13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173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165</v>
      </c>
    </row>
    <row r="161" spans="1:65" s="2" customFormat="1" ht="16.5" customHeight="1">
      <c r="A161" s="37"/>
      <c r="B161" s="38"/>
      <c r="C161" s="279" t="s">
        <v>212</v>
      </c>
      <c r="D161" s="279" t="s">
        <v>238</v>
      </c>
      <c r="E161" s="280" t="s">
        <v>2119</v>
      </c>
      <c r="F161" s="281" t="s">
        <v>2120</v>
      </c>
      <c r="G161" s="282" t="s">
        <v>457</v>
      </c>
      <c r="H161" s="283">
        <v>99.834</v>
      </c>
      <c r="I161" s="284"/>
      <c r="J161" s="285">
        <f>ROUND(I161*H161,2)</f>
        <v>0</v>
      </c>
      <c r="K161" s="286"/>
      <c r="L161" s="287"/>
      <c r="M161" s="288" t="s">
        <v>1</v>
      </c>
      <c r="N161" s="289" t="s">
        <v>38</v>
      </c>
      <c r="O161" s="90"/>
      <c r="P161" s="253">
        <f>O161*H161</f>
        <v>0</v>
      </c>
      <c r="Q161" s="253">
        <v>0.008</v>
      </c>
      <c r="R161" s="253">
        <f>Q161*H161</f>
        <v>0.798672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333</v>
      </c>
      <c r="AT161" s="255" t="s">
        <v>238</v>
      </c>
      <c r="AU161" s="255" t="s">
        <v>82</v>
      </c>
      <c r="AY161" s="16" t="s">
        <v>165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247</v>
      </c>
      <c r="BM161" s="255" t="s">
        <v>2121</v>
      </c>
    </row>
    <row r="162" spans="1:51" s="13" customFormat="1" ht="12">
      <c r="A162" s="13"/>
      <c r="B162" s="257"/>
      <c r="C162" s="258"/>
      <c r="D162" s="259" t="s">
        <v>173</v>
      </c>
      <c r="E162" s="260" t="s">
        <v>1</v>
      </c>
      <c r="F162" s="261" t="s">
        <v>403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173</v>
      </c>
      <c r="AU162" s="267" t="s">
        <v>82</v>
      </c>
      <c r="AV162" s="13" t="s">
        <v>80</v>
      </c>
      <c r="AW162" s="13" t="s">
        <v>30</v>
      </c>
      <c r="AX162" s="13" t="s">
        <v>73</v>
      </c>
      <c r="AY162" s="267" t="s">
        <v>165</v>
      </c>
    </row>
    <row r="163" spans="1:51" s="14" customFormat="1" ht="12">
      <c r="A163" s="14"/>
      <c r="B163" s="268"/>
      <c r="C163" s="269"/>
      <c r="D163" s="259" t="s">
        <v>173</v>
      </c>
      <c r="E163" s="270" t="s">
        <v>1</v>
      </c>
      <c r="F163" s="271" t="s">
        <v>504</v>
      </c>
      <c r="G163" s="269"/>
      <c r="H163" s="272">
        <v>27.04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173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165</v>
      </c>
    </row>
    <row r="164" spans="1:51" s="14" customFormat="1" ht="12">
      <c r="A164" s="14"/>
      <c r="B164" s="268"/>
      <c r="C164" s="269"/>
      <c r="D164" s="259" t="s">
        <v>173</v>
      </c>
      <c r="E164" s="270" t="s">
        <v>1</v>
      </c>
      <c r="F164" s="271" t="s">
        <v>505</v>
      </c>
      <c r="G164" s="269"/>
      <c r="H164" s="272">
        <v>7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173</v>
      </c>
      <c r="AU164" s="278" t="s">
        <v>82</v>
      </c>
      <c r="AV164" s="14" t="s">
        <v>82</v>
      </c>
      <c r="AW164" s="14" t="s">
        <v>30</v>
      </c>
      <c r="AX164" s="14" t="s">
        <v>73</v>
      </c>
      <c r="AY164" s="278" t="s">
        <v>165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506</v>
      </c>
      <c r="G165" s="269"/>
      <c r="H165" s="272">
        <v>8.1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51" s="14" customFormat="1" ht="12">
      <c r="A166" s="14"/>
      <c r="B166" s="268"/>
      <c r="C166" s="269"/>
      <c r="D166" s="259" t="s">
        <v>173</v>
      </c>
      <c r="E166" s="270" t="s">
        <v>1</v>
      </c>
      <c r="F166" s="271" t="s">
        <v>507</v>
      </c>
      <c r="G166" s="269"/>
      <c r="H166" s="272">
        <v>2.7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173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165</v>
      </c>
    </row>
    <row r="167" spans="1:51" s="13" customFormat="1" ht="12">
      <c r="A167" s="13"/>
      <c r="B167" s="257"/>
      <c r="C167" s="258"/>
      <c r="D167" s="259" t="s">
        <v>173</v>
      </c>
      <c r="E167" s="260" t="s">
        <v>1</v>
      </c>
      <c r="F167" s="261" t="s">
        <v>408</v>
      </c>
      <c r="G167" s="258"/>
      <c r="H167" s="260" t="s">
        <v>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173</v>
      </c>
      <c r="AU167" s="267" t="s">
        <v>82</v>
      </c>
      <c r="AV167" s="13" t="s">
        <v>80</v>
      </c>
      <c r="AW167" s="13" t="s">
        <v>30</v>
      </c>
      <c r="AX167" s="13" t="s">
        <v>73</v>
      </c>
      <c r="AY167" s="267" t="s">
        <v>165</v>
      </c>
    </row>
    <row r="168" spans="1:51" s="14" customFormat="1" ht="12">
      <c r="A168" s="14"/>
      <c r="B168" s="268"/>
      <c r="C168" s="269"/>
      <c r="D168" s="259" t="s">
        <v>173</v>
      </c>
      <c r="E168" s="270" t="s">
        <v>1</v>
      </c>
      <c r="F168" s="271" t="s">
        <v>504</v>
      </c>
      <c r="G168" s="269"/>
      <c r="H168" s="272">
        <v>27.04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173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165</v>
      </c>
    </row>
    <row r="169" spans="1:51" s="14" customFormat="1" ht="12">
      <c r="A169" s="14"/>
      <c r="B169" s="268"/>
      <c r="C169" s="269"/>
      <c r="D169" s="259" t="s">
        <v>173</v>
      </c>
      <c r="E169" s="270" t="s">
        <v>1</v>
      </c>
      <c r="F169" s="271" t="s">
        <v>508</v>
      </c>
      <c r="G169" s="269"/>
      <c r="H169" s="272">
        <v>9.45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173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165</v>
      </c>
    </row>
    <row r="170" spans="1:51" s="14" customFormat="1" ht="12">
      <c r="A170" s="14"/>
      <c r="B170" s="268"/>
      <c r="C170" s="269"/>
      <c r="D170" s="259" t="s">
        <v>173</v>
      </c>
      <c r="E170" s="270" t="s">
        <v>1</v>
      </c>
      <c r="F170" s="271" t="s">
        <v>505</v>
      </c>
      <c r="G170" s="269"/>
      <c r="H170" s="272">
        <v>7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173</v>
      </c>
      <c r="AU170" s="278" t="s">
        <v>82</v>
      </c>
      <c r="AV170" s="14" t="s">
        <v>82</v>
      </c>
      <c r="AW170" s="14" t="s">
        <v>30</v>
      </c>
      <c r="AX170" s="14" t="s">
        <v>73</v>
      </c>
      <c r="AY170" s="278" t="s">
        <v>165</v>
      </c>
    </row>
    <row r="171" spans="1:51" s="14" customFormat="1" ht="12">
      <c r="A171" s="14"/>
      <c r="B171" s="268"/>
      <c r="C171" s="269"/>
      <c r="D171" s="259" t="s">
        <v>173</v>
      </c>
      <c r="E171" s="270" t="s">
        <v>1</v>
      </c>
      <c r="F171" s="271" t="s">
        <v>509</v>
      </c>
      <c r="G171" s="269"/>
      <c r="H171" s="272">
        <v>4.05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173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165</v>
      </c>
    </row>
    <row r="172" spans="1:51" s="14" customFormat="1" ht="12">
      <c r="A172" s="14"/>
      <c r="B172" s="268"/>
      <c r="C172" s="269"/>
      <c r="D172" s="259" t="s">
        <v>173</v>
      </c>
      <c r="E172" s="270" t="s">
        <v>1</v>
      </c>
      <c r="F172" s="271" t="s">
        <v>507</v>
      </c>
      <c r="G172" s="269"/>
      <c r="H172" s="272">
        <v>2.7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173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165</v>
      </c>
    </row>
    <row r="173" spans="1:51" s="14" customFormat="1" ht="12">
      <c r="A173" s="14"/>
      <c r="B173" s="268"/>
      <c r="C173" s="269"/>
      <c r="D173" s="259" t="s">
        <v>173</v>
      </c>
      <c r="E173" s="269"/>
      <c r="F173" s="271" t="s">
        <v>2122</v>
      </c>
      <c r="G173" s="269"/>
      <c r="H173" s="272">
        <v>99.834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173</v>
      </c>
      <c r="AU173" s="278" t="s">
        <v>82</v>
      </c>
      <c r="AV173" s="14" t="s">
        <v>82</v>
      </c>
      <c r="AW173" s="14" t="s">
        <v>4</v>
      </c>
      <c r="AX173" s="14" t="s">
        <v>80</v>
      </c>
      <c r="AY173" s="278" t="s">
        <v>165</v>
      </c>
    </row>
    <row r="174" spans="1:65" s="2" customFormat="1" ht="21.75" customHeight="1">
      <c r="A174" s="37"/>
      <c r="B174" s="38"/>
      <c r="C174" s="243" t="s">
        <v>216</v>
      </c>
      <c r="D174" s="243" t="s">
        <v>167</v>
      </c>
      <c r="E174" s="244" t="s">
        <v>1889</v>
      </c>
      <c r="F174" s="245" t="s">
        <v>1890</v>
      </c>
      <c r="G174" s="246" t="s">
        <v>219</v>
      </c>
      <c r="H174" s="247">
        <v>0.799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38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247</v>
      </c>
      <c r="AT174" s="255" t="s">
        <v>167</v>
      </c>
      <c r="AU174" s="255" t="s">
        <v>82</v>
      </c>
      <c r="AY174" s="16" t="s">
        <v>165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80</v>
      </c>
      <c r="BK174" s="256">
        <f>ROUND(I174*H174,2)</f>
        <v>0</v>
      </c>
      <c r="BL174" s="16" t="s">
        <v>247</v>
      </c>
      <c r="BM174" s="255" t="s">
        <v>2123</v>
      </c>
    </row>
    <row r="175" spans="1:63" s="12" customFormat="1" ht="25.9" customHeight="1">
      <c r="A175" s="12"/>
      <c r="B175" s="227"/>
      <c r="C175" s="228"/>
      <c r="D175" s="229" t="s">
        <v>72</v>
      </c>
      <c r="E175" s="230" t="s">
        <v>2054</v>
      </c>
      <c r="F175" s="230" t="s">
        <v>2055</v>
      </c>
      <c r="G175" s="228"/>
      <c r="H175" s="228"/>
      <c r="I175" s="231"/>
      <c r="J175" s="232">
        <f>BK175</f>
        <v>0</v>
      </c>
      <c r="K175" s="228"/>
      <c r="L175" s="233"/>
      <c r="M175" s="234"/>
      <c r="N175" s="235"/>
      <c r="O175" s="235"/>
      <c r="P175" s="236">
        <f>SUM(P176:P177)</f>
        <v>0</v>
      </c>
      <c r="Q175" s="235"/>
      <c r="R175" s="236">
        <f>SUM(R176:R177)</f>
        <v>0</v>
      </c>
      <c r="S175" s="235"/>
      <c r="T175" s="237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171</v>
      </c>
      <c r="AT175" s="239" t="s">
        <v>72</v>
      </c>
      <c r="AU175" s="239" t="s">
        <v>73</v>
      </c>
      <c r="AY175" s="238" t="s">
        <v>165</v>
      </c>
      <c r="BK175" s="240">
        <f>SUM(BK176:BK177)</f>
        <v>0</v>
      </c>
    </row>
    <row r="176" spans="1:65" s="2" customFormat="1" ht="16.5" customHeight="1">
      <c r="A176" s="37"/>
      <c r="B176" s="38"/>
      <c r="C176" s="243" t="s">
        <v>222</v>
      </c>
      <c r="D176" s="243" t="s">
        <v>167</v>
      </c>
      <c r="E176" s="244" t="s">
        <v>2124</v>
      </c>
      <c r="F176" s="245" t="s">
        <v>2125</v>
      </c>
      <c r="G176" s="246" t="s">
        <v>2058</v>
      </c>
      <c r="H176" s="247">
        <v>40</v>
      </c>
      <c r="I176" s="248"/>
      <c r="J176" s="249">
        <f>ROUND(I176*H176,2)</f>
        <v>0</v>
      </c>
      <c r="K176" s="250"/>
      <c r="L176" s="43"/>
      <c r="M176" s="251" t="s">
        <v>1</v>
      </c>
      <c r="N176" s="252" t="s">
        <v>38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2059</v>
      </c>
      <c r="AT176" s="255" t="s">
        <v>167</v>
      </c>
      <c r="AU176" s="255" t="s">
        <v>80</v>
      </c>
      <c r="AY176" s="16" t="s">
        <v>165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80</v>
      </c>
      <c r="BK176" s="256">
        <f>ROUND(I176*H176,2)</f>
        <v>0</v>
      </c>
      <c r="BL176" s="16" t="s">
        <v>2059</v>
      </c>
      <c r="BM176" s="255" t="s">
        <v>2126</v>
      </c>
    </row>
    <row r="177" spans="1:51" s="14" customFormat="1" ht="12">
      <c r="A177" s="14"/>
      <c r="B177" s="268"/>
      <c r="C177" s="269"/>
      <c r="D177" s="259" t="s">
        <v>173</v>
      </c>
      <c r="E177" s="270" t="s">
        <v>1</v>
      </c>
      <c r="F177" s="271" t="s">
        <v>2127</v>
      </c>
      <c r="G177" s="269"/>
      <c r="H177" s="272">
        <v>40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173</v>
      </c>
      <c r="AU177" s="278" t="s">
        <v>80</v>
      </c>
      <c r="AV177" s="14" t="s">
        <v>82</v>
      </c>
      <c r="AW177" s="14" t="s">
        <v>30</v>
      </c>
      <c r="AX177" s="14" t="s">
        <v>73</v>
      </c>
      <c r="AY177" s="278" t="s">
        <v>165</v>
      </c>
    </row>
    <row r="178" spans="1:63" s="12" customFormat="1" ht="25.9" customHeight="1">
      <c r="A178" s="12"/>
      <c r="B178" s="227"/>
      <c r="C178" s="228"/>
      <c r="D178" s="229" t="s">
        <v>72</v>
      </c>
      <c r="E178" s="230" t="s">
        <v>2062</v>
      </c>
      <c r="F178" s="230" t="s">
        <v>2063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P179+P181+P183</f>
        <v>0</v>
      </c>
      <c r="Q178" s="235"/>
      <c r="R178" s="236">
        <f>R179+R181+R183</f>
        <v>0</v>
      </c>
      <c r="S178" s="235"/>
      <c r="T178" s="237">
        <f>T179+T181+T183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191</v>
      </c>
      <c r="AT178" s="239" t="s">
        <v>72</v>
      </c>
      <c r="AU178" s="239" t="s">
        <v>73</v>
      </c>
      <c r="AY178" s="238" t="s">
        <v>165</v>
      </c>
      <c r="BK178" s="240">
        <f>BK179+BK181+BK183</f>
        <v>0</v>
      </c>
    </row>
    <row r="179" spans="1:63" s="12" customFormat="1" ht="22.8" customHeight="1">
      <c r="A179" s="12"/>
      <c r="B179" s="227"/>
      <c r="C179" s="228"/>
      <c r="D179" s="229" t="s">
        <v>72</v>
      </c>
      <c r="E179" s="241" t="s">
        <v>2128</v>
      </c>
      <c r="F179" s="241" t="s">
        <v>2129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P180</f>
        <v>0</v>
      </c>
      <c r="Q179" s="235"/>
      <c r="R179" s="236">
        <f>R180</f>
        <v>0</v>
      </c>
      <c r="S179" s="235"/>
      <c r="T179" s="237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191</v>
      </c>
      <c r="AT179" s="239" t="s">
        <v>72</v>
      </c>
      <c r="AU179" s="239" t="s">
        <v>80</v>
      </c>
      <c r="AY179" s="238" t="s">
        <v>165</v>
      </c>
      <c r="BK179" s="240">
        <f>BK180</f>
        <v>0</v>
      </c>
    </row>
    <row r="180" spans="1:65" s="2" customFormat="1" ht="16.5" customHeight="1">
      <c r="A180" s="37"/>
      <c r="B180" s="38"/>
      <c r="C180" s="243" t="s">
        <v>226</v>
      </c>
      <c r="D180" s="243" t="s">
        <v>167</v>
      </c>
      <c r="E180" s="244" t="s">
        <v>2130</v>
      </c>
      <c r="F180" s="245" t="s">
        <v>2129</v>
      </c>
      <c r="G180" s="246" t="s">
        <v>1031</v>
      </c>
      <c r="H180" s="247">
        <v>1</v>
      </c>
      <c r="I180" s="248"/>
      <c r="J180" s="249">
        <f>ROUND(I180*H180,2)</f>
        <v>0</v>
      </c>
      <c r="K180" s="250"/>
      <c r="L180" s="43"/>
      <c r="M180" s="251" t="s">
        <v>1</v>
      </c>
      <c r="N180" s="252" t="s">
        <v>38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2068</v>
      </c>
      <c r="AT180" s="255" t="s">
        <v>167</v>
      </c>
      <c r="AU180" s="255" t="s">
        <v>82</v>
      </c>
      <c r="AY180" s="16" t="s">
        <v>165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80</v>
      </c>
      <c r="BK180" s="256">
        <f>ROUND(I180*H180,2)</f>
        <v>0</v>
      </c>
      <c r="BL180" s="16" t="s">
        <v>2068</v>
      </c>
      <c r="BM180" s="255" t="s">
        <v>2131</v>
      </c>
    </row>
    <row r="181" spans="1:63" s="12" customFormat="1" ht="22.8" customHeight="1">
      <c r="A181" s="12"/>
      <c r="B181" s="227"/>
      <c r="C181" s="228"/>
      <c r="D181" s="229" t="s">
        <v>72</v>
      </c>
      <c r="E181" s="241" t="s">
        <v>2132</v>
      </c>
      <c r="F181" s="241" t="s">
        <v>2133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P182</f>
        <v>0</v>
      </c>
      <c r="Q181" s="235"/>
      <c r="R181" s="236">
        <f>R182</f>
        <v>0</v>
      </c>
      <c r="S181" s="235"/>
      <c r="T181" s="237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191</v>
      </c>
      <c r="AT181" s="239" t="s">
        <v>72</v>
      </c>
      <c r="AU181" s="239" t="s">
        <v>80</v>
      </c>
      <c r="AY181" s="238" t="s">
        <v>165</v>
      </c>
      <c r="BK181" s="240">
        <f>BK182</f>
        <v>0</v>
      </c>
    </row>
    <row r="182" spans="1:65" s="2" customFormat="1" ht="21.75" customHeight="1">
      <c r="A182" s="37"/>
      <c r="B182" s="38"/>
      <c r="C182" s="243" t="s">
        <v>231</v>
      </c>
      <c r="D182" s="243" t="s">
        <v>167</v>
      </c>
      <c r="E182" s="244" t="s">
        <v>2134</v>
      </c>
      <c r="F182" s="245" t="s">
        <v>2135</v>
      </c>
      <c r="G182" s="246" t="s">
        <v>1031</v>
      </c>
      <c r="H182" s="247">
        <v>1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2068</v>
      </c>
      <c r="AT182" s="255" t="s">
        <v>167</v>
      </c>
      <c r="AU182" s="255" t="s">
        <v>82</v>
      </c>
      <c r="AY182" s="16" t="s">
        <v>165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2068</v>
      </c>
      <c r="BM182" s="255" t="s">
        <v>2136</v>
      </c>
    </row>
    <row r="183" spans="1:63" s="12" customFormat="1" ht="22.8" customHeight="1">
      <c r="A183" s="12"/>
      <c r="B183" s="227"/>
      <c r="C183" s="228"/>
      <c r="D183" s="229" t="s">
        <v>72</v>
      </c>
      <c r="E183" s="241" t="s">
        <v>2137</v>
      </c>
      <c r="F183" s="241" t="s">
        <v>2138</v>
      </c>
      <c r="G183" s="228"/>
      <c r="H183" s="228"/>
      <c r="I183" s="231"/>
      <c r="J183" s="24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191</v>
      </c>
      <c r="AT183" s="239" t="s">
        <v>72</v>
      </c>
      <c r="AU183" s="239" t="s">
        <v>80</v>
      </c>
      <c r="AY183" s="238" t="s">
        <v>165</v>
      </c>
      <c r="BK183" s="240">
        <f>BK184</f>
        <v>0</v>
      </c>
    </row>
    <row r="184" spans="1:65" s="2" customFormat="1" ht="16.5" customHeight="1">
      <c r="A184" s="37"/>
      <c r="B184" s="38"/>
      <c r="C184" s="243" t="s">
        <v>237</v>
      </c>
      <c r="D184" s="243" t="s">
        <v>167</v>
      </c>
      <c r="E184" s="244" t="s">
        <v>2139</v>
      </c>
      <c r="F184" s="245" t="s">
        <v>2140</v>
      </c>
      <c r="G184" s="246" t="s">
        <v>1031</v>
      </c>
      <c r="H184" s="247">
        <v>1</v>
      </c>
      <c r="I184" s="248"/>
      <c r="J184" s="249">
        <f>ROUND(I184*H184,2)</f>
        <v>0</v>
      </c>
      <c r="K184" s="250"/>
      <c r="L184" s="43"/>
      <c r="M184" s="296" t="s">
        <v>1</v>
      </c>
      <c r="N184" s="297" t="s">
        <v>38</v>
      </c>
      <c r="O184" s="298"/>
      <c r="P184" s="299">
        <f>O184*H184</f>
        <v>0</v>
      </c>
      <c r="Q184" s="299">
        <v>0</v>
      </c>
      <c r="R184" s="299">
        <f>Q184*H184</f>
        <v>0</v>
      </c>
      <c r="S184" s="299">
        <v>0</v>
      </c>
      <c r="T184" s="30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2068</v>
      </c>
      <c r="AT184" s="255" t="s">
        <v>167</v>
      </c>
      <c r="AU184" s="255" t="s">
        <v>82</v>
      </c>
      <c r="AY184" s="16" t="s">
        <v>165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2068</v>
      </c>
      <c r="BM184" s="255" t="s">
        <v>2141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1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0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2142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2143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ROUND(J148,2)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ROUND((SUM(BE148:BE1362)),2)</f>
        <v>0</v>
      </c>
      <c r="G35" s="37"/>
      <c r="H35" s="37"/>
      <c r="I35" s="170">
        <v>0.21</v>
      </c>
      <c r="J35" s="169">
        <f>ROUND(((SUM(BE148:BE1362))*I35),2)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ROUND((SUM(BF148:BF1362)),2)</f>
        <v>0</v>
      </c>
      <c r="G36" s="37"/>
      <c r="H36" s="37"/>
      <c r="I36" s="170">
        <v>0.15</v>
      </c>
      <c r="J36" s="169">
        <f>ROUND(((SUM(BF148:BF1362))*I36),2)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ROUND((SUM(BG148:BG1362)),2)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ROUND((SUM(BH148:BH1362)),2)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ROUND((SUM(BI148:BI1362)),2)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2142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C.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J148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J149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J150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124</v>
      </c>
      <c r="E101" s="210"/>
      <c r="F101" s="210"/>
      <c r="G101" s="210"/>
      <c r="H101" s="210"/>
      <c r="I101" s="211"/>
      <c r="J101" s="212">
        <f>J206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125</v>
      </c>
      <c r="E102" s="210"/>
      <c r="F102" s="210"/>
      <c r="G102" s="210"/>
      <c r="H102" s="210"/>
      <c r="I102" s="211"/>
      <c r="J102" s="212">
        <f>J222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126</v>
      </c>
      <c r="E103" s="210"/>
      <c r="F103" s="210"/>
      <c r="G103" s="210"/>
      <c r="H103" s="210"/>
      <c r="I103" s="211"/>
      <c r="J103" s="212">
        <f>J243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127</v>
      </c>
      <c r="E104" s="210"/>
      <c r="F104" s="210"/>
      <c r="G104" s="210"/>
      <c r="H104" s="210"/>
      <c r="I104" s="211"/>
      <c r="J104" s="212">
        <f>J300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128</v>
      </c>
      <c r="E105" s="210"/>
      <c r="F105" s="210"/>
      <c r="G105" s="210"/>
      <c r="H105" s="210"/>
      <c r="I105" s="211"/>
      <c r="J105" s="212">
        <f>J664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129</v>
      </c>
      <c r="E106" s="210"/>
      <c r="F106" s="210"/>
      <c r="G106" s="210"/>
      <c r="H106" s="210"/>
      <c r="I106" s="211"/>
      <c r="J106" s="212">
        <f>J697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130</v>
      </c>
      <c r="E107" s="210"/>
      <c r="F107" s="210"/>
      <c r="G107" s="210"/>
      <c r="H107" s="210"/>
      <c r="I107" s="211"/>
      <c r="J107" s="212">
        <f>J707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131</v>
      </c>
      <c r="E108" s="210"/>
      <c r="F108" s="210"/>
      <c r="G108" s="210"/>
      <c r="H108" s="210"/>
      <c r="I108" s="211"/>
      <c r="J108" s="212">
        <f>J712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132</v>
      </c>
      <c r="E109" s="210"/>
      <c r="F109" s="210"/>
      <c r="G109" s="210"/>
      <c r="H109" s="210"/>
      <c r="I109" s="211"/>
      <c r="J109" s="212">
        <f>J742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133</v>
      </c>
      <c r="E110" s="210"/>
      <c r="F110" s="210"/>
      <c r="G110" s="210"/>
      <c r="H110" s="210"/>
      <c r="I110" s="211"/>
      <c r="J110" s="212">
        <f>J782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134</v>
      </c>
      <c r="E111" s="210"/>
      <c r="F111" s="210"/>
      <c r="G111" s="210"/>
      <c r="H111" s="210"/>
      <c r="I111" s="211"/>
      <c r="J111" s="212">
        <f>J796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1"/>
      <c r="C112" s="202"/>
      <c r="D112" s="203" t="s">
        <v>135</v>
      </c>
      <c r="E112" s="204"/>
      <c r="F112" s="204"/>
      <c r="G112" s="204"/>
      <c r="H112" s="204"/>
      <c r="I112" s="205"/>
      <c r="J112" s="206">
        <f>J799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08"/>
      <c r="C113" s="132"/>
      <c r="D113" s="209" t="s">
        <v>136</v>
      </c>
      <c r="E113" s="210"/>
      <c r="F113" s="210"/>
      <c r="G113" s="210"/>
      <c r="H113" s="210"/>
      <c r="I113" s="211"/>
      <c r="J113" s="212">
        <f>J800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8"/>
      <c r="C114" s="132"/>
      <c r="D114" s="209" t="s">
        <v>137</v>
      </c>
      <c r="E114" s="210"/>
      <c r="F114" s="210"/>
      <c r="G114" s="210"/>
      <c r="H114" s="210"/>
      <c r="I114" s="211"/>
      <c r="J114" s="212">
        <f>J837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138</v>
      </c>
      <c r="E115" s="210"/>
      <c r="F115" s="210"/>
      <c r="G115" s="210"/>
      <c r="H115" s="210"/>
      <c r="I115" s="211"/>
      <c r="J115" s="212">
        <f>J882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139</v>
      </c>
      <c r="E116" s="210"/>
      <c r="F116" s="210"/>
      <c r="G116" s="210"/>
      <c r="H116" s="210"/>
      <c r="I116" s="211"/>
      <c r="J116" s="212">
        <f>J886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140</v>
      </c>
      <c r="E117" s="210"/>
      <c r="F117" s="210"/>
      <c r="G117" s="210"/>
      <c r="H117" s="210"/>
      <c r="I117" s="211"/>
      <c r="J117" s="212">
        <f>J921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141</v>
      </c>
      <c r="E118" s="210"/>
      <c r="F118" s="210"/>
      <c r="G118" s="210"/>
      <c r="H118" s="210"/>
      <c r="I118" s="211"/>
      <c r="J118" s="212">
        <f>J929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142</v>
      </c>
      <c r="E119" s="210"/>
      <c r="F119" s="210"/>
      <c r="G119" s="210"/>
      <c r="H119" s="210"/>
      <c r="I119" s="211"/>
      <c r="J119" s="212">
        <f>J1000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143</v>
      </c>
      <c r="E120" s="210"/>
      <c r="F120" s="210"/>
      <c r="G120" s="210"/>
      <c r="H120" s="210"/>
      <c r="I120" s="211"/>
      <c r="J120" s="212">
        <f>J1018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144</v>
      </c>
      <c r="E121" s="210"/>
      <c r="F121" s="210"/>
      <c r="G121" s="210"/>
      <c r="H121" s="210"/>
      <c r="I121" s="211"/>
      <c r="J121" s="212">
        <f>J1083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145</v>
      </c>
      <c r="E122" s="210"/>
      <c r="F122" s="210"/>
      <c r="G122" s="210"/>
      <c r="H122" s="210"/>
      <c r="I122" s="211"/>
      <c r="J122" s="212">
        <f>J1153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146</v>
      </c>
      <c r="E123" s="210"/>
      <c r="F123" s="210"/>
      <c r="G123" s="210"/>
      <c r="H123" s="210"/>
      <c r="I123" s="211"/>
      <c r="J123" s="212">
        <f>J1283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147</v>
      </c>
      <c r="E124" s="210"/>
      <c r="F124" s="210"/>
      <c r="G124" s="210"/>
      <c r="H124" s="210"/>
      <c r="I124" s="211"/>
      <c r="J124" s="212">
        <f>J1309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148</v>
      </c>
      <c r="E125" s="210"/>
      <c r="F125" s="210"/>
      <c r="G125" s="210"/>
      <c r="H125" s="210"/>
      <c r="I125" s="211"/>
      <c r="J125" s="212">
        <f>J1324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149</v>
      </c>
      <c r="E126" s="210"/>
      <c r="F126" s="210"/>
      <c r="G126" s="210"/>
      <c r="H126" s="210"/>
      <c r="I126" s="211"/>
      <c r="J126" s="212">
        <f>J1358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7"/>
      <c r="B127" s="38"/>
      <c r="C127" s="39"/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191"/>
      <c r="J128" s="66"/>
      <c r="K128" s="66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32" spans="1:31" s="2" customFormat="1" ht="6.95" customHeight="1">
      <c r="A132" s="37"/>
      <c r="B132" s="67"/>
      <c r="C132" s="68"/>
      <c r="D132" s="68"/>
      <c r="E132" s="68"/>
      <c r="F132" s="68"/>
      <c r="G132" s="68"/>
      <c r="H132" s="68"/>
      <c r="I132" s="194"/>
      <c r="J132" s="68"/>
      <c r="K132" s="68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24.95" customHeight="1">
      <c r="A133" s="37"/>
      <c r="B133" s="38"/>
      <c r="C133" s="22" t="s">
        <v>150</v>
      </c>
      <c r="D133" s="39"/>
      <c r="E133" s="39"/>
      <c r="F133" s="39"/>
      <c r="G133" s="39"/>
      <c r="H133" s="39"/>
      <c r="I133" s="15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2" customHeight="1">
      <c r="A135" s="37"/>
      <c r="B135" s="38"/>
      <c r="C135" s="31" t="s">
        <v>16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6.5" customHeight="1">
      <c r="A136" s="37"/>
      <c r="B136" s="38"/>
      <c r="C136" s="39"/>
      <c r="D136" s="39"/>
      <c r="E136" s="195" t="str">
        <f>E7</f>
        <v xml:space="preserve">Stavební úpravy (zateplení)  BD v Milíně, blok B, C, D  - IV. etapa</v>
      </c>
      <c r="F136" s="31"/>
      <c r="G136" s="31"/>
      <c r="H136" s="31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2:12" s="1" customFormat="1" ht="12" customHeight="1">
      <c r="B137" s="20"/>
      <c r="C137" s="31" t="s">
        <v>113</v>
      </c>
      <c r="D137" s="21"/>
      <c r="E137" s="21"/>
      <c r="F137" s="21"/>
      <c r="G137" s="21"/>
      <c r="H137" s="21"/>
      <c r="I137" s="145"/>
      <c r="J137" s="21"/>
      <c r="K137" s="21"/>
      <c r="L137" s="19"/>
    </row>
    <row r="138" spans="1:31" s="2" customFormat="1" ht="16.5" customHeight="1">
      <c r="A138" s="37"/>
      <c r="B138" s="38"/>
      <c r="C138" s="39"/>
      <c r="D138" s="39"/>
      <c r="E138" s="195" t="s">
        <v>2142</v>
      </c>
      <c r="F138" s="39"/>
      <c r="G138" s="39"/>
      <c r="H138" s="39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115</v>
      </c>
      <c r="D139" s="39"/>
      <c r="E139" s="39"/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6.5" customHeight="1">
      <c r="A140" s="37"/>
      <c r="B140" s="38"/>
      <c r="C140" s="39"/>
      <c r="D140" s="39"/>
      <c r="E140" s="75" t="str">
        <f>E11</f>
        <v>C. - Způsobilé výdaje - hlavní aktivity</v>
      </c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9"/>
      <c r="D141" s="39"/>
      <c r="E141" s="39"/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20</v>
      </c>
      <c r="D142" s="39"/>
      <c r="E142" s="39"/>
      <c r="F142" s="26" t="str">
        <f>F14</f>
        <v xml:space="preserve"> </v>
      </c>
      <c r="G142" s="39"/>
      <c r="H142" s="39"/>
      <c r="I142" s="155" t="s">
        <v>22</v>
      </c>
      <c r="J142" s="78" t="str">
        <f>IF(J14="","",J14)</f>
        <v>1. 5. 2019</v>
      </c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5.15" customHeight="1">
      <c r="A144" s="37"/>
      <c r="B144" s="38"/>
      <c r="C144" s="31" t="s">
        <v>24</v>
      </c>
      <c r="D144" s="39"/>
      <c r="E144" s="39"/>
      <c r="F144" s="26" t="str">
        <f>E17</f>
        <v xml:space="preserve"> </v>
      </c>
      <c r="G144" s="39"/>
      <c r="H144" s="39"/>
      <c r="I144" s="155" t="s">
        <v>29</v>
      </c>
      <c r="J144" s="35" t="str">
        <f>E23</f>
        <v xml:space="preserve"> 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27</v>
      </c>
      <c r="D145" s="39"/>
      <c r="E145" s="39"/>
      <c r="F145" s="26" t="str">
        <f>IF(E20="","",E20)</f>
        <v>Vyplň údaj</v>
      </c>
      <c r="G145" s="39"/>
      <c r="H145" s="39"/>
      <c r="I145" s="155" t="s">
        <v>31</v>
      </c>
      <c r="J145" s="35" t="str">
        <f>E26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0.3" customHeight="1">
      <c r="A146" s="37"/>
      <c r="B146" s="38"/>
      <c r="C146" s="39"/>
      <c r="D146" s="39"/>
      <c r="E146" s="39"/>
      <c r="F146" s="39"/>
      <c r="G146" s="39"/>
      <c r="H146" s="39"/>
      <c r="I146" s="153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11" customFormat="1" ht="29.25" customHeight="1">
      <c r="A147" s="214"/>
      <c r="B147" s="215"/>
      <c r="C147" s="216" t="s">
        <v>151</v>
      </c>
      <c r="D147" s="217" t="s">
        <v>58</v>
      </c>
      <c r="E147" s="217" t="s">
        <v>54</v>
      </c>
      <c r="F147" s="217" t="s">
        <v>55</v>
      </c>
      <c r="G147" s="217" t="s">
        <v>152</v>
      </c>
      <c r="H147" s="217" t="s">
        <v>153</v>
      </c>
      <c r="I147" s="218" t="s">
        <v>154</v>
      </c>
      <c r="J147" s="219" t="s">
        <v>119</v>
      </c>
      <c r="K147" s="220" t="s">
        <v>155</v>
      </c>
      <c r="L147" s="221"/>
      <c r="M147" s="99" t="s">
        <v>1</v>
      </c>
      <c r="N147" s="100" t="s">
        <v>37</v>
      </c>
      <c r="O147" s="100" t="s">
        <v>156</v>
      </c>
      <c r="P147" s="100" t="s">
        <v>157</v>
      </c>
      <c r="Q147" s="100" t="s">
        <v>158</v>
      </c>
      <c r="R147" s="100" t="s">
        <v>159</v>
      </c>
      <c r="S147" s="100" t="s">
        <v>160</v>
      </c>
      <c r="T147" s="101" t="s">
        <v>161</v>
      </c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</row>
    <row r="148" spans="1:63" s="2" customFormat="1" ht="22.8" customHeight="1">
      <c r="A148" s="37"/>
      <c r="B148" s="38"/>
      <c r="C148" s="106" t="s">
        <v>162</v>
      </c>
      <c r="D148" s="39"/>
      <c r="E148" s="39"/>
      <c r="F148" s="39"/>
      <c r="G148" s="39"/>
      <c r="H148" s="39"/>
      <c r="I148" s="153"/>
      <c r="J148" s="222">
        <f>BK148</f>
        <v>0</v>
      </c>
      <c r="K148" s="39"/>
      <c r="L148" s="43"/>
      <c r="M148" s="102"/>
      <c r="N148" s="223"/>
      <c r="O148" s="103"/>
      <c r="P148" s="224">
        <f>P149+P799</f>
        <v>0</v>
      </c>
      <c r="Q148" s="103"/>
      <c r="R148" s="224">
        <f>R149+R799</f>
        <v>180.86848793500002</v>
      </c>
      <c r="S148" s="103"/>
      <c r="T148" s="225">
        <f>T149+T799</f>
        <v>170.224611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72</v>
      </c>
      <c r="AU148" s="16" t="s">
        <v>121</v>
      </c>
      <c r="BK148" s="226">
        <f>BK149+BK799</f>
        <v>0</v>
      </c>
    </row>
    <row r="149" spans="1:63" s="12" customFormat="1" ht="25.9" customHeight="1">
      <c r="A149" s="12"/>
      <c r="B149" s="227"/>
      <c r="C149" s="228"/>
      <c r="D149" s="229" t="s">
        <v>72</v>
      </c>
      <c r="E149" s="230" t="s">
        <v>163</v>
      </c>
      <c r="F149" s="230" t="s">
        <v>164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P150+P206+P222+P243+P300+P664+P697+P707+P712+P742+P782+P796</f>
        <v>0</v>
      </c>
      <c r="Q149" s="235"/>
      <c r="R149" s="236">
        <f>R150+R206+R222+R243+R300+R664+R697+R707+R712+R742+R782+R796</f>
        <v>154.44543086000002</v>
      </c>
      <c r="S149" s="235"/>
      <c r="T149" s="237">
        <f>T150+T206+T222+T243+T300+T664+T697+T707+T712+T742+T782+T796</f>
        <v>149.82546000000002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80</v>
      </c>
      <c r="AT149" s="239" t="s">
        <v>72</v>
      </c>
      <c r="AU149" s="239" t="s">
        <v>73</v>
      </c>
      <c r="AY149" s="238" t="s">
        <v>165</v>
      </c>
      <c r="BK149" s="240">
        <f>BK150+BK206+BK222+BK243+BK300+BK664+BK697+BK707+BK712+BK742+BK782+BK796</f>
        <v>0</v>
      </c>
    </row>
    <row r="150" spans="1:63" s="12" customFormat="1" ht="22.8" customHeight="1">
      <c r="A150" s="12"/>
      <c r="B150" s="227"/>
      <c r="C150" s="228"/>
      <c r="D150" s="229" t="s">
        <v>72</v>
      </c>
      <c r="E150" s="241" t="s">
        <v>80</v>
      </c>
      <c r="F150" s="241" t="s">
        <v>166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SUM(P151:P205)</f>
        <v>0</v>
      </c>
      <c r="Q150" s="235"/>
      <c r="R150" s="236">
        <f>SUM(R151:R205)</f>
        <v>0.700556</v>
      </c>
      <c r="S150" s="235"/>
      <c r="T150" s="237">
        <f>SUM(T151:T205)</f>
        <v>26.80245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80</v>
      </c>
      <c r="AY150" s="238" t="s">
        <v>165</v>
      </c>
      <c r="BK150" s="240">
        <f>SUM(BK151:BK205)</f>
        <v>0</v>
      </c>
    </row>
    <row r="151" spans="1:65" s="2" customFormat="1" ht="21.75" customHeight="1">
      <c r="A151" s="37"/>
      <c r="B151" s="38"/>
      <c r="C151" s="243" t="s">
        <v>80</v>
      </c>
      <c r="D151" s="243" t="s">
        <v>167</v>
      </c>
      <c r="E151" s="244" t="s">
        <v>2144</v>
      </c>
      <c r="F151" s="245" t="s">
        <v>2145</v>
      </c>
      <c r="G151" s="246" t="s">
        <v>170</v>
      </c>
      <c r="H151" s="247">
        <v>6.72</v>
      </c>
      <c r="I151" s="248"/>
      <c r="J151" s="249">
        <f>ROUND(I151*H151,2)</f>
        <v>0</v>
      </c>
      <c r="K151" s="250"/>
      <c r="L151" s="43"/>
      <c r="M151" s="251" t="s">
        <v>1</v>
      </c>
      <c r="N151" s="252" t="s">
        <v>38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0.235</v>
      </c>
      <c r="T151" s="254">
        <f>S151*H151</f>
        <v>1.5792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171</v>
      </c>
      <c r="AT151" s="255" t="s">
        <v>167</v>
      </c>
      <c r="AU151" s="255" t="s">
        <v>82</v>
      </c>
      <c r="AY151" s="16" t="s">
        <v>165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80</v>
      </c>
      <c r="BK151" s="256">
        <f>ROUND(I151*H151,2)</f>
        <v>0</v>
      </c>
      <c r="BL151" s="16" t="s">
        <v>171</v>
      </c>
      <c r="BM151" s="255" t="s">
        <v>2146</v>
      </c>
    </row>
    <row r="152" spans="1:51" s="13" customFormat="1" ht="12">
      <c r="A152" s="13"/>
      <c r="B152" s="257"/>
      <c r="C152" s="258"/>
      <c r="D152" s="259" t="s">
        <v>173</v>
      </c>
      <c r="E152" s="260" t="s">
        <v>1</v>
      </c>
      <c r="F152" s="261" t="s">
        <v>688</v>
      </c>
      <c r="G152" s="258"/>
      <c r="H152" s="260" t="s">
        <v>1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173</v>
      </c>
      <c r="AU152" s="267" t="s">
        <v>82</v>
      </c>
      <c r="AV152" s="13" t="s">
        <v>80</v>
      </c>
      <c r="AW152" s="13" t="s">
        <v>30</v>
      </c>
      <c r="AX152" s="13" t="s">
        <v>73</v>
      </c>
      <c r="AY152" s="267" t="s">
        <v>165</v>
      </c>
    </row>
    <row r="153" spans="1:51" s="14" customFormat="1" ht="12">
      <c r="A153" s="14"/>
      <c r="B153" s="268"/>
      <c r="C153" s="269"/>
      <c r="D153" s="259" t="s">
        <v>173</v>
      </c>
      <c r="E153" s="270" t="s">
        <v>1</v>
      </c>
      <c r="F153" s="271" t="s">
        <v>2147</v>
      </c>
      <c r="G153" s="269"/>
      <c r="H153" s="272">
        <v>6.72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173</v>
      </c>
      <c r="AU153" s="278" t="s">
        <v>82</v>
      </c>
      <c r="AV153" s="14" t="s">
        <v>82</v>
      </c>
      <c r="AW153" s="14" t="s">
        <v>30</v>
      </c>
      <c r="AX153" s="14" t="s">
        <v>73</v>
      </c>
      <c r="AY153" s="278" t="s">
        <v>165</v>
      </c>
    </row>
    <row r="154" spans="1:65" s="2" customFormat="1" ht="21.75" customHeight="1">
      <c r="A154" s="37"/>
      <c r="B154" s="38"/>
      <c r="C154" s="243" t="s">
        <v>82</v>
      </c>
      <c r="D154" s="243" t="s">
        <v>167</v>
      </c>
      <c r="E154" s="244" t="s">
        <v>168</v>
      </c>
      <c r="F154" s="245" t="s">
        <v>169</v>
      </c>
      <c r="G154" s="246" t="s">
        <v>170</v>
      </c>
      <c r="H154" s="247">
        <v>77.61</v>
      </c>
      <c r="I154" s="248"/>
      <c r="J154" s="249">
        <f>ROUND(I154*H154,2)</f>
        <v>0</v>
      </c>
      <c r="K154" s="250"/>
      <c r="L154" s="43"/>
      <c r="M154" s="251" t="s">
        <v>1</v>
      </c>
      <c r="N154" s="252" t="s">
        <v>38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0.325</v>
      </c>
      <c r="T154" s="254">
        <f>S154*H154</f>
        <v>25.22325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171</v>
      </c>
      <c r="AT154" s="255" t="s">
        <v>167</v>
      </c>
      <c r="AU154" s="255" t="s">
        <v>82</v>
      </c>
      <c r="AY154" s="16" t="s">
        <v>165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80</v>
      </c>
      <c r="BK154" s="256">
        <f>ROUND(I154*H154,2)</f>
        <v>0</v>
      </c>
      <c r="BL154" s="16" t="s">
        <v>171</v>
      </c>
      <c r="BM154" s="255" t="s">
        <v>2148</v>
      </c>
    </row>
    <row r="155" spans="1:51" s="13" customFormat="1" ht="12">
      <c r="A155" s="13"/>
      <c r="B155" s="257"/>
      <c r="C155" s="258"/>
      <c r="D155" s="259" t="s">
        <v>173</v>
      </c>
      <c r="E155" s="260" t="s">
        <v>1</v>
      </c>
      <c r="F155" s="261" t="s">
        <v>174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173</v>
      </c>
      <c r="AU155" s="267" t="s">
        <v>82</v>
      </c>
      <c r="AV155" s="13" t="s">
        <v>80</v>
      </c>
      <c r="AW155" s="13" t="s">
        <v>30</v>
      </c>
      <c r="AX155" s="13" t="s">
        <v>73</v>
      </c>
      <c r="AY155" s="267" t="s">
        <v>165</v>
      </c>
    </row>
    <row r="156" spans="1:51" s="14" customFormat="1" ht="12">
      <c r="A156" s="14"/>
      <c r="B156" s="268"/>
      <c r="C156" s="269"/>
      <c r="D156" s="259" t="s">
        <v>173</v>
      </c>
      <c r="E156" s="270" t="s">
        <v>1</v>
      </c>
      <c r="F156" s="271" t="s">
        <v>2149</v>
      </c>
      <c r="G156" s="269"/>
      <c r="H156" s="272">
        <v>77.61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173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165</v>
      </c>
    </row>
    <row r="157" spans="1:65" s="2" customFormat="1" ht="21.75" customHeight="1">
      <c r="A157" s="37"/>
      <c r="B157" s="38"/>
      <c r="C157" s="243" t="s">
        <v>183</v>
      </c>
      <c r="D157" s="243" t="s">
        <v>167</v>
      </c>
      <c r="E157" s="244" t="s">
        <v>176</v>
      </c>
      <c r="F157" s="245" t="s">
        <v>177</v>
      </c>
      <c r="G157" s="246" t="s">
        <v>178</v>
      </c>
      <c r="H157" s="247">
        <v>67.573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38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171</v>
      </c>
      <c r="AT157" s="255" t="s">
        <v>167</v>
      </c>
      <c r="AU157" s="255" t="s">
        <v>82</v>
      </c>
      <c r="AY157" s="16" t="s">
        <v>165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80</v>
      </c>
      <c r="BK157" s="256">
        <f>ROUND(I157*H157,2)</f>
        <v>0</v>
      </c>
      <c r="BL157" s="16" t="s">
        <v>171</v>
      </c>
      <c r="BM157" s="255" t="s">
        <v>2150</v>
      </c>
    </row>
    <row r="158" spans="1:51" s="13" customFormat="1" ht="12">
      <c r="A158" s="13"/>
      <c r="B158" s="257"/>
      <c r="C158" s="258"/>
      <c r="D158" s="259" t="s">
        <v>173</v>
      </c>
      <c r="E158" s="260" t="s">
        <v>1</v>
      </c>
      <c r="F158" s="261" t="s">
        <v>174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173</v>
      </c>
      <c r="AU158" s="267" t="s">
        <v>82</v>
      </c>
      <c r="AV158" s="13" t="s">
        <v>80</v>
      </c>
      <c r="AW158" s="13" t="s">
        <v>30</v>
      </c>
      <c r="AX158" s="13" t="s">
        <v>73</v>
      </c>
      <c r="AY158" s="267" t="s">
        <v>165</v>
      </c>
    </row>
    <row r="159" spans="1:51" s="14" customFormat="1" ht="12">
      <c r="A159" s="14"/>
      <c r="B159" s="268"/>
      <c r="C159" s="269"/>
      <c r="D159" s="259" t="s">
        <v>173</v>
      </c>
      <c r="E159" s="270" t="s">
        <v>1</v>
      </c>
      <c r="F159" s="271" t="s">
        <v>2151</v>
      </c>
      <c r="G159" s="269"/>
      <c r="H159" s="272">
        <v>42.165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173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165</v>
      </c>
    </row>
    <row r="160" spans="1:51" s="14" customFormat="1" ht="12">
      <c r="A160" s="14"/>
      <c r="B160" s="268"/>
      <c r="C160" s="269"/>
      <c r="D160" s="259" t="s">
        <v>173</v>
      </c>
      <c r="E160" s="270" t="s">
        <v>1</v>
      </c>
      <c r="F160" s="271" t="s">
        <v>181</v>
      </c>
      <c r="G160" s="269"/>
      <c r="H160" s="272">
        <v>-5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173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165</v>
      </c>
    </row>
    <row r="161" spans="1:51" s="14" customFormat="1" ht="12">
      <c r="A161" s="14"/>
      <c r="B161" s="268"/>
      <c r="C161" s="269"/>
      <c r="D161" s="259" t="s">
        <v>173</v>
      </c>
      <c r="E161" s="270" t="s">
        <v>1</v>
      </c>
      <c r="F161" s="271" t="s">
        <v>2152</v>
      </c>
      <c r="G161" s="269"/>
      <c r="H161" s="272">
        <v>30.408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173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165</v>
      </c>
    </row>
    <row r="162" spans="1:65" s="2" customFormat="1" ht="21.75" customHeight="1">
      <c r="A162" s="37"/>
      <c r="B162" s="38"/>
      <c r="C162" s="243" t="s">
        <v>171</v>
      </c>
      <c r="D162" s="243" t="s">
        <v>167</v>
      </c>
      <c r="E162" s="244" t="s">
        <v>184</v>
      </c>
      <c r="F162" s="245" t="s">
        <v>185</v>
      </c>
      <c r="G162" s="246" t="s">
        <v>178</v>
      </c>
      <c r="H162" s="247">
        <v>67.573</v>
      </c>
      <c r="I162" s="248"/>
      <c r="J162" s="249">
        <f>ROUND(I162*H162,2)</f>
        <v>0</v>
      </c>
      <c r="K162" s="250"/>
      <c r="L162" s="43"/>
      <c r="M162" s="251" t="s">
        <v>1</v>
      </c>
      <c r="N162" s="252" t="s">
        <v>38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171</v>
      </c>
      <c r="AT162" s="255" t="s">
        <v>167</v>
      </c>
      <c r="AU162" s="255" t="s">
        <v>82</v>
      </c>
      <c r="AY162" s="16" t="s">
        <v>165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80</v>
      </c>
      <c r="BK162" s="256">
        <f>ROUND(I162*H162,2)</f>
        <v>0</v>
      </c>
      <c r="BL162" s="16" t="s">
        <v>171</v>
      </c>
      <c r="BM162" s="255" t="s">
        <v>2153</v>
      </c>
    </row>
    <row r="163" spans="1:51" s="13" customFormat="1" ht="12">
      <c r="A163" s="13"/>
      <c r="B163" s="257"/>
      <c r="C163" s="258"/>
      <c r="D163" s="259" t="s">
        <v>173</v>
      </c>
      <c r="E163" s="260" t="s">
        <v>1</v>
      </c>
      <c r="F163" s="261" t="s">
        <v>174</v>
      </c>
      <c r="G163" s="258"/>
      <c r="H163" s="260" t="s">
        <v>1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173</v>
      </c>
      <c r="AU163" s="267" t="s">
        <v>82</v>
      </c>
      <c r="AV163" s="13" t="s">
        <v>80</v>
      </c>
      <c r="AW163" s="13" t="s">
        <v>30</v>
      </c>
      <c r="AX163" s="13" t="s">
        <v>73</v>
      </c>
      <c r="AY163" s="267" t="s">
        <v>165</v>
      </c>
    </row>
    <row r="164" spans="1:51" s="14" customFormat="1" ht="12">
      <c r="A164" s="14"/>
      <c r="B164" s="268"/>
      <c r="C164" s="269"/>
      <c r="D164" s="259" t="s">
        <v>173</v>
      </c>
      <c r="E164" s="270" t="s">
        <v>1</v>
      </c>
      <c r="F164" s="271" t="s">
        <v>2151</v>
      </c>
      <c r="G164" s="269"/>
      <c r="H164" s="272">
        <v>42.165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173</v>
      </c>
      <c r="AU164" s="278" t="s">
        <v>82</v>
      </c>
      <c r="AV164" s="14" t="s">
        <v>82</v>
      </c>
      <c r="AW164" s="14" t="s">
        <v>30</v>
      </c>
      <c r="AX164" s="14" t="s">
        <v>73</v>
      </c>
      <c r="AY164" s="278" t="s">
        <v>165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181</v>
      </c>
      <c r="G165" s="269"/>
      <c r="H165" s="272">
        <v>-5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51" s="14" customFormat="1" ht="12">
      <c r="A166" s="14"/>
      <c r="B166" s="268"/>
      <c r="C166" s="269"/>
      <c r="D166" s="259" t="s">
        <v>173</v>
      </c>
      <c r="E166" s="270" t="s">
        <v>1</v>
      </c>
      <c r="F166" s="271" t="s">
        <v>2152</v>
      </c>
      <c r="G166" s="269"/>
      <c r="H166" s="272">
        <v>30.408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173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165</v>
      </c>
    </row>
    <row r="167" spans="1:65" s="2" customFormat="1" ht="21.75" customHeight="1">
      <c r="A167" s="37"/>
      <c r="B167" s="38"/>
      <c r="C167" s="243" t="s">
        <v>191</v>
      </c>
      <c r="D167" s="243" t="s">
        <v>167</v>
      </c>
      <c r="E167" s="244" t="s">
        <v>187</v>
      </c>
      <c r="F167" s="245" t="s">
        <v>188</v>
      </c>
      <c r="G167" s="246" t="s">
        <v>178</v>
      </c>
      <c r="H167" s="247">
        <v>5</v>
      </c>
      <c r="I167" s="248"/>
      <c r="J167" s="249">
        <f>ROUND(I167*H167,2)</f>
        <v>0</v>
      </c>
      <c r="K167" s="250"/>
      <c r="L167" s="43"/>
      <c r="M167" s="251" t="s">
        <v>1</v>
      </c>
      <c r="N167" s="252" t="s">
        <v>38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171</v>
      </c>
      <c r="AT167" s="255" t="s">
        <v>167</v>
      </c>
      <c r="AU167" s="255" t="s">
        <v>82</v>
      </c>
      <c r="AY167" s="16" t="s">
        <v>165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80</v>
      </c>
      <c r="BK167" s="256">
        <f>ROUND(I167*H167,2)</f>
        <v>0</v>
      </c>
      <c r="BL167" s="16" t="s">
        <v>171</v>
      </c>
      <c r="BM167" s="255" t="s">
        <v>2154</v>
      </c>
    </row>
    <row r="168" spans="1:51" s="14" customFormat="1" ht="12">
      <c r="A168" s="14"/>
      <c r="B168" s="268"/>
      <c r="C168" s="269"/>
      <c r="D168" s="259" t="s">
        <v>173</v>
      </c>
      <c r="E168" s="270" t="s">
        <v>1</v>
      </c>
      <c r="F168" s="271" t="s">
        <v>190</v>
      </c>
      <c r="G168" s="269"/>
      <c r="H168" s="272">
        <v>5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173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165</v>
      </c>
    </row>
    <row r="169" spans="1:65" s="2" customFormat="1" ht="21.75" customHeight="1">
      <c r="A169" s="37"/>
      <c r="B169" s="38"/>
      <c r="C169" s="243" t="s">
        <v>195</v>
      </c>
      <c r="D169" s="243" t="s">
        <v>167</v>
      </c>
      <c r="E169" s="244" t="s">
        <v>192</v>
      </c>
      <c r="F169" s="245" t="s">
        <v>193</v>
      </c>
      <c r="G169" s="246" t="s">
        <v>178</v>
      </c>
      <c r="H169" s="247">
        <v>5</v>
      </c>
      <c r="I169" s="248"/>
      <c r="J169" s="249">
        <f>ROUND(I169*H169,2)</f>
        <v>0</v>
      </c>
      <c r="K169" s="250"/>
      <c r="L169" s="43"/>
      <c r="M169" s="251" t="s">
        <v>1</v>
      </c>
      <c r="N169" s="252" t="s">
        <v>38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171</v>
      </c>
      <c r="AT169" s="255" t="s">
        <v>167</v>
      </c>
      <c r="AU169" s="255" t="s">
        <v>82</v>
      </c>
      <c r="AY169" s="16" t="s">
        <v>165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80</v>
      </c>
      <c r="BK169" s="256">
        <f>ROUND(I169*H169,2)</f>
        <v>0</v>
      </c>
      <c r="BL169" s="16" t="s">
        <v>171</v>
      </c>
      <c r="BM169" s="255" t="s">
        <v>2155</v>
      </c>
    </row>
    <row r="170" spans="1:51" s="14" customFormat="1" ht="12">
      <c r="A170" s="14"/>
      <c r="B170" s="268"/>
      <c r="C170" s="269"/>
      <c r="D170" s="259" t="s">
        <v>173</v>
      </c>
      <c r="E170" s="270" t="s">
        <v>1</v>
      </c>
      <c r="F170" s="271" t="s">
        <v>190</v>
      </c>
      <c r="G170" s="269"/>
      <c r="H170" s="272">
        <v>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173</v>
      </c>
      <c r="AU170" s="278" t="s">
        <v>82</v>
      </c>
      <c r="AV170" s="14" t="s">
        <v>82</v>
      </c>
      <c r="AW170" s="14" t="s">
        <v>30</v>
      </c>
      <c r="AX170" s="14" t="s">
        <v>73</v>
      </c>
      <c r="AY170" s="278" t="s">
        <v>165</v>
      </c>
    </row>
    <row r="171" spans="1:65" s="2" customFormat="1" ht="21.75" customHeight="1">
      <c r="A171" s="37"/>
      <c r="B171" s="38"/>
      <c r="C171" s="243" t="s">
        <v>202</v>
      </c>
      <c r="D171" s="243" t="s">
        <v>167</v>
      </c>
      <c r="E171" s="244" t="s">
        <v>196</v>
      </c>
      <c r="F171" s="245" t="s">
        <v>197</v>
      </c>
      <c r="G171" s="246" t="s">
        <v>178</v>
      </c>
      <c r="H171" s="247">
        <v>37.435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38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171</v>
      </c>
      <c r="AT171" s="255" t="s">
        <v>167</v>
      </c>
      <c r="AU171" s="255" t="s">
        <v>82</v>
      </c>
      <c r="AY171" s="16" t="s">
        <v>165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80</v>
      </c>
      <c r="BK171" s="256">
        <f>ROUND(I171*H171,2)</f>
        <v>0</v>
      </c>
      <c r="BL171" s="16" t="s">
        <v>171</v>
      </c>
      <c r="BM171" s="255" t="s">
        <v>2156</v>
      </c>
    </row>
    <row r="172" spans="1:51" s="14" customFormat="1" ht="12">
      <c r="A172" s="14"/>
      <c r="B172" s="268"/>
      <c r="C172" s="269"/>
      <c r="D172" s="259" t="s">
        <v>173</v>
      </c>
      <c r="E172" s="270" t="s">
        <v>1</v>
      </c>
      <c r="F172" s="271" t="s">
        <v>2157</v>
      </c>
      <c r="G172" s="269"/>
      <c r="H172" s="272">
        <v>67.573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173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165</v>
      </c>
    </row>
    <row r="173" spans="1:51" s="14" customFormat="1" ht="12">
      <c r="A173" s="14"/>
      <c r="B173" s="268"/>
      <c r="C173" s="269"/>
      <c r="D173" s="259" t="s">
        <v>173</v>
      </c>
      <c r="E173" s="270" t="s">
        <v>1</v>
      </c>
      <c r="F173" s="271" t="s">
        <v>200</v>
      </c>
      <c r="G173" s="269"/>
      <c r="H173" s="272">
        <v>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173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165</v>
      </c>
    </row>
    <row r="174" spans="1:51" s="14" customFormat="1" ht="12">
      <c r="A174" s="14"/>
      <c r="B174" s="268"/>
      <c r="C174" s="269"/>
      <c r="D174" s="259" t="s">
        <v>173</v>
      </c>
      <c r="E174" s="270" t="s">
        <v>1</v>
      </c>
      <c r="F174" s="271" t="s">
        <v>2158</v>
      </c>
      <c r="G174" s="269"/>
      <c r="H174" s="272">
        <v>-35.138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173</v>
      </c>
      <c r="AU174" s="278" t="s">
        <v>82</v>
      </c>
      <c r="AV174" s="14" t="s">
        <v>82</v>
      </c>
      <c r="AW174" s="14" t="s">
        <v>30</v>
      </c>
      <c r="AX174" s="14" t="s">
        <v>73</v>
      </c>
      <c r="AY174" s="278" t="s">
        <v>165</v>
      </c>
    </row>
    <row r="175" spans="1:65" s="2" customFormat="1" ht="21.75" customHeight="1">
      <c r="A175" s="37"/>
      <c r="B175" s="38"/>
      <c r="C175" s="243" t="s">
        <v>208</v>
      </c>
      <c r="D175" s="243" t="s">
        <v>167</v>
      </c>
      <c r="E175" s="244" t="s">
        <v>203</v>
      </c>
      <c r="F175" s="245" t="s">
        <v>204</v>
      </c>
      <c r="G175" s="246" t="s">
        <v>178</v>
      </c>
      <c r="H175" s="247">
        <v>74.87</v>
      </c>
      <c r="I175" s="248"/>
      <c r="J175" s="249">
        <f>ROUND(I175*H175,2)</f>
        <v>0</v>
      </c>
      <c r="K175" s="250"/>
      <c r="L175" s="43"/>
      <c r="M175" s="251" t="s">
        <v>1</v>
      </c>
      <c r="N175" s="252" t="s">
        <v>38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171</v>
      </c>
      <c r="AT175" s="255" t="s">
        <v>167</v>
      </c>
      <c r="AU175" s="255" t="s">
        <v>82</v>
      </c>
      <c r="AY175" s="16" t="s">
        <v>165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80</v>
      </c>
      <c r="BK175" s="256">
        <f>ROUND(I175*H175,2)</f>
        <v>0</v>
      </c>
      <c r="BL175" s="16" t="s">
        <v>171</v>
      </c>
      <c r="BM175" s="255" t="s">
        <v>2159</v>
      </c>
    </row>
    <row r="176" spans="1:51" s="14" customFormat="1" ht="12">
      <c r="A176" s="14"/>
      <c r="B176" s="268"/>
      <c r="C176" s="269"/>
      <c r="D176" s="259" t="s">
        <v>173</v>
      </c>
      <c r="E176" s="270" t="s">
        <v>1</v>
      </c>
      <c r="F176" s="271" t="s">
        <v>2160</v>
      </c>
      <c r="G176" s="269"/>
      <c r="H176" s="272">
        <v>37.435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173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165</v>
      </c>
    </row>
    <row r="177" spans="1:51" s="14" customFormat="1" ht="12">
      <c r="A177" s="14"/>
      <c r="B177" s="268"/>
      <c r="C177" s="269"/>
      <c r="D177" s="259" t="s">
        <v>173</v>
      </c>
      <c r="E177" s="269"/>
      <c r="F177" s="271" t="s">
        <v>2161</v>
      </c>
      <c r="G177" s="269"/>
      <c r="H177" s="272">
        <v>74.87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173</v>
      </c>
      <c r="AU177" s="278" t="s">
        <v>82</v>
      </c>
      <c r="AV177" s="14" t="s">
        <v>82</v>
      </c>
      <c r="AW177" s="14" t="s">
        <v>4</v>
      </c>
      <c r="AX177" s="14" t="s">
        <v>80</v>
      </c>
      <c r="AY177" s="278" t="s">
        <v>165</v>
      </c>
    </row>
    <row r="178" spans="1:65" s="2" customFormat="1" ht="16.5" customHeight="1">
      <c r="A178" s="37"/>
      <c r="B178" s="38"/>
      <c r="C178" s="243" t="s">
        <v>212</v>
      </c>
      <c r="D178" s="243" t="s">
        <v>167</v>
      </c>
      <c r="E178" s="244" t="s">
        <v>209</v>
      </c>
      <c r="F178" s="245" t="s">
        <v>210</v>
      </c>
      <c r="G178" s="246" t="s">
        <v>178</v>
      </c>
      <c r="H178" s="247">
        <v>37.435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171</v>
      </c>
      <c r="AT178" s="255" t="s">
        <v>167</v>
      </c>
      <c r="AU178" s="255" t="s">
        <v>82</v>
      </c>
      <c r="AY178" s="16" t="s">
        <v>165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171</v>
      </c>
      <c r="BM178" s="255" t="s">
        <v>2162</v>
      </c>
    </row>
    <row r="179" spans="1:51" s="14" customFormat="1" ht="12">
      <c r="A179" s="14"/>
      <c r="B179" s="268"/>
      <c r="C179" s="269"/>
      <c r="D179" s="259" t="s">
        <v>173</v>
      </c>
      <c r="E179" s="270" t="s">
        <v>1</v>
      </c>
      <c r="F179" s="271" t="s">
        <v>2160</v>
      </c>
      <c r="G179" s="269"/>
      <c r="H179" s="272">
        <v>37.435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173</v>
      </c>
      <c r="AU179" s="278" t="s">
        <v>82</v>
      </c>
      <c r="AV179" s="14" t="s">
        <v>82</v>
      </c>
      <c r="AW179" s="14" t="s">
        <v>30</v>
      </c>
      <c r="AX179" s="14" t="s">
        <v>73</v>
      </c>
      <c r="AY179" s="278" t="s">
        <v>165</v>
      </c>
    </row>
    <row r="180" spans="1:65" s="2" customFormat="1" ht="16.5" customHeight="1">
      <c r="A180" s="37"/>
      <c r="B180" s="38"/>
      <c r="C180" s="243" t="s">
        <v>216</v>
      </c>
      <c r="D180" s="243" t="s">
        <v>167</v>
      </c>
      <c r="E180" s="244" t="s">
        <v>213</v>
      </c>
      <c r="F180" s="245" t="s">
        <v>214</v>
      </c>
      <c r="G180" s="246" t="s">
        <v>178</v>
      </c>
      <c r="H180" s="247">
        <v>37.435</v>
      </c>
      <c r="I180" s="248"/>
      <c r="J180" s="249">
        <f>ROUND(I180*H180,2)</f>
        <v>0</v>
      </c>
      <c r="K180" s="250"/>
      <c r="L180" s="43"/>
      <c r="M180" s="251" t="s">
        <v>1</v>
      </c>
      <c r="N180" s="252" t="s">
        <v>38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171</v>
      </c>
      <c r="AT180" s="255" t="s">
        <v>167</v>
      </c>
      <c r="AU180" s="255" t="s">
        <v>82</v>
      </c>
      <c r="AY180" s="16" t="s">
        <v>165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80</v>
      </c>
      <c r="BK180" s="256">
        <f>ROUND(I180*H180,2)</f>
        <v>0</v>
      </c>
      <c r="BL180" s="16" t="s">
        <v>171</v>
      </c>
      <c r="BM180" s="255" t="s">
        <v>2163</v>
      </c>
    </row>
    <row r="181" spans="1:51" s="14" customFormat="1" ht="12">
      <c r="A181" s="14"/>
      <c r="B181" s="268"/>
      <c r="C181" s="269"/>
      <c r="D181" s="259" t="s">
        <v>173</v>
      </c>
      <c r="E181" s="270" t="s">
        <v>1</v>
      </c>
      <c r="F181" s="271" t="s">
        <v>2160</v>
      </c>
      <c r="G181" s="269"/>
      <c r="H181" s="272">
        <v>37.435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173</v>
      </c>
      <c r="AU181" s="278" t="s">
        <v>82</v>
      </c>
      <c r="AV181" s="14" t="s">
        <v>82</v>
      </c>
      <c r="AW181" s="14" t="s">
        <v>30</v>
      </c>
      <c r="AX181" s="14" t="s">
        <v>73</v>
      </c>
      <c r="AY181" s="278" t="s">
        <v>165</v>
      </c>
    </row>
    <row r="182" spans="1:65" s="2" customFormat="1" ht="21.75" customHeight="1">
      <c r="A182" s="37"/>
      <c r="B182" s="38"/>
      <c r="C182" s="243" t="s">
        <v>222</v>
      </c>
      <c r="D182" s="243" t="s">
        <v>167</v>
      </c>
      <c r="E182" s="244" t="s">
        <v>217</v>
      </c>
      <c r="F182" s="245" t="s">
        <v>218</v>
      </c>
      <c r="G182" s="246" t="s">
        <v>219</v>
      </c>
      <c r="H182" s="247">
        <v>65.511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171</v>
      </c>
      <c r="AT182" s="255" t="s">
        <v>167</v>
      </c>
      <c r="AU182" s="255" t="s">
        <v>82</v>
      </c>
      <c r="AY182" s="16" t="s">
        <v>165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171</v>
      </c>
      <c r="BM182" s="255" t="s">
        <v>2164</v>
      </c>
    </row>
    <row r="183" spans="1:51" s="14" customFormat="1" ht="12">
      <c r="A183" s="14"/>
      <c r="B183" s="268"/>
      <c r="C183" s="269"/>
      <c r="D183" s="259" t="s">
        <v>173</v>
      </c>
      <c r="E183" s="270" t="s">
        <v>1</v>
      </c>
      <c r="F183" s="271" t="s">
        <v>2160</v>
      </c>
      <c r="G183" s="269"/>
      <c r="H183" s="272">
        <v>37.435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173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165</v>
      </c>
    </row>
    <row r="184" spans="1:51" s="14" customFormat="1" ht="12">
      <c r="A184" s="14"/>
      <c r="B184" s="268"/>
      <c r="C184" s="269"/>
      <c r="D184" s="259" t="s">
        <v>173</v>
      </c>
      <c r="E184" s="269"/>
      <c r="F184" s="271" t="s">
        <v>2165</v>
      </c>
      <c r="G184" s="269"/>
      <c r="H184" s="272">
        <v>65.511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173</v>
      </c>
      <c r="AU184" s="278" t="s">
        <v>82</v>
      </c>
      <c r="AV184" s="14" t="s">
        <v>82</v>
      </c>
      <c r="AW184" s="14" t="s">
        <v>4</v>
      </c>
      <c r="AX184" s="14" t="s">
        <v>80</v>
      </c>
      <c r="AY184" s="278" t="s">
        <v>165</v>
      </c>
    </row>
    <row r="185" spans="1:65" s="2" customFormat="1" ht="21.75" customHeight="1">
      <c r="A185" s="37"/>
      <c r="B185" s="38"/>
      <c r="C185" s="243" t="s">
        <v>226</v>
      </c>
      <c r="D185" s="243" t="s">
        <v>167</v>
      </c>
      <c r="E185" s="244" t="s">
        <v>223</v>
      </c>
      <c r="F185" s="245" t="s">
        <v>224</v>
      </c>
      <c r="G185" s="246" t="s">
        <v>178</v>
      </c>
      <c r="H185" s="247">
        <v>30.408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171</v>
      </c>
      <c r="AT185" s="255" t="s">
        <v>167</v>
      </c>
      <c r="AU185" s="255" t="s">
        <v>82</v>
      </c>
      <c r="AY185" s="16" t="s">
        <v>165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171</v>
      </c>
      <c r="BM185" s="255" t="s">
        <v>2166</v>
      </c>
    </row>
    <row r="186" spans="1:51" s="14" customFormat="1" ht="12">
      <c r="A186" s="14"/>
      <c r="B186" s="268"/>
      <c r="C186" s="269"/>
      <c r="D186" s="259" t="s">
        <v>173</v>
      </c>
      <c r="E186" s="270" t="s">
        <v>1</v>
      </c>
      <c r="F186" s="271" t="s">
        <v>2152</v>
      </c>
      <c r="G186" s="269"/>
      <c r="H186" s="272">
        <v>30.408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173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165</v>
      </c>
    </row>
    <row r="187" spans="1:65" s="2" customFormat="1" ht="21.75" customHeight="1">
      <c r="A187" s="37"/>
      <c r="B187" s="38"/>
      <c r="C187" s="243" t="s">
        <v>231</v>
      </c>
      <c r="D187" s="243" t="s">
        <v>167</v>
      </c>
      <c r="E187" s="244" t="s">
        <v>227</v>
      </c>
      <c r="F187" s="245" t="s">
        <v>228</v>
      </c>
      <c r="G187" s="246" t="s">
        <v>178</v>
      </c>
      <c r="H187" s="247">
        <v>35.138</v>
      </c>
      <c r="I187" s="248"/>
      <c r="J187" s="249">
        <f>ROUND(I187*H187,2)</f>
        <v>0</v>
      </c>
      <c r="K187" s="250"/>
      <c r="L187" s="43"/>
      <c r="M187" s="251" t="s">
        <v>1</v>
      </c>
      <c r="N187" s="252" t="s">
        <v>38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171</v>
      </c>
      <c r="AT187" s="255" t="s">
        <v>167</v>
      </c>
      <c r="AU187" s="255" t="s">
        <v>82</v>
      </c>
      <c r="AY187" s="16" t="s">
        <v>165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80</v>
      </c>
      <c r="BK187" s="256">
        <f>ROUND(I187*H187,2)</f>
        <v>0</v>
      </c>
      <c r="BL187" s="16" t="s">
        <v>171</v>
      </c>
      <c r="BM187" s="255" t="s">
        <v>2167</v>
      </c>
    </row>
    <row r="188" spans="1:51" s="13" customFormat="1" ht="12">
      <c r="A188" s="13"/>
      <c r="B188" s="257"/>
      <c r="C188" s="258"/>
      <c r="D188" s="259" t="s">
        <v>173</v>
      </c>
      <c r="E188" s="260" t="s">
        <v>1</v>
      </c>
      <c r="F188" s="261" t="s">
        <v>174</v>
      </c>
      <c r="G188" s="258"/>
      <c r="H188" s="260" t="s">
        <v>1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173</v>
      </c>
      <c r="AU188" s="267" t="s">
        <v>82</v>
      </c>
      <c r="AV188" s="13" t="s">
        <v>80</v>
      </c>
      <c r="AW188" s="13" t="s">
        <v>30</v>
      </c>
      <c r="AX188" s="13" t="s">
        <v>73</v>
      </c>
      <c r="AY188" s="267" t="s">
        <v>165</v>
      </c>
    </row>
    <row r="189" spans="1:51" s="14" customFormat="1" ht="12">
      <c r="A189" s="14"/>
      <c r="B189" s="268"/>
      <c r="C189" s="269"/>
      <c r="D189" s="259" t="s">
        <v>173</v>
      </c>
      <c r="E189" s="270" t="s">
        <v>1</v>
      </c>
      <c r="F189" s="271" t="s">
        <v>2168</v>
      </c>
      <c r="G189" s="269"/>
      <c r="H189" s="272">
        <v>35.138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173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165</v>
      </c>
    </row>
    <row r="190" spans="1:65" s="2" customFormat="1" ht="21.75" customHeight="1">
      <c r="A190" s="37"/>
      <c r="B190" s="38"/>
      <c r="C190" s="243" t="s">
        <v>237</v>
      </c>
      <c r="D190" s="243" t="s">
        <v>167</v>
      </c>
      <c r="E190" s="244" t="s">
        <v>232</v>
      </c>
      <c r="F190" s="245" t="s">
        <v>233</v>
      </c>
      <c r="G190" s="246" t="s">
        <v>170</v>
      </c>
      <c r="H190" s="247">
        <v>58.62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171</v>
      </c>
      <c r="AT190" s="255" t="s">
        <v>167</v>
      </c>
      <c r="AU190" s="255" t="s">
        <v>82</v>
      </c>
      <c r="AY190" s="16" t="s">
        <v>165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171</v>
      </c>
      <c r="BM190" s="255" t="s">
        <v>2169</v>
      </c>
    </row>
    <row r="191" spans="1:51" s="13" customFormat="1" ht="12">
      <c r="A191" s="13"/>
      <c r="B191" s="257"/>
      <c r="C191" s="258"/>
      <c r="D191" s="259" t="s">
        <v>173</v>
      </c>
      <c r="E191" s="260" t="s">
        <v>1</v>
      </c>
      <c r="F191" s="261" t="s">
        <v>235</v>
      </c>
      <c r="G191" s="258"/>
      <c r="H191" s="260" t="s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173</v>
      </c>
      <c r="AU191" s="267" t="s">
        <v>82</v>
      </c>
      <c r="AV191" s="13" t="s">
        <v>80</v>
      </c>
      <c r="AW191" s="13" t="s">
        <v>30</v>
      </c>
      <c r="AX191" s="13" t="s">
        <v>73</v>
      </c>
      <c r="AY191" s="267" t="s">
        <v>165</v>
      </c>
    </row>
    <row r="192" spans="1:51" s="14" customFormat="1" ht="12">
      <c r="A192" s="14"/>
      <c r="B192" s="268"/>
      <c r="C192" s="269"/>
      <c r="D192" s="259" t="s">
        <v>173</v>
      </c>
      <c r="E192" s="270" t="s">
        <v>1</v>
      </c>
      <c r="F192" s="271" t="s">
        <v>2170</v>
      </c>
      <c r="G192" s="269"/>
      <c r="H192" s="272">
        <v>58.62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173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165</v>
      </c>
    </row>
    <row r="193" spans="1:65" s="2" customFormat="1" ht="16.5" customHeight="1">
      <c r="A193" s="37"/>
      <c r="B193" s="38"/>
      <c r="C193" s="279" t="s">
        <v>8</v>
      </c>
      <c r="D193" s="279" t="s">
        <v>238</v>
      </c>
      <c r="E193" s="280" t="s">
        <v>239</v>
      </c>
      <c r="F193" s="281" t="s">
        <v>240</v>
      </c>
      <c r="G193" s="282" t="s">
        <v>241</v>
      </c>
      <c r="H193" s="283">
        <v>1.466</v>
      </c>
      <c r="I193" s="284"/>
      <c r="J193" s="285">
        <f>ROUND(I193*H193,2)</f>
        <v>0</v>
      </c>
      <c r="K193" s="286"/>
      <c r="L193" s="287"/>
      <c r="M193" s="288" t="s">
        <v>1</v>
      </c>
      <c r="N193" s="289" t="s">
        <v>38</v>
      </c>
      <c r="O193" s="90"/>
      <c r="P193" s="253">
        <f>O193*H193</f>
        <v>0</v>
      </c>
      <c r="Q193" s="253">
        <v>0.001</v>
      </c>
      <c r="R193" s="253">
        <f>Q193*H193</f>
        <v>0.001466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208</v>
      </c>
      <c r="AT193" s="255" t="s">
        <v>238</v>
      </c>
      <c r="AU193" s="255" t="s">
        <v>82</v>
      </c>
      <c r="AY193" s="16" t="s">
        <v>165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80</v>
      </c>
      <c r="BK193" s="256">
        <f>ROUND(I193*H193,2)</f>
        <v>0</v>
      </c>
      <c r="BL193" s="16" t="s">
        <v>171</v>
      </c>
      <c r="BM193" s="255" t="s">
        <v>2171</v>
      </c>
    </row>
    <row r="194" spans="1:51" s="14" customFormat="1" ht="12">
      <c r="A194" s="14"/>
      <c r="B194" s="268"/>
      <c r="C194" s="269"/>
      <c r="D194" s="259" t="s">
        <v>173</v>
      </c>
      <c r="E194" s="269"/>
      <c r="F194" s="271" t="s">
        <v>2172</v>
      </c>
      <c r="G194" s="269"/>
      <c r="H194" s="272">
        <v>1.466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173</v>
      </c>
      <c r="AU194" s="278" t="s">
        <v>82</v>
      </c>
      <c r="AV194" s="14" t="s">
        <v>82</v>
      </c>
      <c r="AW194" s="14" t="s">
        <v>4</v>
      </c>
      <c r="AX194" s="14" t="s">
        <v>80</v>
      </c>
      <c r="AY194" s="278" t="s">
        <v>165</v>
      </c>
    </row>
    <row r="195" spans="1:65" s="2" customFormat="1" ht="21.75" customHeight="1">
      <c r="A195" s="37"/>
      <c r="B195" s="38"/>
      <c r="C195" s="243" t="s">
        <v>247</v>
      </c>
      <c r="D195" s="243" t="s">
        <v>167</v>
      </c>
      <c r="E195" s="244" t="s">
        <v>244</v>
      </c>
      <c r="F195" s="245" t="s">
        <v>245</v>
      </c>
      <c r="G195" s="246" t="s">
        <v>170</v>
      </c>
      <c r="H195" s="247">
        <v>57.4</v>
      </c>
      <c r="I195" s="248"/>
      <c r="J195" s="249">
        <f>ROUND(I195*H195,2)</f>
        <v>0</v>
      </c>
      <c r="K195" s="250"/>
      <c r="L195" s="43"/>
      <c r="M195" s="251" t="s">
        <v>1</v>
      </c>
      <c r="N195" s="252" t="s">
        <v>38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171</v>
      </c>
      <c r="AT195" s="255" t="s">
        <v>167</v>
      </c>
      <c r="AU195" s="255" t="s">
        <v>82</v>
      </c>
      <c r="AY195" s="16" t="s">
        <v>165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80</v>
      </c>
      <c r="BK195" s="256">
        <f>ROUND(I195*H195,2)</f>
        <v>0</v>
      </c>
      <c r="BL195" s="16" t="s">
        <v>171</v>
      </c>
      <c r="BM195" s="255" t="s">
        <v>2173</v>
      </c>
    </row>
    <row r="196" spans="1:51" s="13" customFormat="1" ht="12">
      <c r="A196" s="13"/>
      <c r="B196" s="257"/>
      <c r="C196" s="258"/>
      <c r="D196" s="259" t="s">
        <v>173</v>
      </c>
      <c r="E196" s="260" t="s">
        <v>1</v>
      </c>
      <c r="F196" s="261" t="s">
        <v>235</v>
      </c>
      <c r="G196" s="258"/>
      <c r="H196" s="260" t="s">
        <v>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173</v>
      </c>
      <c r="AU196" s="267" t="s">
        <v>82</v>
      </c>
      <c r="AV196" s="13" t="s">
        <v>80</v>
      </c>
      <c r="AW196" s="13" t="s">
        <v>30</v>
      </c>
      <c r="AX196" s="13" t="s">
        <v>73</v>
      </c>
      <c r="AY196" s="267" t="s">
        <v>165</v>
      </c>
    </row>
    <row r="197" spans="1:51" s="14" customFormat="1" ht="12">
      <c r="A197" s="14"/>
      <c r="B197" s="268"/>
      <c r="C197" s="269"/>
      <c r="D197" s="259" t="s">
        <v>173</v>
      </c>
      <c r="E197" s="270" t="s">
        <v>1</v>
      </c>
      <c r="F197" s="271" t="s">
        <v>2174</v>
      </c>
      <c r="G197" s="269"/>
      <c r="H197" s="272">
        <v>57.4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173</v>
      </c>
      <c r="AU197" s="278" t="s">
        <v>82</v>
      </c>
      <c r="AV197" s="14" t="s">
        <v>82</v>
      </c>
      <c r="AW197" s="14" t="s">
        <v>30</v>
      </c>
      <c r="AX197" s="14" t="s">
        <v>73</v>
      </c>
      <c r="AY197" s="278" t="s">
        <v>165</v>
      </c>
    </row>
    <row r="198" spans="1:65" s="2" customFormat="1" ht="16.5" customHeight="1">
      <c r="A198" s="37"/>
      <c r="B198" s="38"/>
      <c r="C198" s="279" t="s">
        <v>252</v>
      </c>
      <c r="D198" s="279" t="s">
        <v>238</v>
      </c>
      <c r="E198" s="280" t="s">
        <v>248</v>
      </c>
      <c r="F198" s="281" t="s">
        <v>249</v>
      </c>
      <c r="G198" s="282" t="s">
        <v>178</v>
      </c>
      <c r="H198" s="283">
        <v>3.329</v>
      </c>
      <c r="I198" s="284"/>
      <c r="J198" s="285">
        <f>ROUND(I198*H198,2)</f>
        <v>0</v>
      </c>
      <c r="K198" s="286"/>
      <c r="L198" s="287"/>
      <c r="M198" s="288" t="s">
        <v>1</v>
      </c>
      <c r="N198" s="289" t="s">
        <v>38</v>
      </c>
      <c r="O198" s="90"/>
      <c r="P198" s="253">
        <f>O198*H198</f>
        <v>0</v>
      </c>
      <c r="Q198" s="253">
        <v>0.21</v>
      </c>
      <c r="R198" s="253">
        <f>Q198*H198</f>
        <v>0.69909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208</v>
      </c>
      <c r="AT198" s="255" t="s">
        <v>238</v>
      </c>
      <c r="AU198" s="255" t="s">
        <v>82</v>
      </c>
      <c r="AY198" s="16" t="s">
        <v>165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80</v>
      </c>
      <c r="BK198" s="256">
        <f>ROUND(I198*H198,2)</f>
        <v>0</v>
      </c>
      <c r="BL198" s="16" t="s">
        <v>171</v>
      </c>
      <c r="BM198" s="255" t="s">
        <v>2175</v>
      </c>
    </row>
    <row r="199" spans="1:51" s="14" customFormat="1" ht="12">
      <c r="A199" s="14"/>
      <c r="B199" s="268"/>
      <c r="C199" s="269"/>
      <c r="D199" s="259" t="s">
        <v>173</v>
      </c>
      <c r="E199" s="269"/>
      <c r="F199" s="271" t="s">
        <v>2176</v>
      </c>
      <c r="G199" s="269"/>
      <c r="H199" s="272">
        <v>3.329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173</v>
      </c>
      <c r="AU199" s="278" t="s">
        <v>82</v>
      </c>
      <c r="AV199" s="14" t="s">
        <v>82</v>
      </c>
      <c r="AW199" s="14" t="s">
        <v>4</v>
      </c>
      <c r="AX199" s="14" t="s">
        <v>80</v>
      </c>
      <c r="AY199" s="278" t="s">
        <v>165</v>
      </c>
    </row>
    <row r="200" spans="1:65" s="2" customFormat="1" ht="16.5" customHeight="1">
      <c r="A200" s="37"/>
      <c r="B200" s="38"/>
      <c r="C200" s="243" t="s">
        <v>256</v>
      </c>
      <c r="D200" s="243" t="s">
        <v>167</v>
      </c>
      <c r="E200" s="244" t="s">
        <v>253</v>
      </c>
      <c r="F200" s="245" t="s">
        <v>254</v>
      </c>
      <c r="G200" s="246" t="s">
        <v>170</v>
      </c>
      <c r="H200" s="247">
        <v>57.4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38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171</v>
      </c>
      <c r="AT200" s="255" t="s">
        <v>167</v>
      </c>
      <c r="AU200" s="255" t="s">
        <v>82</v>
      </c>
      <c r="AY200" s="16" t="s">
        <v>165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80</v>
      </c>
      <c r="BK200" s="256">
        <f>ROUND(I200*H200,2)</f>
        <v>0</v>
      </c>
      <c r="BL200" s="16" t="s">
        <v>171</v>
      </c>
      <c r="BM200" s="255" t="s">
        <v>2177</v>
      </c>
    </row>
    <row r="201" spans="1:51" s="13" customFormat="1" ht="12">
      <c r="A201" s="13"/>
      <c r="B201" s="257"/>
      <c r="C201" s="258"/>
      <c r="D201" s="259" t="s">
        <v>173</v>
      </c>
      <c r="E201" s="260" t="s">
        <v>1</v>
      </c>
      <c r="F201" s="261" t="s">
        <v>235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173</v>
      </c>
      <c r="AU201" s="267" t="s">
        <v>82</v>
      </c>
      <c r="AV201" s="13" t="s">
        <v>80</v>
      </c>
      <c r="AW201" s="13" t="s">
        <v>30</v>
      </c>
      <c r="AX201" s="13" t="s">
        <v>73</v>
      </c>
      <c r="AY201" s="267" t="s">
        <v>165</v>
      </c>
    </row>
    <row r="202" spans="1:51" s="14" customFormat="1" ht="12">
      <c r="A202" s="14"/>
      <c r="B202" s="268"/>
      <c r="C202" s="269"/>
      <c r="D202" s="259" t="s">
        <v>173</v>
      </c>
      <c r="E202" s="270" t="s">
        <v>1</v>
      </c>
      <c r="F202" s="271" t="s">
        <v>2174</v>
      </c>
      <c r="G202" s="269"/>
      <c r="H202" s="272">
        <v>57.4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173</v>
      </c>
      <c r="AU202" s="278" t="s">
        <v>82</v>
      </c>
      <c r="AV202" s="14" t="s">
        <v>82</v>
      </c>
      <c r="AW202" s="14" t="s">
        <v>30</v>
      </c>
      <c r="AX202" s="14" t="s">
        <v>73</v>
      </c>
      <c r="AY202" s="278" t="s">
        <v>165</v>
      </c>
    </row>
    <row r="203" spans="1:65" s="2" customFormat="1" ht="21.75" customHeight="1">
      <c r="A203" s="37"/>
      <c r="B203" s="38"/>
      <c r="C203" s="243" t="s">
        <v>261</v>
      </c>
      <c r="D203" s="243" t="s">
        <v>167</v>
      </c>
      <c r="E203" s="244" t="s">
        <v>257</v>
      </c>
      <c r="F203" s="245" t="s">
        <v>258</v>
      </c>
      <c r="G203" s="246" t="s">
        <v>170</v>
      </c>
      <c r="H203" s="247">
        <v>57.4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38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171</v>
      </c>
      <c r="AT203" s="255" t="s">
        <v>167</v>
      </c>
      <c r="AU203" s="255" t="s">
        <v>82</v>
      </c>
      <c r="AY203" s="16" t="s">
        <v>165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171</v>
      </c>
      <c r="BM203" s="255" t="s">
        <v>2178</v>
      </c>
    </row>
    <row r="204" spans="1:51" s="13" customFormat="1" ht="12">
      <c r="A204" s="13"/>
      <c r="B204" s="257"/>
      <c r="C204" s="258"/>
      <c r="D204" s="259" t="s">
        <v>173</v>
      </c>
      <c r="E204" s="260" t="s">
        <v>1</v>
      </c>
      <c r="F204" s="261" t="s">
        <v>235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173</v>
      </c>
      <c r="AU204" s="267" t="s">
        <v>82</v>
      </c>
      <c r="AV204" s="13" t="s">
        <v>80</v>
      </c>
      <c r="AW204" s="13" t="s">
        <v>30</v>
      </c>
      <c r="AX204" s="13" t="s">
        <v>73</v>
      </c>
      <c r="AY204" s="267" t="s">
        <v>165</v>
      </c>
    </row>
    <row r="205" spans="1:51" s="14" customFormat="1" ht="12">
      <c r="A205" s="14"/>
      <c r="B205" s="268"/>
      <c r="C205" s="269"/>
      <c r="D205" s="259" t="s">
        <v>173</v>
      </c>
      <c r="E205" s="270" t="s">
        <v>1</v>
      </c>
      <c r="F205" s="271" t="s">
        <v>2174</v>
      </c>
      <c r="G205" s="269"/>
      <c r="H205" s="272">
        <v>57.4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173</v>
      </c>
      <c r="AU205" s="278" t="s">
        <v>82</v>
      </c>
      <c r="AV205" s="14" t="s">
        <v>82</v>
      </c>
      <c r="AW205" s="14" t="s">
        <v>30</v>
      </c>
      <c r="AX205" s="14" t="s">
        <v>73</v>
      </c>
      <c r="AY205" s="278" t="s">
        <v>165</v>
      </c>
    </row>
    <row r="206" spans="1:63" s="12" customFormat="1" ht="22.8" customHeight="1">
      <c r="A206" s="12"/>
      <c r="B206" s="227"/>
      <c r="C206" s="228"/>
      <c r="D206" s="229" t="s">
        <v>72</v>
      </c>
      <c r="E206" s="241" t="s">
        <v>183</v>
      </c>
      <c r="F206" s="241" t="s">
        <v>260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SUM(P207:P221)</f>
        <v>0</v>
      </c>
      <c r="Q206" s="235"/>
      <c r="R206" s="236">
        <f>SUM(R207:R221)</f>
        <v>15.014860600000002</v>
      </c>
      <c r="S206" s="235"/>
      <c r="T206" s="237">
        <f>SUM(T207:T221)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80</v>
      </c>
      <c r="AT206" s="239" t="s">
        <v>72</v>
      </c>
      <c r="AU206" s="239" t="s">
        <v>80</v>
      </c>
      <c r="AY206" s="238" t="s">
        <v>165</v>
      </c>
      <c r="BK206" s="240">
        <f>SUM(BK207:BK221)</f>
        <v>0</v>
      </c>
    </row>
    <row r="207" spans="1:65" s="2" customFormat="1" ht="33" customHeight="1">
      <c r="A207" s="37"/>
      <c r="B207" s="38"/>
      <c r="C207" s="243" t="s">
        <v>270</v>
      </c>
      <c r="D207" s="243" t="s">
        <v>167</v>
      </c>
      <c r="E207" s="244" t="s">
        <v>262</v>
      </c>
      <c r="F207" s="245" t="s">
        <v>263</v>
      </c>
      <c r="G207" s="246" t="s">
        <v>170</v>
      </c>
      <c r="H207" s="247">
        <v>86.89</v>
      </c>
      <c r="I207" s="248"/>
      <c r="J207" s="249">
        <f>ROUND(I207*H207,2)</f>
        <v>0</v>
      </c>
      <c r="K207" s="250"/>
      <c r="L207" s="43"/>
      <c r="M207" s="251" t="s">
        <v>1</v>
      </c>
      <c r="N207" s="252" t="s">
        <v>38</v>
      </c>
      <c r="O207" s="90"/>
      <c r="P207" s="253">
        <f>O207*H207</f>
        <v>0</v>
      </c>
      <c r="Q207" s="253">
        <v>0.14854</v>
      </c>
      <c r="R207" s="253">
        <f>Q207*H207</f>
        <v>12.906640600000001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171</v>
      </c>
      <c r="AT207" s="255" t="s">
        <v>167</v>
      </c>
      <c r="AU207" s="255" t="s">
        <v>82</v>
      </c>
      <c r="AY207" s="16" t="s">
        <v>165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80</v>
      </c>
      <c r="BK207" s="256">
        <f>ROUND(I207*H207,2)</f>
        <v>0</v>
      </c>
      <c r="BL207" s="16" t="s">
        <v>171</v>
      </c>
      <c r="BM207" s="255" t="s">
        <v>2179</v>
      </c>
    </row>
    <row r="208" spans="1:51" s="13" customFormat="1" ht="12">
      <c r="A208" s="13"/>
      <c r="B208" s="257"/>
      <c r="C208" s="258"/>
      <c r="D208" s="259" t="s">
        <v>173</v>
      </c>
      <c r="E208" s="260" t="s">
        <v>1</v>
      </c>
      <c r="F208" s="261" t="s">
        <v>265</v>
      </c>
      <c r="G208" s="258"/>
      <c r="H208" s="260" t="s">
        <v>1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173</v>
      </c>
      <c r="AU208" s="267" t="s">
        <v>82</v>
      </c>
      <c r="AV208" s="13" t="s">
        <v>80</v>
      </c>
      <c r="AW208" s="13" t="s">
        <v>30</v>
      </c>
      <c r="AX208" s="13" t="s">
        <v>73</v>
      </c>
      <c r="AY208" s="267" t="s">
        <v>165</v>
      </c>
    </row>
    <row r="209" spans="1:51" s="14" customFormat="1" ht="12">
      <c r="A209" s="14"/>
      <c r="B209" s="268"/>
      <c r="C209" s="269"/>
      <c r="D209" s="259" t="s">
        <v>173</v>
      </c>
      <c r="E209" s="270" t="s">
        <v>1</v>
      </c>
      <c r="F209" s="271" t="s">
        <v>2180</v>
      </c>
      <c r="G209" s="269"/>
      <c r="H209" s="272">
        <v>19.98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173</v>
      </c>
      <c r="AU209" s="278" t="s">
        <v>82</v>
      </c>
      <c r="AV209" s="14" t="s">
        <v>82</v>
      </c>
      <c r="AW209" s="14" t="s">
        <v>30</v>
      </c>
      <c r="AX209" s="14" t="s">
        <v>73</v>
      </c>
      <c r="AY209" s="278" t="s">
        <v>165</v>
      </c>
    </row>
    <row r="210" spans="1:51" s="14" customFormat="1" ht="12">
      <c r="A210" s="14"/>
      <c r="B210" s="268"/>
      <c r="C210" s="269"/>
      <c r="D210" s="259" t="s">
        <v>173</v>
      </c>
      <c r="E210" s="270" t="s">
        <v>1</v>
      </c>
      <c r="F210" s="271" t="s">
        <v>2181</v>
      </c>
      <c r="G210" s="269"/>
      <c r="H210" s="272">
        <v>21.41</v>
      </c>
      <c r="I210" s="273"/>
      <c r="J210" s="269"/>
      <c r="K210" s="269"/>
      <c r="L210" s="274"/>
      <c r="M210" s="275"/>
      <c r="N210" s="276"/>
      <c r="O210" s="276"/>
      <c r="P210" s="276"/>
      <c r="Q210" s="276"/>
      <c r="R210" s="276"/>
      <c r="S210" s="276"/>
      <c r="T210" s="27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8" t="s">
        <v>173</v>
      </c>
      <c r="AU210" s="278" t="s">
        <v>82</v>
      </c>
      <c r="AV210" s="14" t="s">
        <v>82</v>
      </c>
      <c r="AW210" s="14" t="s">
        <v>30</v>
      </c>
      <c r="AX210" s="14" t="s">
        <v>73</v>
      </c>
      <c r="AY210" s="278" t="s">
        <v>165</v>
      </c>
    </row>
    <row r="211" spans="1:51" s="14" customFormat="1" ht="12">
      <c r="A211" s="14"/>
      <c r="B211" s="268"/>
      <c r="C211" s="269"/>
      <c r="D211" s="259" t="s">
        <v>173</v>
      </c>
      <c r="E211" s="270" t="s">
        <v>1</v>
      </c>
      <c r="F211" s="271" t="s">
        <v>2182</v>
      </c>
      <c r="G211" s="269"/>
      <c r="H211" s="272">
        <v>24.875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173</v>
      </c>
      <c r="AU211" s="278" t="s">
        <v>82</v>
      </c>
      <c r="AV211" s="14" t="s">
        <v>82</v>
      </c>
      <c r="AW211" s="14" t="s">
        <v>30</v>
      </c>
      <c r="AX211" s="14" t="s">
        <v>73</v>
      </c>
      <c r="AY211" s="278" t="s">
        <v>165</v>
      </c>
    </row>
    <row r="212" spans="1:51" s="14" customFormat="1" ht="12">
      <c r="A212" s="14"/>
      <c r="B212" s="268"/>
      <c r="C212" s="269"/>
      <c r="D212" s="259" t="s">
        <v>173</v>
      </c>
      <c r="E212" s="270" t="s">
        <v>1</v>
      </c>
      <c r="F212" s="271" t="s">
        <v>269</v>
      </c>
      <c r="G212" s="269"/>
      <c r="H212" s="272">
        <v>20.625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173</v>
      </c>
      <c r="AU212" s="278" t="s">
        <v>82</v>
      </c>
      <c r="AV212" s="14" t="s">
        <v>82</v>
      </c>
      <c r="AW212" s="14" t="s">
        <v>30</v>
      </c>
      <c r="AX212" s="14" t="s">
        <v>73</v>
      </c>
      <c r="AY212" s="278" t="s">
        <v>165</v>
      </c>
    </row>
    <row r="213" spans="1:65" s="2" customFormat="1" ht="21.75" customHeight="1">
      <c r="A213" s="37"/>
      <c r="B213" s="38"/>
      <c r="C213" s="243" t="s">
        <v>7</v>
      </c>
      <c r="D213" s="243" t="s">
        <v>167</v>
      </c>
      <c r="E213" s="244" t="s">
        <v>271</v>
      </c>
      <c r="F213" s="245" t="s">
        <v>272</v>
      </c>
      <c r="G213" s="246" t="s">
        <v>273</v>
      </c>
      <c r="H213" s="247">
        <v>3</v>
      </c>
      <c r="I213" s="248"/>
      <c r="J213" s="249">
        <f>ROUND(I213*H213,2)</f>
        <v>0</v>
      </c>
      <c r="K213" s="250"/>
      <c r="L213" s="43"/>
      <c r="M213" s="251" t="s">
        <v>1</v>
      </c>
      <c r="N213" s="252" t="s">
        <v>38</v>
      </c>
      <c r="O213" s="90"/>
      <c r="P213" s="253">
        <f>O213*H213</f>
        <v>0</v>
      </c>
      <c r="Q213" s="253">
        <v>0.05421</v>
      </c>
      <c r="R213" s="253">
        <f>Q213*H213</f>
        <v>0.16263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171</v>
      </c>
      <c r="AT213" s="255" t="s">
        <v>167</v>
      </c>
      <c r="AU213" s="255" t="s">
        <v>82</v>
      </c>
      <c r="AY213" s="16" t="s">
        <v>165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80</v>
      </c>
      <c r="BK213" s="256">
        <f>ROUND(I213*H213,2)</f>
        <v>0</v>
      </c>
      <c r="BL213" s="16" t="s">
        <v>171</v>
      </c>
      <c r="BM213" s="255" t="s">
        <v>2183</v>
      </c>
    </row>
    <row r="214" spans="1:51" s="14" customFormat="1" ht="12">
      <c r="A214" s="14"/>
      <c r="B214" s="268"/>
      <c r="C214" s="269"/>
      <c r="D214" s="259" t="s">
        <v>173</v>
      </c>
      <c r="E214" s="270" t="s">
        <v>1</v>
      </c>
      <c r="F214" s="271" t="s">
        <v>2184</v>
      </c>
      <c r="G214" s="269"/>
      <c r="H214" s="272">
        <v>3</v>
      </c>
      <c r="I214" s="273"/>
      <c r="J214" s="269"/>
      <c r="K214" s="269"/>
      <c r="L214" s="274"/>
      <c r="M214" s="275"/>
      <c r="N214" s="276"/>
      <c r="O214" s="276"/>
      <c r="P214" s="276"/>
      <c r="Q214" s="276"/>
      <c r="R214" s="276"/>
      <c r="S214" s="276"/>
      <c r="T214" s="27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8" t="s">
        <v>173</v>
      </c>
      <c r="AU214" s="278" t="s">
        <v>82</v>
      </c>
      <c r="AV214" s="14" t="s">
        <v>82</v>
      </c>
      <c r="AW214" s="14" t="s">
        <v>30</v>
      </c>
      <c r="AX214" s="14" t="s">
        <v>73</v>
      </c>
      <c r="AY214" s="278" t="s">
        <v>165</v>
      </c>
    </row>
    <row r="215" spans="1:65" s="2" customFormat="1" ht="21.75" customHeight="1">
      <c r="A215" s="37"/>
      <c r="B215" s="38"/>
      <c r="C215" s="243" t="s">
        <v>281</v>
      </c>
      <c r="D215" s="243" t="s">
        <v>167</v>
      </c>
      <c r="E215" s="244" t="s">
        <v>276</v>
      </c>
      <c r="F215" s="245" t="s">
        <v>277</v>
      </c>
      <c r="G215" s="246" t="s">
        <v>219</v>
      </c>
      <c r="H215" s="247">
        <v>0.156</v>
      </c>
      <c r="I215" s="248"/>
      <c r="J215" s="249">
        <f>ROUND(I215*H215,2)</f>
        <v>0</v>
      </c>
      <c r="K215" s="250"/>
      <c r="L215" s="43"/>
      <c r="M215" s="251" t="s">
        <v>1</v>
      </c>
      <c r="N215" s="252" t="s">
        <v>38</v>
      </c>
      <c r="O215" s="90"/>
      <c r="P215" s="253">
        <f>O215*H215</f>
        <v>0</v>
      </c>
      <c r="Q215" s="253">
        <v>1.09</v>
      </c>
      <c r="R215" s="253">
        <f>Q215*H215</f>
        <v>0.17004000000000002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171</v>
      </c>
      <c r="AT215" s="255" t="s">
        <v>167</v>
      </c>
      <c r="AU215" s="255" t="s">
        <v>82</v>
      </c>
      <c r="AY215" s="16" t="s">
        <v>165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80</v>
      </c>
      <c r="BK215" s="256">
        <f>ROUND(I215*H215,2)</f>
        <v>0</v>
      </c>
      <c r="BL215" s="16" t="s">
        <v>171</v>
      </c>
      <c r="BM215" s="255" t="s">
        <v>2185</v>
      </c>
    </row>
    <row r="216" spans="1:51" s="14" customFormat="1" ht="12">
      <c r="A216" s="14"/>
      <c r="B216" s="268"/>
      <c r="C216" s="269"/>
      <c r="D216" s="259" t="s">
        <v>173</v>
      </c>
      <c r="E216" s="270" t="s">
        <v>1</v>
      </c>
      <c r="F216" s="271" t="s">
        <v>279</v>
      </c>
      <c r="G216" s="269"/>
      <c r="H216" s="272">
        <v>155.848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173</v>
      </c>
      <c r="AU216" s="278" t="s">
        <v>82</v>
      </c>
      <c r="AV216" s="14" t="s">
        <v>82</v>
      </c>
      <c r="AW216" s="14" t="s">
        <v>30</v>
      </c>
      <c r="AX216" s="14" t="s">
        <v>73</v>
      </c>
      <c r="AY216" s="278" t="s">
        <v>165</v>
      </c>
    </row>
    <row r="217" spans="1:51" s="14" customFormat="1" ht="12">
      <c r="A217" s="14"/>
      <c r="B217" s="268"/>
      <c r="C217" s="269"/>
      <c r="D217" s="259" t="s">
        <v>173</v>
      </c>
      <c r="E217" s="269"/>
      <c r="F217" s="271" t="s">
        <v>280</v>
      </c>
      <c r="G217" s="269"/>
      <c r="H217" s="272">
        <v>0.156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173</v>
      </c>
      <c r="AU217" s="278" t="s">
        <v>82</v>
      </c>
      <c r="AV217" s="14" t="s">
        <v>82</v>
      </c>
      <c r="AW217" s="14" t="s">
        <v>4</v>
      </c>
      <c r="AX217" s="14" t="s">
        <v>80</v>
      </c>
      <c r="AY217" s="278" t="s">
        <v>165</v>
      </c>
    </row>
    <row r="218" spans="1:65" s="2" customFormat="1" ht="21.75" customHeight="1">
      <c r="A218" s="37"/>
      <c r="B218" s="38"/>
      <c r="C218" s="243" t="s">
        <v>289</v>
      </c>
      <c r="D218" s="243" t="s">
        <v>167</v>
      </c>
      <c r="E218" s="244" t="s">
        <v>282</v>
      </c>
      <c r="F218" s="245" t="s">
        <v>283</v>
      </c>
      <c r="G218" s="246" t="s">
        <v>170</v>
      </c>
      <c r="H218" s="247">
        <v>7</v>
      </c>
      <c r="I218" s="248"/>
      <c r="J218" s="249">
        <f>ROUND(I218*H218,2)</f>
        <v>0</v>
      </c>
      <c r="K218" s="250"/>
      <c r="L218" s="43"/>
      <c r="M218" s="251" t="s">
        <v>1</v>
      </c>
      <c r="N218" s="252" t="s">
        <v>38</v>
      </c>
      <c r="O218" s="90"/>
      <c r="P218" s="253">
        <f>O218*H218</f>
        <v>0</v>
      </c>
      <c r="Q218" s="253">
        <v>0.25365</v>
      </c>
      <c r="R218" s="253">
        <f>Q218*H218</f>
        <v>1.77555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171</v>
      </c>
      <c r="AT218" s="255" t="s">
        <v>167</v>
      </c>
      <c r="AU218" s="255" t="s">
        <v>82</v>
      </c>
      <c r="AY218" s="16" t="s">
        <v>165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80</v>
      </c>
      <c r="BK218" s="256">
        <f>ROUND(I218*H218,2)</f>
        <v>0</v>
      </c>
      <c r="BL218" s="16" t="s">
        <v>171</v>
      </c>
      <c r="BM218" s="255" t="s">
        <v>2186</v>
      </c>
    </row>
    <row r="219" spans="1:51" s="13" customFormat="1" ht="12">
      <c r="A219" s="13"/>
      <c r="B219" s="257"/>
      <c r="C219" s="258"/>
      <c r="D219" s="259" t="s">
        <v>173</v>
      </c>
      <c r="E219" s="260" t="s">
        <v>1</v>
      </c>
      <c r="F219" s="261" t="s">
        <v>285</v>
      </c>
      <c r="G219" s="258"/>
      <c r="H219" s="260" t="s">
        <v>1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7" t="s">
        <v>173</v>
      </c>
      <c r="AU219" s="267" t="s">
        <v>82</v>
      </c>
      <c r="AV219" s="13" t="s">
        <v>80</v>
      </c>
      <c r="AW219" s="13" t="s">
        <v>30</v>
      </c>
      <c r="AX219" s="13" t="s">
        <v>73</v>
      </c>
      <c r="AY219" s="267" t="s">
        <v>165</v>
      </c>
    </row>
    <row r="220" spans="1:51" s="14" customFormat="1" ht="12">
      <c r="A220" s="14"/>
      <c r="B220" s="268"/>
      <c r="C220" s="269"/>
      <c r="D220" s="259" t="s">
        <v>173</v>
      </c>
      <c r="E220" s="270" t="s">
        <v>1</v>
      </c>
      <c r="F220" s="271" t="s">
        <v>286</v>
      </c>
      <c r="G220" s="269"/>
      <c r="H220" s="272">
        <v>6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173</v>
      </c>
      <c r="AU220" s="278" t="s">
        <v>82</v>
      </c>
      <c r="AV220" s="14" t="s">
        <v>82</v>
      </c>
      <c r="AW220" s="14" t="s">
        <v>30</v>
      </c>
      <c r="AX220" s="14" t="s">
        <v>73</v>
      </c>
      <c r="AY220" s="278" t="s">
        <v>165</v>
      </c>
    </row>
    <row r="221" spans="1:51" s="14" customFormat="1" ht="12">
      <c r="A221" s="14"/>
      <c r="B221" s="268"/>
      <c r="C221" s="269"/>
      <c r="D221" s="259" t="s">
        <v>173</v>
      </c>
      <c r="E221" s="270" t="s">
        <v>1</v>
      </c>
      <c r="F221" s="271" t="s">
        <v>287</v>
      </c>
      <c r="G221" s="269"/>
      <c r="H221" s="272">
        <v>1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8" t="s">
        <v>173</v>
      </c>
      <c r="AU221" s="278" t="s">
        <v>82</v>
      </c>
      <c r="AV221" s="14" t="s">
        <v>82</v>
      </c>
      <c r="AW221" s="14" t="s">
        <v>30</v>
      </c>
      <c r="AX221" s="14" t="s">
        <v>73</v>
      </c>
      <c r="AY221" s="278" t="s">
        <v>165</v>
      </c>
    </row>
    <row r="222" spans="1:63" s="12" customFormat="1" ht="22.8" customHeight="1">
      <c r="A222" s="12"/>
      <c r="B222" s="227"/>
      <c r="C222" s="228"/>
      <c r="D222" s="229" t="s">
        <v>72</v>
      </c>
      <c r="E222" s="241" t="s">
        <v>171</v>
      </c>
      <c r="F222" s="241" t="s">
        <v>288</v>
      </c>
      <c r="G222" s="228"/>
      <c r="H222" s="228"/>
      <c r="I222" s="231"/>
      <c r="J222" s="242">
        <f>BK222</f>
        <v>0</v>
      </c>
      <c r="K222" s="228"/>
      <c r="L222" s="233"/>
      <c r="M222" s="234"/>
      <c r="N222" s="235"/>
      <c r="O222" s="235"/>
      <c r="P222" s="236">
        <f>SUM(P223:P242)</f>
        <v>0</v>
      </c>
      <c r="Q222" s="235"/>
      <c r="R222" s="236">
        <f>SUM(R223:R242)</f>
        <v>3.79181776</v>
      </c>
      <c r="S222" s="235"/>
      <c r="T222" s="237">
        <f>SUM(T223:T242)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8" t="s">
        <v>80</v>
      </c>
      <c r="AT222" s="239" t="s">
        <v>72</v>
      </c>
      <c r="AU222" s="239" t="s">
        <v>80</v>
      </c>
      <c r="AY222" s="238" t="s">
        <v>165</v>
      </c>
      <c r="BK222" s="240">
        <f>SUM(BK223:BK242)</f>
        <v>0</v>
      </c>
    </row>
    <row r="223" spans="1:65" s="2" customFormat="1" ht="16.5" customHeight="1">
      <c r="A223" s="37"/>
      <c r="B223" s="38"/>
      <c r="C223" s="243" t="s">
        <v>295</v>
      </c>
      <c r="D223" s="243" t="s">
        <v>167</v>
      </c>
      <c r="E223" s="244" t="s">
        <v>290</v>
      </c>
      <c r="F223" s="245" t="s">
        <v>291</v>
      </c>
      <c r="G223" s="246" t="s">
        <v>178</v>
      </c>
      <c r="H223" s="247">
        <v>0.76</v>
      </c>
      <c r="I223" s="248"/>
      <c r="J223" s="249">
        <f>ROUND(I223*H223,2)</f>
        <v>0</v>
      </c>
      <c r="K223" s="250"/>
      <c r="L223" s="43"/>
      <c r="M223" s="251" t="s">
        <v>1</v>
      </c>
      <c r="N223" s="252" t="s">
        <v>38</v>
      </c>
      <c r="O223" s="90"/>
      <c r="P223" s="253">
        <f>O223*H223</f>
        <v>0</v>
      </c>
      <c r="Q223" s="253">
        <v>2.45343</v>
      </c>
      <c r="R223" s="253">
        <f>Q223*H223</f>
        <v>1.8646068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171</v>
      </c>
      <c r="AT223" s="255" t="s">
        <v>167</v>
      </c>
      <c r="AU223" s="255" t="s">
        <v>82</v>
      </c>
      <c r="AY223" s="16" t="s">
        <v>165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80</v>
      </c>
      <c r="BK223" s="256">
        <f>ROUND(I223*H223,2)</f>
        <v>0</v>
      </c>
      <c r="BL223" s="16" t="s">
        <v>171</v>
      </c>
      <c r="BM223" s="255" t="s">
        <v>2187</v>
      </c>
    </row>
    <row r="224" spans="1:51" s="14" customFormat="1" ht="12">
      <c r="A224" s="14"/>
      <c r="B224" s="268"/>
      <c r="C224" s="269"/>
      <c r="D224" s="259" t="s">
        <v>173</v>
      </c>
      <c r="E224" s="270" t="s">
        <v>1</v>
      </c>
      <c r="F224" s="271" t="s">
        <v>293</v>
      </c>
      <c r="G224" s="269"/>
      <c r="H224" s="272">
        <v>0.512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173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165</v>
      </c>
    </row>
    <row r="225" spans="1:51" s="14" customFormat="1" ht="12">
      <c r="A225" s="14"/>
      <c r="B225" s="268"/>
      <c r="C225" s="269"/>
      <c r="D225" s="259" t="s">
        <v>173</v>
      </c>
      <c r="E225" s="270" t="s">
        <v>1</v>
      </c>
      <c r="F225" s="271" t="s">
        <v>2188</v>
      </c>
      <c r="G225" s="269"/>
      <c r="H225" s="272">
        <v>0.248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173</v>
      </c>
      <c r="AU225" s="278" t="s">
        <v>82</v>
      </c>
      <c r="AV225" s="14" t="s">
        <v>82</v>
      </c>
      <c r="AW225" s="14" t="s">
        <v>30</v>
      </c>
      <c r="AX225" s="14" t="s">
        <v>73</v>
      </c>
      <c r="AY225" s="278" t="s">
        <v>165</v>
      </c>
    </row>
    <row r="226" spans="1:65" s="2" customFormat="1" ht="21.75" customHeight="1">
      <c r="A226" s="37"/>
      <c r="B226" s="38"/>
      <c r="C226" s="243" t="s">
        <v>300</v>
      </c>
      <c r="D226" s="243" t="s">
        <v>167</v>
      </c>
      <c r="E226" s="244" t="s">
        <v>296</v>
      </c>
      <c r="F226" s="245" t="s">
        <v>297</v>
      </c>
      <c r="G226" s="246" t="s">
        <v>170</v>
      </c>
      <c r="H226" s="247">
        <v>5.76</v>
      </c>
      <c r="I226" s="248"/>
      <c r="J226" s="249">
        <f>ROUND(I226*H226,2)</f>
        <v>0</v>
      </c>
      <c r="K226" s="250"/>
      <c r="L226" s="43"/>
      <c r="M226" s="251" t="s">
        <v>1</v>
      </c>
      <c r="N226" s="252" t="s">
        <v>38</v>
      </c>
      <c r="O226" s="90"/>
      <c r="P226" s="253">
        <f>O226*H226</f>
        <v>0</v>
      </c>
      <c r="Q226" s="253">
        <v>0.00533</v>
      </c>
      <c r="R226" s="253">
        <f>Q226*H226</f>
        <v>0.030700799999999997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171</v>
      </c>
      <c r="AT226" s="255" t="s">
        <v>167</v>
      </c>
      <c r="AU226" s="255" t="s">
        <v>82</v>
      </c>
      <c r="AY226" s="16" t="s">
        <v>165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80</v>
      </c>
      <c r="BK226" s="256">
        <f>ROUND(I226*H226,2)</f>
        <v>0</v>
      </c>
      <c r="BL226" s="16" t="s">
        <v>171</v>
      </c>
      <c r="BM226" s="255" t="s">
        <v>2189</v>
      </c>
    </row>
    <row r="227" spans="1:51" s="14" customFormat="1" ht="12">
      <c r="A227" s="14"/>
      <c r="B227" s="268"/>
      <c r="C227" s="269"/>
      <c r="D227" s="259" t="s">
        <v>173</v>
      </c>
      <c r="E227" s="270" t="s">
        <v>1</v>
      </c>
      <c r="F227" s="271" t="s">
        <v>299</v>
      </c>
      <c r="G227" s="269"/>
      <c r="H227" s="272">
        <v>5.76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173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165</v>
      </c>
    </row>
    <row r="228" spans="1:65" s="2" customFormat="1" ht="21.75" customHeight="1">
      <c r="A228" s="37"/>
      <c r="B228" s="38"/>
      <c r="C228" s="243" t="s">
        <v>304</v>
      </c>
      <c r="D228" s="243" t="s">
        <v>167</v>
      </c>
      <c r="E228" s="244" t="s">
        <v>301</v>
      </c>
      <c r="F228" s="245" t="s">
        <v>302</v>
      </c>
      <c r="G228" s="246" t="s">
        <v>170</v>
      </c>
      <c r="H228" s="247">
        <v>5.76</v>
      </c>
      <c r="I228" s="248"/>
      <c r="J228" s="249">
        <f>ROUND(I228*H228,2)</f>
        <v>0</v>
      </c>
      <c r="K228" s="250"/>
      <c r="L228" s="43"/>
      <c r="M228" s="251" t="s">
        <v>1</v>
      </c>
      <c r="N228" s="252" t="s">
        <v>38</v>
      </c>
      <c r="O228" s="90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171</v>
      </c>
      <c r="AT228" s="255" t="s">
        <v>167</v>
      </c>
      <c r="AU228" s="255" t="s">
        <v>82</v>
      </c>
      <c r="AY228" s="16" t="s">
        <v>165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80</v>
      </c>
      <c r="BK228" s="256">
        <f>ROUND(I228*H228,2)</f>
        <v>0</v>
      </c>
      <c r="BL228" s="16" t="s">
        <v>171</v>
      </c>
      <c r="BM228" s="255" t="s">
        <v>2190</v>
      </c>
    </row>
    <row r="229" spans="1:65" s="2" customFormat="1" ht="21.75" customHeight="1">
      <c r="A229" s="37"/>
      <c r="B229" s="38"/>
      <c r="C229" s="243" t="s">
        <v>310</v>
      </c>
      <c r="D229" s="243" t="s">
        <v>167</v>
      </c>
      <c r="E229" s="244" t="s">
        <v>305</v>
      </c>
      <c r="F229" s="245" t="s">
        <v>306</v>
      </c>
      <c r="G229" s="246" t="s">
        <v>170</v>
      </c>
      <c r="H229" s="247">
        <v>6.475</v>
      </c>
      <c r="I229" s="248"/>
      <c r="J229" s="249">
        <f>ROUND(I229*H229,2)</f>
        <v>0</v>
      </c>
      <c r="K229" s="250"/>
      <c r="L229" s="43"/>
      <c r="M229" s="251" t="s">
        <v>1</v>
      </c>
      <c r="N229" s="252" t="s">
        <v>38</v>
      </c>
      <c r="O229" s="90"/>
      <c r="P229" s="253">
        <f>O229*H229</f>
        <v>0</v>
      </c>
      <c r="Q229" s="253">
        <v>0.00958</v>
      </c>
      <c r="R229" s="253">
        <f>Q229*H229</f>
        <v>0.062030499999999995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171</v>
      </c>
      <c r="AT229" s="255" t="s">
        <v>167</v>
      </c>
      <c r="AU229" s="255" t="s">
        <v>82</v>
      </c>
      <c r="AY229" s="16" t="s">
        <v>165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80</v>
      </c>
      <c r="BK229" s="256">
        <f>ROUND(I229*H229,2)</f>
        <v>0</v>
      </c>
      <c r="BL229" s="16" t="s">
        <v>171</v>
      </c>
      <c r="BM229" s="255" t="s">
        <v>2191</v>
      </c>
    </row>
    <row r="230" spans="1:51" s="14" customFormat="1" ht="12">
      <c r="A230" s="14"/>
      <c r="B230" s="268"/>
      <c r="C230" s="269"/>
      <c r="D230" s="259" t="s">
        <v>173</v>
      </c>
      <c r="E230" s="270" t="s">
        <v>1</v>
      </c>
      <c r="F230" s="271" t="s">
        <v>308</v>
      </c>
      <c r="G230" s="269"/>
      <c r="H230" s="272">
        <v>4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8" t="s">
        <v>173</v>
      </c>
      <c r="AU230" s="278" t="s">
        <v>82</v>
      </c>
      <c r="AV230" s="14" t="s">
        <v>82</v>
      </c>
      <c r="AW230" s="14" t="s">
        <v>30</v>
      </c>
      <c r="AX230" s="14" t="s">
        <v>73</v>
      </c>
      <c r="AY230" s="278" t="s">
        <v>165</v>
      </c>
    </row>
    <row r="231" spans="1:51" s="14" customFormat="1" ht="12">
      <c r="A231" s="14"/>
      <c r="B231" s="268"/>
      <c r="C231" s="269"/>
      <c r="D231" s="259" t="s">
        <v>173</v>
      </c>
      <c r="E231" s="270" t="s">
        <v>1</v>
      </c>
      <c r="F231" s="271" t="s">
        <v>309</v>
      </c>
      <c r="G231" s="269"/>
      <c r="H231" s="272">
        <v>2.475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8" t="s">
        <v>173</v>
      </c>
      <c r="AU231" s="278" t="s">
        <v>82</v>
      </c>
      <c r="AV231" s="14" t="s">
        <v>82</v>
      </c>
      <c r="AW231" s="14" t="s">
        <v>30</v>
      </c>
      <c r="AX231" s="14" t="s">
        <v>73</v>
      </c>
      <c r="AY231" s="278" t="s">
        <v>165</v>
      </c>
    </row>
    <row r="232" spans="1:65" s="2" customFormat="1" ht="21.75" customHeight="1">
      <c r="A232" s="37"/>
      <c r="B232" s="38"/>
      <c r="C232" s="243" t="s">
        <v>314</v>
      </c>
      <c r="D232" s="243" t="s">
        <v>167</v>
      </c>
      <c r="E232" s="244" t="s">
        <v>311</v>
      </c>
      <c r="F232" s="245" t="s">
        <v>312</v>
      </c>
      <c r="G232" s="246" t="s">
        <v>170</v>
      </c>
      <c r="H232" s="247">
        <v>5.76</v>
      </c>
      <c r="I232" s="248"/>
      <c r="J232" s="249">
        <f>ROUND(I232*H232,2)</f>
        <v>0</v>
      </c>
      <c r="K232" s="250"/>
      <c r="L232" s="43"/>
      <c r="M232" s="251" t="s">
        <v>1</v>
      </c>
      <c r="N232" s="252" t="s">
        <v>38</v>
      </c>
      <c r="O232" s="90"/>
      <c r="P232" s="253">
        <f>O232*H232</f>
        <v>0</v>
      </c>
      <c r="Q232" s="253">
        <v>0.00081</v>
      </c>
      <c r="R232" s="253">
        <f>Q232*H232</f>
        <v>0.0046656</v>
      </c>
      <c r="S232" s="253">
        <v>0</v>
      </c>
      <c r="T232" s="25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5" t="s">
        <v>171</v>
      </c>
      <c r="AT232" s="255" t="s">
        <v>167</v>
      </c>
      <c r="AU232" s="255" t="s">
        <v>82</v>
      </c>
      <c r="AY232" s="16" t="s">
        <v>165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6" t="s">
        <v>80</v>
      </c>
      <c r="BK232" s="256">
        <f>ROUND(I232*H232,2)</f>
        <v>0</v>
      </c>
      <c r="BL232" s="16" t="s">
        <v>171</v>
      </c>
      <c r="BM232" s="255" t="s">
        <v>2192</v>
      </c>
    </row>
    <row r="233" spans="1:65" s="2" customFormat="1" ht="21.75" customHeight="1">
      <c r="A233" s="37"/>
      <c r="B233" s="38"/>
      <c r="C233" s="243" t="s">
        <v>318</v>
      </c>
      <c r="D233" s="243" t="s">
        <v>167</v>
      </c>
      <c r="E233" s="244" t="s">
        <v>315</v>
      </c>
      <c r="F233" s="245" t="s">
        <v>316</v>
      </c>
      <c r="G233" s="246" t="s">
        <v>170</v>
      </c>
      <c r="H233" s="247">
        <v>5.76</v>
      </c>
      <c r="I233" s="248"/>
      <c r="J233" s="249">
        <f>ROUND(I233*H233,2)</f>
        <v>0</v>
      </c>
      <c r="K233" s="250"/>
      <c r="L233" s="43"/>
      <c r="M233" s="251" t="s">
        <v>1</v>
      </c>
      <c r="N233" s="252" t="s">
        <v>38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171</v>
      </c>
      <c r="AT233" s="255" t="s">
        <v>167</v>
      </c>
      <c r="AU233" s="255" t="s">
        <v>82</v>
      </c>
      <c r="AY233" s="16" t="s">
        <v>165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80</v>
      </c>
      <c r="BK233" s="256">
        <f>ROUND(I233*H233,2)</f>
        <v>0</v>
      </c>
      <c r="BL233" s="16" t="s">
        <v>171</v>
      </c>
      <c r="BM233" s="255" t="s">
        <v>2193</v>
      </c>
    </row>
    <row r="234" spans="1:65" s="2" customFormat="1" ht="16.5" customHeight="1">
      <c r="A234" s="37"/>
      <c r="B234" s="38"/>
      <c r="C234" s="243" t="s">
        <v>323</v>
      </c>
      <c r="D234" s="243" t="s">
        <v>167</v>
      </c>
      <c r="E234" s="244" t="s">
        <v>319</v>
      </c>
      <c r="F234" s="245" t="s">
        <v>320</v>
      </c>
      <c r="G234" s="246" t="s">
        <v>219</v>
      </c>
      <c r="H234" s="247">
        <v>0.016</v>
      </c>
      <c r="I234" s="248"/>
      <c r="J234" s="249">
        <f>ROUND(I234*H234,2)</f>
        <v>0</v>
      </c>
      <c r="K234" s="250"/>
      <c r="L234" s="43"/>
      <c r="M234" s="251" t="s">
        <v>1</v>
      </c>
      <c r="N234" s="252" t="s">
        <v>38</v>
      </c>
      <c r="O234" s="90"/>
      <c r="P234" s="253">
        <f>O234*H234</f>
        <v>0</v>
      </c>
      <c r="Q234" s="253">
        <v>1.05516</v>
      </c>
      <c r="R234" s="253">
        <f>Q234*H234</f>
        <v>0.01688256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171</v>
      </c>
      <c r="AT234" s="255" t="s">
        <v>167</v>
      </c>
      <c r="AU234" s="255" t="s">
        <v>82</v>
      </c>
      <c r="AY234" s="16" t="s">
        <v>165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80</v>
      </c>
      <c r="BK234" s="256">
        <f>ROUND(I234*H234,2)</f>
        <v>0</v>
      </c>
      <c r="BL234" s="16" t="s">
        <v>171</v>
      </c>
      <c r="BM234" s="255" t="s">
        <v>2194</v>
      </c>
    </row>
    <row r="235" spans="1:51" s="14" customFormat="1" ht="12">
      <c r="A235" s="14"/>
      <c r="B235" s="268"/>
      <c r="C235" s="269"/>
      <c r="D235" s="259" t="s">
        <v>173</v>
      </c>
      <c r="E235" s="270" t="s">
        <v>1</v>
      </c>
      <c r="F235" s="271" t="s">
        <v>322</v>
      </c>
      <c r="G235" s="269"/>
      <c r="H235" s="272">
        <v>0.016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173</v>
      </c>
      <c r="AU235" s="278" t="s">
        <v>82</v>
      </c>
      <c r="AV235" s="14" t="s">
        <v>82</v>
      </c>
      <c r="AW235" s="14" t="s">
        <v>30</v>
      </c>
      <c r="AX235" s="14" t="s">
        <v>73</v>
      </c>
      <c r="AY235" s="278" t="s">
        <v>165</v>
      </c>
    </row>
    <row r="236" spans="1:65" s="2" customFormat="1" ht="16.5" customHeight="1">
      <c r="A236" s="37"/>
      <c r="B236" s="38"/>
      <c r="C236" s="243" t="s">
        <v>328</v>
      </c>
      <c r="D236" s="243" t="s">
        <v>167</v>
      </c>
      <c r="E236" s="244" t="s">
        <v>324</v>
      </c>
      <c r="F236" s="245" t="s">
        <v>325</v>
      </c>
      <c r="G236" s="246" t="s">
        <v>273</v>
      </c>
      <c r="H236" s="247">
        <v>6</v>
      </c>
      <c r="I236" s="248"/>
      <c r="J236" s="249">
        <f>ROUND(I236*H236,2)</f>
        <v>0</v>
      </c>
      <c r="K236" s="250"/>
      <c r="L236" s="43"/>
      <c r="M236" s="251" t="s">
        <v>1</v>
      </c>
      <c r="N236" s="252" t="s">
        <v>38</v>
      </c>
      <c r="O236" s="90"/>
      <c r="P236" s="253">
        <f>O236*H236</f>
        <v>0</v>
      </c>
      <c r="Q236" s="253">
        <v>0.059</v>
      </c>
      <c r="R236" s="253">
        <f>Q236*H236</f>
        <v>0.354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171</v>
      </c>
      <c r="AT236" s="255" t="s">
        <v>167</v>
      </c>
      <c r="AU236" s="255" t="s">
        <v>82</v>
      </c>
      <c r="AY236" s="16" t="s">
        <v>165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80</v>
      </c>
      <c r="BK236" s="256">
        <f>ROUND(I236*H236,2)</f>
        <v>0</v>
      </c>
      <c r="BL236" s="16" t="s">
        <v>171</v>
      </c>
      <c r="BM236" s="255" t="s">
        <v>2195</v>
      </c>
    </row>
    <row r="237" spans="1:51" s="14" customFormat="1" ht="12">
      <c r="A237" s="14"/>
      <c r="B237" s="268"/>
      <c r="C237" s="269"/>
      <c r="D237" s="259" t="s">
        <v>173</v>
      </c>
      <c r="E237" s="270" t="s">
        <v>1</v>
      </c>
      <c r="F237" s="271" t="s">
        <v>327</v>
      </c>
      <c r="G237" s="269"/>
      <c r="H237" s="272">
        <v>6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173</v>
      </c>
      <c r="AU237" s="278" t="s">
        <v>82</v>
      </c>
      <c r="AV237" s="14" t="s">
        <v>82</v>
      </c>
      <c r="AW237" s="14" t="s">
        <v>30</v>
      </c>
      <c r="AX237" s="14" t="s">
        <v>73</v>
      </c>
      <c r="AY237" s="278" t="s">
        <v>165</v>
      </c>
    </row>
    <row r="238" spans="1:65" s="2" customFormat="1" ht="16.5" customHeight="1">
      <c r="A238" s="37"/>
      <c r="B238" s="38"/>
      <c r="C238" s="243" t="s">
        <v>333</v>
      </c>
      <c r="D238" s="243" t="s">
        <v>167</v>
      </c>
      <c r="E238" s="244" t="s">
        <v>329</v>
      </c>
      <c r="F238" s="245" t="s">
        <v>330</v>
      </c>
      <c r="G238" s="246" t="s">
        <v>178</v>
      </c>
      <c r="H238" s="247">
        <v>0.63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38</v>
      </c>
      <c r="O238" s="90"/>
      <c r="P238" s="253">
        <f>O238*H238</f>
        <v>0</v>
      </c>
      <c r="Q238" s="253">
        <v>2.25645</v>
      </c>
      <c r="R238" s="253">
        <f>Q238*H238</f>
        <v>1.4215635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171</v>
      </c>
      <c r="AT238" s="255" t="s">
        <v>167</v>
      </c>
      <c r="AU238" s="255" t="s">
        <v>82</v>
      </c>
      <c r="AY238" s="16" t="s">
        <v>165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80</v>
      </c>
      <c r="BK238" s="256">
        <f>ROUND(I238*H238,2)</f>
        <v>0</v>
      </c>
      <c r="BL238" s="16" t="s">
        <v>171</v>
      </c>
      <c r="BM238" s="255" t="s">
        <v>2196</v>
      </c>
    </row>
    <row r="239" spans="1:51" s="14" customFormat="1" ht="12">
      <c r="A239" s="14"/>
      <c r="B239" s="268"/>
      <c r="C239" s="269"/>
      <c r="D239" s="259" t="s">
        <v>173</v>
      </c>
      <c r="E239" s="270" t="s">
        <v>1</v>
      </c>
      <c r="F239" s="271" t="s">
        <v>332</v>
      </c>
      <c r="G239" s="269"/>
      <c r="H239" s="272">
        <v>0.63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173</v>
      </c>
      <c r="AU239" s="278" t="s">
        <v>82</v>
      </c>
      <c r="AV239" s="14" t="s">
        <v>82</v>
      </c>
      <c r="AW239" s="14" t="s">
        <v>30</v>
      </c>
      <c r="AX239" s="14" t="s">
        <v>73</v>
      </c>
      <c r="AY239" s="278" t="s">
        <v>165</v>
      </c>
    </row>
    <row r="240" spans="1:65" s="2" customFormat="1" ht="16.5" customHeight="1">
      <c r="A240" s="37"/>
      <c r="B240" s="38"/>
      <c r="C240" s="243" t="s">
        <v>338</v>
      </c>
      <c r="D240" s="243" t="s">
        <v>167</v>
      </c>
      <c r="E240" s="244" t="s">
        <v>334</v>
      </c>
      <c r="F240" s="245" t="s">
        <v>335</v>
      </c>
      <c r="G240" s="246" t="s">
        <v>170</v>
      </c>
      <c r="H240" s="247">
        <v>7.2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38</v>
      </c>
      <c r="O240" s="90"/>
      <c r="P240" s="253">
        <f>O240*H240</f>
        <v>0</v>
      </c>
      <c r="Q240" s="253">
        <v>0.00519</v>
      </c>
      <c r="R240" s="253">
        <f>Q240*H240</f>
        <v>0.037368000000000005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171</v>
      </c>
      <c r="AT240" s="255" t="s">
        <v>167</v>
      </c>
      <c r="AU240" s="255" t="s">
        <v>82</v>
      </c>
      <c r="AY240" s="16" t="s">
        <v>165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80</v>
      </c>
      <c r="BK240" s="256">
        <f>ROUND(I240*H240,2)</f>
        <v>0</v>
      </c>
      <c r="BL240" s="16" t="s">
        <v>171</v>
      </c>
      <c r="BM240" s="255" t="s">
        <v>2197</v>
      </c>
    </row>
    <row r="241" spans="1:51" s="14" customFormat="1" ht="12">
      <c r="A241" s="14"/>
      <c r="B241" s="268"/>
      <c r="C241" s="269"/>
      <c r="D241" s="259" t="s">
        <v>173</v>
      </c>
      <c r="E241" s="270" t="s">
        <v>1</v>
      </c>
      <c r="F241" s="271" t="s">
        <v>337</v>
      </c>
      <c r="G241" s="269"/>
      <c r="H241" s="272">
        <v>7.2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173</v>
      </c>
      <c r="AU241" s="278" t="s">
        <v>82</v>
      </c>
      <c r="AV241" s="14" t="s">
        <v>82</v>
      </c>
      <c r="AW241" s="14" t="s">
        <v>30</v>
      </c>
      <c r="AX241" s="14" t="s">
        <v>73</v>
      </c>
      <c r="AY241" s="278" t="s">
        <v>165</v>
      </c>
    </row>
    <row r="242" spans="1:65" s="2" customFormat="1" ht="16.5" customHeight="1">
      <c r="A242" s="37"/>
      <c r="B242" s="38"/>
      <c r="C242" s="243" t="s">
        <v>344</v>
      </c>
      <c r="D242" s="243" t="s">
        <v>167</v>
      </c>
      <c r="E242" s="244" t="s">
        <v>339</v>
      </c>
      <c r="F242" s="245" t="s">
        <v>340</v>
      </c>
      <c r="G242" s="246" t="s">
        <v>170</v>
      </c>
      <c r="H242" s="247">
        <v>7.2</v>
      </c>
      <c r="I242" s="248"/>
      <c r="J242" s="249">
        <f>ROUND(I242*H242,2)</f>
        <v>0</v>
      </c>
      <c r="K242" s="250"/>
      <c r="L242" s="43"/>
      <c r="M242" s="251" t="s">
        <v>1</v>
      </c>
      <c r="N242" s="252" t="s">
        <v>38</v>
      </c>
      <c r="O242" s="90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5" t="s">
        <v>171</v>
      </c>
      <c r="AT242" s="255" t="s">
        <v>167</v>
      </c>
      <c r="AU242" s="255" t="s">
        <v>82</v>
      </c>
      <c r="AY242" s="16" t="s">
        <v>165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6" t="s">
        <v>80</v>
      </c>
      <c r="BK242" s="256">
        <f>ROUND(I242*H242,2)</f>
        <v>0</v>
      </c>
      <c r="BL242" s="16" t="s">
        <v>171</v>
      </c>
      <c r="BM242" s="255" t="s">
        <v>2198</v>
      </c>
    </row>
    <row r="243" spans="1:63" s="12" customFormat="1" ht="22.8" customHeight="1">
      <c r="A243" s="12"/>
      <c r="B243" s="227"/>
      <c r="C243" s="228"/>
      <c r="D243" s="229" t="s">
        <v>72</v>
      </c>
      <c r="E243" s="241" t="s">
        <v>342</v>
      </c>
      <c r="F243" s="241" t="s">
        <v>343</v>
      </c>
      <c r="G243" s="228"/>
      <c r="H243" s="228"/>
      <c r="I243" s="231"/>
      <c r="J243" s="242">
        <f>BK243</f>
        <v>0</v>
      </c>
      <c r="K243" s="228"/>
      <c r="L243" s="233"/>
      <c r="M243" s="234"/>
      <c r="N243" s="235"/>
      <c r="O243" s="235"/>
      <c r="P243" s="236">
        <f>SUM(P244:P299)</f>
        <v>0</v>
      </c>
      <c r="Q243" s="235"/>
      <c r="R243" s="236">
        <f>SUM(R244:R299)</f>
        <v>15.515615709999995</v>
      </c>
      <c r="S243" s="235"/>
      <c r="T243" s="237">
        <f>SUM(T244:T299)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8" t="s">
        <v>80</v>
      </c>
      <c r="AT243" s="239" t="s">
        <v>72</v>
      </c>
      <c r="AU243" s="239" t="s">
        <v>80</v>
      </c>
      <c r="AY243" s="238" t="s">
        <v>165</v>
      </c>
      <c r="BK243" s="240">
        <f>SUM(BK244:BK299)</f>
        <v>0</v>
      </c>
    </row>
    <row r="244" spans="1:65" s="2" customFormat="1" ht="21.75" customHeight="1">
      <c r="A244" s="37"/>
      <c r="B244" s="38"/>
      <c r="C244" s="243" t="s">
        <v>351</v>
      </c>
      <c r="D244" s="243" t="s">
        <v>167</v>
      </c>
      <c r="E244" s="244" t="s">
        <v>345</v>
      </c>
      <c r="F244" s="245" t="s">
        <v>346</v>
      </c>
      <c r="G244" s="246" t="s">
        <v>170</v>
      </c>
      <c r="H244" s="247">
        <v>24.276</v>
      </c>
      <c r="I244" s="248"/>
      <c r="J244" s="249">
        <f>ROUND(I244*H244,2)</f>
        <v>0</v>
      </c>
      <c r="K244" s="250"/>
      <c r="L244" s="43"/>
      <c r="M244" s="251" t="s">
        <v>1</v>
      </c>
      <c r="N244" s="252" t="s">
        <v>38</v>
      </c>
      <c r="O244" s="90"/>
      <c r="P244" s="253">
        <f>O244*H244</f>
        <v>0</v>
      </c>
      <c r="Q244" s="253">
        <v>0.00026</v>
      </c>
      <c r="R244" s="253">
        <f>Q244*H244</f>
        <v>0.00631176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171</v>
      </c>
      <c r="AT244" s="255" t="s">
        <v>167</v>
      </c>
      <c r="AU244" s="255" t="s">
        <v>82</v>
      </c>
      <c r="AY244" s="16" t="s">
        <v>165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80</v>
      </c>
      <c r="BK244" s="256">
        <f>ROUND(I244*H244,2)</f>
        <v>0</v>
      </c>
      <c r="BL244" s="16" t="s">
        <v>171</v>
      </c>
      <c r="BM244" s="255" t="s">
        <v>2199</v>
      </c>
    </row>
    <row r="245" spans="1:51" s="13" customFormat="1" ht="12">
      <c r="A245" s="13"/>
      <c r="B245" s="257"/>
      <c r="C245" s="258"/>
      <c r="D245" s="259" t="s">
        <v>173</v>
      </c>
      <c r="E245" s="260" t="s">
        <v>1</v>
      </c>
      <c r="F245" s="261" t="s">
        <v>348</v>
      </c>
      <c r="G245" s="258"/>
      <c r="H245" s="260" t="s">
        <v>1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173</v>
      </c>
      <c r="AU245" s="267" t="s">
        <v>82</v>
      </c>
      <c r="AV245" s="13" t="s">
        <v>80</v>
      </c>
      <c r="AW245" s="13" t="s">
        <v>30</v>
      </c>
      <c r="AX245" s="13" t="s">
        <v>73</v>
      </c>
      <c r="AY245" s="267" t="s">
        <v>165</v>
      </c>
    </row>
    <row r="246" spans="1:51" s="13" customFormat="1" ht="12">
      <c r="A246" s="13"/>
      <c r="B246" s="257"/>
      <c r="C246" s="258"/>
      <c r="D246" s="259" t="s">
        <v>173</v>
      </c>
      <c r="E246" s="260" t="s">
        <v>1</v>
      </c>
      <c r="F246" s="261" t="s">
        <v>349</v>
      </c>
      <c r="G246" s="258"/>
      <c r="H246" s="260" t="s">
        <v>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173</v>
      </c>
      <c r="AU246" s="267" t="s">
        <v>82</v>
      </c>
      <c r="AV246" s="13" t="s">
        <v>80</v>
      </c>
      <c r="AW246" s="13" t="s">
        <v>30</v>
      </c>
      <c r="AX246" s="13" t="s">
        <v>73</v>
      </c>
      <c r="AY246" s="267" t="s">
        <v>165</v>
      </c>
    </row>
    <row r="247" spans="1:51" s="14" customFormat="1" ht="12">
      <c r="A247" s="14"/>
      <c r="B247" s="268"/>
      <c r="C247" s="269"/>
      <c r="D247" s="259" t="s">
        <v>173</v>
      </c>
      <c r="E247" s="270" t="s">
        <v>1</v>
      </c>
      <c r="F247" s="271" t="s">
        <v>2200</v>
      </c>
      <c r="G247" s="269"/>
      <c r="H247" s="272">
        <v>24.276</v>
      </c>
      <c r="I247" s="273"/>
      <c r="J247" s="269"/>
      <c r="K247" s="269"/>
      <c r="L247" s="274"/>
      <c r="M247" s="275"/>
      <c r="N247" s="276"/>
      <c r="O247" s="276"/>
      <c r="P247" s="276"/>
      <c r="Q247" s="276"/>
      <c r="R247" s="276"/>
      <c r="S247" s="276"/>
      <c r="T247" s="27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8" t="s">
        <v>173</v>
      </c>
      <c r="AU247" s="278" t="s">
        <v>82</v>
      </c>
      <c r="AV247" s="14" t="s">
        <v>82</v>
      </c>
      <c r="AW247" s="14" t="s">
        <v>30</v>
      </c>
      <c r="AX247" s="14" t="s">
        <v>73</v>
      </c>
      <c r="AY247" s="278" t="s">
        <v>165</v>
      </c>
    </row>
    <row r="248" spans="1:65" s="2" customFormat="1" ht="21.75" customHeight="1">
      <c r="A248" s="37"/>
      <c r="B248" s="38"/>
      <c r="C248" s="243" t="s">
        <v>356</v>
      </c>
      <c r="D248" s="243" t="s">
        <v>167</v>
      </c>
      <c r="E248" s="244" t="s">
        <v>352</v>
      </c>
      <c r="F248" s="245" t="s">
        <v>353</v>
      </c>
      <c r="G248" s="246" t="s">
        <v>170</v>
      </c>
      <c r="H248" s="247">
        <v>12.138</v>
      </c>
      <c r="I248" s="248"/>
      <c r="J248" s="249">
        <f>ROUND(I248*H248,2)</f>
        <v>0</v>
      </c>
      <c r="K248" s="250"/>
      <c r="L248" s="43"/>
      <c r="M248" s="251" t="s">
        <v>1</v>
      </c>
      <c r="N248" s="252" t="s">
        <v>38</v>
      </c>
      <c r="O248" s="90"/>
      <c r="P248" s="253">
        <f>O248*H248</f>
        <v>0</v>
      </c>
      <c r="Q248" s="253">
        <v>0.00489</v>
      </c>
      <c r="R248" s="253">
        <f>Q248*H248</f>
        <v>0.05935482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171</v>
      </c>
      <c r="AT248" s="255" t="s">
        <v>167</v>
      </c>
      <c r="AU248" s="255" t="s">
        <v>82</v>
      </c>
      <c r="AY248" s="16" t="s">
        <v>165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80</v>
      </c>
      <c r="BK248" s="256">
        <f>ROUND(I248*H248,2)</f>
        <v>0</v>
      </c>
      <c r="BL248" s="16" t="s">
        <v>171</v>
      </c>
      <c r="BM248" s="255" t="s">
        <v>2201</v>
      </c>
    </row>
    <row r="249" spans="1:51" s="13" customFormat="1" ht="12">
      <c r="A249" s="13"/>
      <c r="B249" s="257"/>
      <c r="C249" s="258"/>
      <c r="D249" s="259" t="s">
        <v>173</v>
      </c>
      <c r="E249" s="260" t="s">
        <v>1</v>
      </c>
      <c r="F249" s="261" t="s">
        <v>348</v>
      </c>
      <c r="G249" s="258"/>
      <c r="H249" s="260" t="s">
        <v>1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173</v>
      </c>
      <c r="AU249" s="267" t="s">
        <v>82</v>
      </c>
      <c r="AV249" s="13" t="s">
        <v>80</v>
      </c>
      <c r="AW249" s="13" t="s">
        <v>30</v>
      </c>
      <c r="AX249" s="13" t="s">
        <v>73</v>
      </c>
      <c r="AY249" s="267" t="s">
        <v>165</v>
      </c>
    </row>
    <row r="250" spans="1:51" s="14" customFormat="1" ht="12">
      <c r="A250" s="14"/>
      <c r="B250" s="268"/>
      <c r="C250" s="269"/>
      <c r="D250" s="259" t="s">
        <v>173</v>
      </c>
      <c r="E250" s="270" t="s">
        <v>1</v>
      </c>
      <c r="F250" s="271" t="s">
        <v>2202</v>
      </c>
      <c r="G250" s="269"/>
      <c r="H250" s="272">
        <v>12.138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173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165</v>
      </c>
    </row>
    <row r="251" spans="1:65" s="2" customFormat="1" ht="21.75" customHeight="1">
      <c r="A251" s="37"/>
      <c r="B251" s="38"/>
      <c r="C251" s="243" t="s">
        <v>360</v>
      </c>
      <c r="D251" s="243" t="s">
        <v>167</v>
      </c>
      <c r="E251" s="244" t="s">
        <v>357</v>
      </c>
      <c r="F251" s="245" t="s">
        <v>358</v>
      </c>
      <c r="G251" s="246" t="s">
        <v>170</v>
      </c>
      <c r="H251" s="247">
        <v>12.138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0.003</v>
      </c>
      <c r="R251" s="253">
        <f>Q251*H251</f>
        <v>0.036414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171</v>
      </c>
      <c r="AT251" s="255" t="s">
        <v>167</v>
      </c>
      <c r="AU251" s="255" t="s">
        <v>82</v>
      </c>
      <c r="AY251" s="16" t="s">
        <v>165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171</v>
      </c>
      <c r="BM251" s="255" t="s">
        <v>2203</v>
      </c>
    </row>
    <row r="252" spans="1:51" s="13" customFormat="1" ht="12">
      <c r="A252" s="13"/>
      <c r="B252" s="257"/>
      <c r="C252" s="258"/>
      <c r="D252" s="259" t="s">
        <v>173</v>
      </c>
      <c r="E252" s="260" t="s">
        <v>1</v>
      </c>
      <c r="F252" s="261" t="s">
        <v>348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173</v>
      </c>
      <c r="AU252" s="267" t="s">
        <v>82</v>
      </c>
      <c r="AV252" s="13" t="s">
        <v>80</v>
      </c>
      <c r="AW252" s="13" t="s">
        <v>30</v>
      </c>
      <c r="AX252" s="13" t="s">
        <v>73</v>
      </c>
      <c r="AY252" s="267" t="s">
        <v>165</v>
      </c>
    </row>
    <row r="253" spans="1:51" s="14" customFormat="1" ht="12">
      <c r="A253" s="14"/>
      <c r="B253" s="268"/>
      <c r="C253" s="269"/>
      <c r="D253" s="259" t="s">
        <v>173</v>
      </c>
      <c r="E253" s="270" t="s">
        <v>1</v>
      </c>
      <c r="F253" s="271" t="s">
        <v>2202</v>
      </c>
      <c r="G253" s="269"/>
      <c r="H253" s="272">
        <v>12.138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173</v>
      </c>
      <c r="AU253" s="278" t="s">
        <v>82</v>
      </c>
      <c r="AV253" s="14" t="s">
        <v>82</v>
      </c>
      <c r="AW253" s="14" t="s">
        <v>30</v>
      </c>
      <c r="AX253" s="14" t="s">
        <v>73</v>
      </c>
      <c r="AY253" s="278" t="s">
        <v>165</v>
      </c>
    </row>
    <row r="254" spans="1:65" s="2" customFormat="1" ht="21.75" customHeight="1">
      <c r="A254" s="37"/>
      <c r="B254" s="38"/>
      <c r="C254" s="243" t="s">
        <v>366</v>
      </c>
      <c r="D254" s="243" t="s">
        <v>167</v>
      </c>
      <c r="E254" s="244" t="s">
        <v>361</v>
      </c>
      <c r="F254" s="245" t="s">
        <v>362</v>
      </c>
      <c r="G254" s="246" t="s">
        <v>170</v>
      </c>
      <c r="H254" s="247">
        <v>380.52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0.0169</v>
      </c>
      <c r="R254" s="253">
        <f>Q254*H254</f>
        <v>6.430787999999999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171</v>
      </c>
      <c r="AT254" s="255" t="s">
        <v>167</v>
      </c>
      <c r="AU254" s="255" t="s">
        <v>82</v>
      </c>
      <c r="AY254" s="16" t="s">
        <v>165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171</v>
      </c>
      <c r="BM254" s="255" t="s">
        <v>2204</v>
      </c>
    </row>
    <row r="255" spans="1:51" s="13" customFormat="1" ht="12">
      <c r="A255" s="13"/>
      <c r="B255" s="257"/>
      <c r="C255" s="258"/>
      <c r="D255" s="259" t="s">
        <v>173</v>
      </c>
      <c r="E255" s="260" t="s">
        <v>1</v>
      </c>
      <c r="F255" s="261" t="s">
        <v>364</v>
      </c>
      <c r="G255" s="258"/>
      <c r="H255" s="260" t="s">
        <v>1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173</v>
      </c>
      <c r="AU255" s="267" t="s">
        <v>82</v>
      </c>
      <c r="AV255" s="13" t="s">
        <v>80</v>
      </c>
      <c r="AW255" s="13" t="s">
        <v>30</v>
      </c>
      <c r="AX255" s="13" t="s">
        <v>73</v>
      </c>
      <c r="AY255" s="267" t="s">
        <v>165</v>
      </c>
    </row>
    <row r="256" spans="1:51" s="14" customFormat="1" ht="12">
      <c r="A256" s="14"/>
      <c r="B256" s="268"/>
      <c r="C256" s="269"/>
      <c r="D256" s="259" t="s">
        <v>173</v>
      </c>
      <c r="E256" s="270" t="s">
        <v>1</v>
      </c>
      <c r="F256" s="271" t="s">
        <v>2205</v>
      </c>
      <c r="G256" s="269"/>
      <c r="H256" s="272">
        <v>380.52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173</v>
      </c>
      <c r="AU256" s="278" t="s">
        <v>82</v>
      </c>
      <c r="AV256" s="14" t="s">
        <v>82</v>
      </c>
      <c r="AW256" s="14" t="s">
        <v>30</v>
      </c>
      <c r="AX256" s="14" t="s">
        <v>73</v>
      </c>
      <c r="AY256" s="278" t="s">
        <v>165</v>
      </c>
    </row>
    <row r="257" spans="1:65" s="2" customFormat="1" ht="21.75" customHeight="1">
      <c r="A257" s="37"/>
      <c r="B257" s="38"/>
      <c r="C257" s="243" t="s">
        <v>376</v>
      </c>
      <c r="D257" s="243" t="s">
        <v>167</v>
      </c>
      <c r="E257" s="244" t="s">
        <v>367</v>
      </c>
      <c r="F257" s="245" t="s">
        <v>368</v>
      </c>
      <c r="G257" s="246" t="s">
        <v>170</v>
      </c>
      <c r="H257" s="247">
        <v>181.103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0.00489</v>
      </c>
      <c r="R257" s="253">
        <f>Q257*H257</f>
        <v>0.8855936700000001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171</v>
      </c>
      <c r="AT257" s="255" t="s">
        <v>167</v>
      </c>
      <c r="AU257" s="255" t="s">
        <v>82</v>
      </c>
      <c r="AY257" s="16" t="s">
        <v>165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171</v>
      </c>
      <c r="BM257" s="255" t="s">
        <v>2206</v>
      </c>
    </row>
    <row r="258" spans="1:51" s="14" customFormat="1" ht="12">
      <c r="A258" s="14"/>
      <c r="B258" s="268"/>
      <c r="C258" s="269"/>
      <c r="D258" s="259" t="s">
        <v>173</v>
      </c>
      <c r="E258" s="270" t="s">
        <v>1</v>
      </c>
      <c r="F258" s="271" t="s">
        <v>2207</v>
      </c>
      <c r="G258" s="269"/>
      <c r="H258" s="272">
        <v>12.268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173</v>
      </c>
      <c r="AU258" s="278" t="s">
        <v>82</v>
      </c>
      <c r="AV258" s="14" t="s">
        <v>82</v>
      </c>
      <c r="AW258" s="14" t="s">
        <v>30</v>
      </c>
      <c r="AX258" s="14" t="s">
        <v>73</v>
      </c>
      <c r="AY258" s="278" t="s">
        <v>165</v>
      </c>
    </row>
    <row r="259" spans="1:51" s="13" customFormat="1" ht="12">
      <c r="A259" s="13"/>
      <c r="B259" s="257"/>
      <c r="C259" s="258"/>
      <c r="D259" s="259" t="s">
        <v>173</v>
      </c>
      <c r="E259" s="260" t="s">
        <v>1</v>
      </c>
      <c r="F259" s="261" t="s">
        <v>371</v>
      </c>
      <c r="G259" s="258"/>
      <c r="H259" s="260" t="s">
        <v>1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173</v>
      </c>
      <c r="AU259" s="267" t="s">
        <v>82</v>
      </c>
      <c r="AV259" s="13" t="s">
        <v>80</v>
      </c>
      <c r="AW259" s="13" t="s">
        <v>30</v>
      </c>
      <c r="AX259" s="13" t="s">
        <v>73</v>
      </c>
      <c r="AY259" s="267" t="s">
        <v>165</v>
      </c>
    </row>
    <row r="260" spans="1:51" s="13" customFormat="1" ht="12">
      <c r="A260" s="13"/>
      <c r="B260" s="257"/>
      <c r="C260" s="258"/>
      <c r="D260" s="259" t="s">
        <v>173</v>
      </c>
      <c r="E260" s="260" t="s">
        <v>1</v>
      </c>
      <c r="F260" s="261" t="s">
        <v>265</v>
      </c>
      <c r="G260" s="258"/>
      <c r="H260" s="260" t="s">
        <v>1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7" t="s">
        <v>173</v>
      </c>
      <c r="AU260" s="267" t="s">
        <v>82</v>
      </c>
      <c r="AV260" s="13" t="s">
        <v>80</v>
      </c>
      <c r="AW260" s="13" t="s">
        <v>30</v>
      </c>
      <c r="AX260" s="13" t="s">
        <v>73</v>
      </c>
      <c r="AY260" s="267" t="s">
        <v>165</v>
      </c>
    </row>
    <row r="261" spans="1:51" s="14" customFormat="1" ht="12">
      <c r="A261" s="14"/>
      <c r="B261" s="268"/>
      <c r="C261" s="269"/>
      <c r="D261" s="259" t="s">
        <v>173</v>
      </c>
      <c r="E261" s="270" t="s">
        <v>1</v>
      </c>
      <c r="F261" s="271" t="s">
        <v>2208</v>
      </c>
      <c r="G261" s="269"/>
      <c r="H261" s="272">
        <v>44.91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173</v>
      </c>
      <c r="AU261" s="278" t="s">
        <v>82</v>
      </c>
      <c r="AV261" s="14" t="s">
        <v>82</v>
      </c>
      <c r="AW261" s="14" t="s">
        <v>30</v>
      </c>
      <c r="AX261" s="14" t="s">
        <v>73</v>
      </c>
      <c r="AY261" s="278" t="s">
        <v>165</v>
      </c>
    </row>
    <row r="262" spans="1:51" s="14" customFormat="1" ht="12">
      <c r="A262" s="14"/>
      <c r="B262" s="268"/>
      <c r="C262" s="269"/>
      <c r="D262" s="259" t="s">
        <v>173</v>
      </c>
      <c r="E262" s="270" t="s">
        <v>1</v>
      </c>
      <c r="F262" s="271" t="s">
        <v>2209</v>
      </c>
      <c r="G262" s="269"/>
      <c r="H262" s="272">
        <v>53.34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173</v>
      </c>
      <c r="AU262" s="278" t="s">
        <v>82</v>
      </c>
      <c r="AV262" s="14" t="s">
        <v>82</v>
      </c>
      <c r="AW262" s="14" t="s">
        <v>30</v>
      </c>
      <c r="AX262" s="14" t="s">
        <v>73</v>
      </c>
      <c r="AY262" s="278" t="s">
        <v>165</v>
      </c>
    </row>
    <row r="263" spans="1:51" s="14" customFormat="1" ht="12">
      <c r="A263" s="14"/>
      <c r="B263" s="268"/>
      <c r="C263" s="269"/>
      <c r="D263" s="259" t="s">
        <v>173</v>
      </c>
      <c r="E263" s="270" t="s">
        <v>1</v>
      </c>
      <c r="F263" s="271" t="s">
        <v>2210</v>
      </c>
      <c r="G263" s="269"/>
      <c r="H263" s="272">
        <v>45.01</v>
      </c>
      <c r="I263" s="273"/>
      <c r="J263" s="269"/>
      <c r="K263" s="269"/>
      <c r="L263" s="274"/>
      <c r="M263" s="275"/>
      <c r="N263" s="276"/>
      <c r="O263" s="276"/>
      <c r="P263" s="276"/>
      <c r="Q263" s="276"/>
      <c r="R263" s="276"/>
      <c r="S263" s="276"/>
      <c r="T263" s="27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8" t="s">
        <v>173</v>
      </c>
      <c r="AU263" s="278" t="s">
        <v>82</v>
      </c>
      <c r="AV263" s="14" t="s">
        <v>82</v>
      </c>
      <c r="AW263" s="14" t="s">
        <v>30</v>
      </c>
      <c r="AX263" s="14" t="s">
        <v>73</v>
      </c>
      <c r="AY263" s="278" t="s">
        <v>165</v>
      </c>
    </row>
    <row r="264" spans="1:51" s="14" customFormat="1" ht="12">
      <c r="A264" s="14"/>
      <c r="B264" s="268"/>
      <c r="C264" s="269"/>
      <c r="D264" s="259" t="s">
        <v>173</v>
      </c>
      <c r="E264" s="270" t="s">
        <v>1</v>
      </c>
      <c r="F264" s="271" t="s">
        <v>375</v>
      </c>
      <c r="G264" s="269"/>
      <c r="H264" s="272">
        <v>25.575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173</v>
      </c>
      <c r="AU264" s="278" t="s">
        <v>82</v>
      </c>
      <c r="AV264" s="14" t="s">
        <v>82</v>
      </c>
      <c r="AW264" s="14" t="s">
        <v>30</v>
      </c>
      <c r="AX264" s="14" t="s">
        <v>73</v>
      </c>
      <c r="AY264" s="278" t="s">
        <v>165</v>
      </c>
    </row>
    <row r="265" spans="1:65" s="2" customFormat="1" ht="21.75" customHeight="1">
      <c r="A265" s="37"/>
      <c r="B265" s="38"/>
      <c r="C265" s="243" t="s">
        <v>380</v>
      </c>
      <c r="D265" s="243" t="s">
        <v>167</v>
      </c>
      <c r="E265" s="244" t="s">
        <v>377</v>
      </c>
      <c r="F265" s="245" t="s">
        <v>378</v>
      </c>
      <c r="G265" s="246" t="s">
        <v>170</v>
      </c>
      <c r="H265" s="247">
        <v>168.835</v>
      </c>
      <c r="I265" s="248"/>
      <c r="J265" s="249">
        <f>ROUND(I265*H265,2)</f>
        <v>0</v>
      </c>
      <c r="K265" s="250"/>
      <c r="L265" s="43"/>
      <c r="M265" s="251" t="s">
        <v>1</v>
      </c>
      <c r="N265" s="252" t="s">
        <v>38</v>
      </c>
      <c r="O265" s="90"/>
      <c r="P265" s="253">
        <f>O265*H265</f>
        <v>0</v>
      </c>
      <c r="Q265" s="253">
        <v>0.003</v>
      </c>
      <c r="R265" s="253">
        <f>Q265*H265</f>
        <v>0.506505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171</v>
      </c>
      <c r="AT265" s="255" t="s">
        <v>167</v>
      </c>
      <c r="AU265" s="255" t="s">
        <v>82</v>
      </c>
      <c r="AY265" s="16" t="s">
        <v>165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80</v>
      </c>
      <c r="BK265" s="256">
        <f>ROUND(I265*H265,2)</f>
        <v>0</v>
      </c>
      <c r="BL265" s="16" t="s">
        <v>171</v>
      </c>
      <c r="BM265" s="255" t="s">
        <v>2211</v>
      </c>
    </row>
    <row r="266" spans="1:51" s="13" customFormat="1" ht="12">
      <c r="A266" s="13"/>
      <c r="B266" s="257"/>
      <c r="C266" s="258"/>
      <c r="D266" s="259" t="s">
        <v>173</v>
      </c>
      <c r="E266" s="260" t="s">
        <v>1</v>
      </c>
      <c r="F266" s="261" t="s">
        <v>265</v>
      </c>
      <c r="G266" s="258"/>
      <c r="H266" s="260" t="s">
        <v>1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173</v>
      </c>
      <c r="AU266" s="267" t="s">
        <v>82</v>
      </c>
      <c r="AV266" s="13" t="s">
        <v>80</v>
      </c>
      <c r="AW266" s="13" t="s">
        <v>30</v>
      </c>
      <c r="AX266" s="13" t="s">
        <v>73</v>
      </c>
      <c r="AY266" s="267" t="s">
        <v>165</v>
      </c>
    </row>
    <row r="267" spans="1:51" s="14" customFormat="1" ht="12">
      <c r="A267" s="14"/>
      <c r="B267" s="268"/>
      <c r="C267" s="269"/>
      <c r="D267" s="259" t="s">
        <v>173</v>
      </c>
      <c r="E267" s="270" t="s">
        <v>1</v>
      </c>
      <c r="F267" s="271" t="s">
        <v>2208</v>
      </c>
      <c r="G267" s="269"/>
      <c r="H267" s="272">
        <v>44.91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8" t="s">
        <v>173</v>
      </c>
      <c r="AU267" s="278" t="s">
        <v>82</v>
      </c>
      <c r="AV267" s="14" t="s">
        <v>82</v>
      </c>
      <c r="AW267" s="14" t="s">
        <v>30</v>
      </c>
      <c r="AX267" s="14" t="s">
        <v>73</v>
      </c>
      <c r="AY267" s="278" t="s">
        <v>165</v>
      </c>
    </row>
    <row r="268" spans="1:51" s="14" customFormat="1" ht="12">
      <c r="A268" s="14"/>
      <c r="B268" s="268"/>
      <c r="C268" s="269"/>
      <c r="D268" s="259" t="s">
        <v>173</v>
      </c>
      <c r="E268" s="270" t="s">
        <v>1</v>
      </c>
      <c r="F268" s="271" t="s">
        <v>2209</v>
      </c>
      <c r="G268" s="269"/>
      <c r="H268" s="272">
        <v>53.34</v>
      </c>
      <c r="I268" s="273"/>
      <c r="J268" s="269"/>
      <c r="K268" s="269"/>
      <c r="L268" s="274"/>
      <c r="M268" s="275"/>
      <c r="N268" s="276"/>
      <c r="O268" s="276"/>
      <c r="P268" s="276"/>
      <c r="Q268" s="276"/>
      <c r="R268" s="276"/>
      <c r="S268" s="276"/>
      <c r="T268" s="27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8" t="s">
        <v>173</v>
      </c>
      <c r="AU268" s="278" t="s">
        <v>82</v>
      </c>
      <c r="AV268" s="14" t="s">
        <v>82</v>
      </c>
      <c r="AW268" s="14" t="s">
        <v>30</v>
      </c>
      <c r="AX268" s="14" t="s">
        <v>73</v>
      </c>
      <c r="AY268" s="278" t="s">
        <v>165</v>
      </c>
    </row>
    <row r="269" spans="1:51" s="14" customFormat="1" ht="12">
      <c r="A269" s="14"/>
      <c r="B269" s="268"/>
      <c r="C269" s="269"/>
      <c r="D269" s="259" t="s">
        <v>173</v>
      </c>
      <c r="E269" s="270" t="s">
        <v>1</v>
      </c>
      <c r="F269" s="271" t="s">
        <v>2210</v>
      </c>
      <c r="G269" s="269"/>
      <c r="H269" s="272">
        <v>45.01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173</v>
      </c>
      <c r="AU269" s="278" t="s">
        <v>82</v>
      </c>
      <c r="AV269" s="14" t="s">
        <v>82</v>
      </c>
      <c r="AW269" s="14" t="s">
        <v>30</v>
      </c>
      <c r="AX269" s="14" t="s">
        <v>73</v>
      </c>
      <c r="AY269" s="278" t="s">
        <v>165</v>
      </c>
    </row>
    <row r="270" spans="1:51" s="14" customFormat="1" ht="12">
      <c r="A270" s="14"/>
      <c r="B270" s="268"/>
      <c r="C270" s="269"/>
      <c r="D270" s="259" t="s">
        <v>173</v>
      </c>
      <c r="E270" s="270" t="s">
        <v>1</v>
      </c>
      <c r="F270" s="271" t="s">
        <v>375</v>
      </c>
      <c r="G270" s="269"/>
      <c r="H270" s="272">
        <v>25.575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173</v>
      </c>
      <c r="AU270" s="278" t="s">
        <v>82</v>
      </c>
      <c r="AV270" s="14" t="s">
        <v>82</v>
      </c>
      <c r="AW270" s="14" t="s">
        <v>30</v>
      </c>
      <c r="AX270" s="14" t="s">
        <v>73</v>
      </c>
      <c r="AY270" s="278" t="s">
        <v>165</v>
      </c>
    </row>
    <row r="271" spans="1:65" s="2" customFormat="1" ht="21.75" customHeight="1">
      <c r="A271" s="37"/>
      <c r="B271" s="38"/>
      <c r="C271" s="243" t="s">
        <v>388</v>
      </c>
      <c r="D271" s="243" t="s">
        <v>167</v>
      </c>
      <c r="E271" s="244" t="s">
        <v>381</v>
      </c>
      <c r="F271" s="245" t="s">
        <v>382</v>
      </c>
      <c r="G271" s="246" t="s">
        <v>273</v>
      </c>
      <c r="H271" s="247">
        <v>74</v>
      </c>
      <c r="I271" s="248"/>
      <c r="J271" s="249">
        <f>ROUND(I271*H271,2)</f>
        <v>0</v>
      </c>
      <c r="K271" s="250"/>
      <c r="L271" s="43"/>
      <c r="M271" s="251" t="s">
        <v>1</v>
      </c>
      <c r="N271" s="252" t="s">
        <v>38</v>
      </c>
      <c r="O271" s="90"/>
      <c r="P271" s="253">
        <f>O271*H271</f>
        <v>0</v>
      </c>
      <c r="Q271" s="253">
        <v>0.0102</v>
      </c>
      <c r="R271" s="253">
        <f>Q271*H271</f>
        <v>0.7548</v>
      </c>
      <c r="S271" s="253">
        <v>0</v>
      </c>
      <c r="T271" s="25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5" t="s">
        <v>171</v>
      </c>
      <c r="AT271" s="255" t="s">
        <v>167</v>
      </c>
      <c r="AU271" s="255" t="s">
        <v>82</v>
      </c>
      <c r="AY271" s="16" t="s">
        <v>165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6" t="s">
        <v>80</v>
      </c>
      <c r="BK271" s="256">
        <f>ROUND(I271*H271,2)</f>
        <v>0</v>
      </c>
      <c r="BL271" s="16" t="s">
        <v>171</v>
      </c>
      <c r="BM271" s="255" t="s">
        <v>2212</v>
      </c>
    </row>
    <row r="272" spans="1:51" s="13" customFormat="1" ht="12">
      <c r="A272" s="13"/>
      <c r="B272" s="257"/>
      <c r="C272" s="258"/>
      <c r="D272" s="259" t="s">
        <v>173</v>
      </c>
      <c r="E272" s="260" t="s">
        <v>1</v>
      </c>
      <c r="F272" s="261" t="s">
        <v>384</v>
      </c>
      <c r="G272" s="258"/>
      <c r="H272" s="260" t="s">
        <v>1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173</v>
      </c>
      <c r="AU272" s="267" t="s">
        <v>82</v>
      </c>
      <c r="AV272" s="13" t="s">
        <v>80</v>
      </c>
      <c r="AW272" s="13" t="s">
        <v>30</v>
      </c>
      <c r="AX272" s="13" t="s">
        <v>73</v>
      </c>
      <c r="AY272" s="267" t="s">
        <v>165</v>
      </c>
    </row>
    <row r="273" spans="1:51" s="14" customFormat="1" ht="12">
      <c r="A273" s="14"/>
      <c r="B273" s="268"/>
      <c r="C273" s="269"/>
      <c r="D273" s="259" t="s">
        <v>173</v>
      </c>
      <c r="E273" s="270" t="s">
        <v>1</v>
      </c>
      <c r="F273" s="271" t="s">
        <v>2213</v>
      </c>
      <c r="G273" s="269"/>
      <c r="H273" s="272">
        <v>32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173</v>
      </c>
      <c r="AU273" s="278" t="s">
        <v>82</v>
      </c>
      <c r="AV273" s="14" t="s">
        <v>82</v>
      </c>
      <c r="AW273" s="14" t="s">
        <v>30</v>
      </c>
      <c r="AX273" s="14" t="s">
        <v>73</v>
      </c>
      <c r="AY273" s="278" t="s">
        <v>165</v>
      </c>
    </row>
    <row r="274" spans="1:51" s="14" customFormat="1" ht="12">
      <c r="A274" s="14"/>
      <c r="B274" s="268"/>
      <c r="C274" s="269"/>
      <c r="D274" s="259" t="s">
        <v>173</v>
      </c>
      <c r="E274" s="270" t="s">
        <v>1</v>
      </c>
      <c r="F274" s="271" t="s">
        <v>2214</v>
      </c>
      <c r="G274" s="269"/>
      <c r="H274" s="272">
        <v>36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173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165</v>
      </c>
    </row>
    <row r="275" spans="1:51" s="14" customFormat="1" ht="12">
      <c r="A275" s="14"/>
      <c r="B275" s="268"/>
      <c r="C275" s="269"/>
      <c r="D275" s="259" t="s">
        <v>173</v>
      </c>
      <c r="E275" s="270" t="s">
        <v>1</v>
      </c>
      <c r="F275" s="271" t="s">
        <v>387</v>
      </c>
      <c r="G275" s="269"/>
      <c r="H275" s="272">
        <v>6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8" t="s">
        <v>173</v>
      </c>
      <c r="AU275" s="278" t="s">
        <v>82</v>
      </c>
      <c r="AV275" s="14" t="s">
        <v>82</v>
      </c>
      <c r="AW275" s="14" t="s">
        <v>30</v>
      </c>
      <c r="AX275" s="14" t="s">
        <v>73</v>
      </c>
      <c r="AY275" s="278" t="s">
        <v>165</v>
      </c>
    </row>
    <row r="276" spans="1:65" s="2" customFormat="1" ht="21.75" customHeight="1">
      <c r="A276" s="37"/>
      <c r="B276" s="38"/>
      <c r="C276" s="243" t="s">
        <v>395</v>
      </c>
      <c r="D276" s="243" t="s">
        <v>167</v>
      </c>
      <c r="E276" s="244" t="s">
        <v>389</v>
      </c>
      <c r="F276" s="245" t="s">
        <v>390</v>
      </c>
      <c r="G276" s="246" t="s">
        <v>273</v>
      </c>
      <c r="H276" s="247">
        <v>7</v>
      </c>
      <c r="I276" s="248"/>
      <c r="J276" s="249">
        <f>ROUND(I276*H276,2)</f>
        <v>0</v>
      </c>
      <c r="K276" s="250"/>
      <c r="L276" s="43"/>
      <c r="M276" s="251" t="s">
        <v>1</v>
      </c>
      <c r="N276" s="252" t="s">
        <v>38</v>
      </c>
      <c r="O276" s="90"/>
      <c r="P276" s="253">
        <f>O276*H276</f>
        <v>0</v>
      </c>
      <c r="Q276" s="253">
        <v>0.1575</v>
      </c>
      <c r="R276" s="253">
        <f>Q276*H276</f>
        <v>1.1025</v>
      </c>
      <c r="S276" s="253">
        <v>0</v>
      </c>
      <c r="T276" s="25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5" t="s">
        <v>171</v>
      </c>
      <c r="AT276" s="255" t="s">
        <v>167</v>
      </c>
      <c r="AU276" s="255" t="s">
        <v>82</v>
      </c>
      <c r="AY276" s="16" t="s">
        <v>165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6" t="s">
        <v>80</v>
      </c>
      <c r="BK276" s="256">
        <f>ROUND(I276*H276,2)</f>
        <v>0</v>
      </c>
      <c r="BL276" s="16" t="s">
        <v>171</v>
      </c>
      <c r="BM276" s="255" t="s">
        <v>2215</v>
      </c>
    </row>
    <row r="277" spans="1:51" s="13" customFormat="1" ht="12">
      <c r="A277" s="13"/>
      <c r="B277" s="257"/>
      <c r="C277" s="258"/>
      <c r="D277" s="259" t="s">
        <v>173</v>
      </c>
      <c r="E277" s="260" t="s">
        <v>1</v>
      </c>
      <c r="F277" s="261" t="s">
        <v>392</v>
      </c>
      <c r="G277" s="258"/>
      <c r="H277" s="260" t="s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173</v>
      </c>
      <c r="AU277" s="267" t="s">
        <v>82</v>
      </c>
      <c r="AV277" s="13" t="s">
        <v>80</v>
      </c>
      <c r="AW277" s="13" t="s">
        <v>30</v>
      </c>
      <c r="AX277" s="13" t="s">
        <v>73</v>
      </c>
      <c r="AY277" s="267" t="s">
        <v>165</v>
      </c>
    </row>
    <row r="278" spans="1:51" s="14" customFormat="1" ht="12">
      <c r="A278" s="14"/>
      <c r="B278" s="268"/>
      <c r="C278" s="269"/>
      <c r="D278" s="259" t="s">
        <v>173</v>
      </c>
      <c r="E278" s="270" t="s">
        <v>1</v>
      </c>
      <c r="F278" s="271" t="s">
        <v>393</v>
      </c>
      <c r="G278" s="269"/>
      <c r="H278" s="272">
        <v>6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173</v>
      </c>
      <c r="AU278" s="278" t="s">
        <v>82</v>
      </c>
      <c r="AV278" s="14" t="s">
        <v>82</v>
      </c>
      <c r="AW278" s="14" t="s">
        <v>30</v>
      </c>
      <c r="AX278" s="14" t="s">
        <v>73</v>
      </c>
      <c r="AY278" s="278" t="s">
        <v>165</v>
      </c>
    </row>
    <row r="279" spans="1:51" s="13" customFormat="1" ht="12">
      <c r="A279" s="13"/>
      <c r="B279" s="257"/>
      <c r="C279" s="258"/>
      <c r="D279" s="259" t="s">
        <v>173</v>
      </c>
      <c r="E279" s="260" t="s">
        <v>1</v>
      </c>
      <c r="F279" s="261" t="s">
        <v>265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173</v>
      </c>
      <c r="AU279" s="267" t="s">
        <v>82</v>
      </c>
      <c r="AV279" s="13" t="s">
        <v>80</v>
      </c>
      <c r="AW279" s="13" t="s">
        <v>30</v>
      </c>
      <c r="AX279" s="13" t="s">
        <v>73</v>
      </c>
      <c r="AY279" s="267" t="s">
        <v>165</v>
      </c>
    </row>
    <row r="280" spans="1:51" s="14" customFormat="1" ht="12">
      <c r="A280" s="14"/>
      <c r="B280" s="268"/>
      <c r="C280" s="269"/>
      <c r="D280" s="259" t="s">
        <v>173</v>
      </c>
      <c r="E280" s="270" t="s">
        <v>1</v>
      </c>
      <c r="F280" s="271" t="s">
        <v>394</v>
      </c>
      <c r="G280" s="269"/>
      <c r="H280" s="272">
        <v>1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173</v>
      </c>
      <c r="AU280" s="278" t="s">
        <v>82</v>
      </c>
      <c r="AV280" s="14" t="s">
        <v>82</v>
      </c>
      <c r="AW280" s="14" t="s">
        <v>30</v>
      </c>
      <c r="AX280" s="14" t="s">
        <v>73</v>
      </c>
      <c r="AY280" s="278" t="s">
        <v>165</v>
      </c>
    </row>
    <row r="281" spans="1:65" s="2" customFormat="1" ht="21.75" customHeight="1">
      <c r="A281" s="37"/>
      <c r="B281" s="38"/>
      <c r="C281" s="243" t="s">
        <v>416</v>
      </c>
      <c r="D281" s="243" t="s">
        <v>167</v>
      </c>
      <c r="E281" s="244" t="s">
        <v>396</v>
      </c>
      <c r="F281" s="245" t="s">
        <v>397</v>
      </c>
      <c r="G281" s="246" t="s">
        <v>170</v>
      </c>
      <c r="H281" s="247">
        <v>170.737</v>
      </c>
      <c r="I281" s="248"/>
      <c r="J281" s="249">
        <f>ROUND(I281*H281,2)</f>
        <v>0</v>
      </c>
      <c r="K281" s="250"/>
      <c r="L281" s="43"/>
      <c r="M281" s="251" t="s">
        <v>1</v>
      </c>
      <c r="N281" s="252" t="s">
        <v>38</v>
      </c>
      <c r="O281" s="90"/>
      <c r="P281" s="253">
        <f>O281*H281</f>
        <v>0</v>
      </c>
      <c r="Q281" s="253">
        <v>0.03358</v>
      </c>
      <c r="R281" s="253">
        <f>Q281*H281</f>
        <v>5.733348459999999</v>
      </c>
      <c r="S281" s="253">
        <v>0</v>
      </c>
      <c r="T281" s="25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5" t="s">
        <v>171</v>
      </c>
      <c r="AT281" s="255" t="s">
        <v>167</v>
      </c>
      <c r="AU281" s="255" t="s">
        <v>82</v>
      </c>
      <c r="AY281" s="16" t="s">
        <v>165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6" t="s">
        <v>80</v>
      </c>
      <c r="BK281" s="256">
        <f>ROUND(I281*H281,2)</f>
        <v>0</v>
      </c>
      <c r="BL281" s="16" t="s">
        <v>171</v>
      </c>
      <c r="BM281" s="255" t="s">
        <v>2216</v>
      </c>
    </row>
    <row r="282" spans="1:51" s="13" customFormat="1" ht="12">
      <c r="A282" s="13"/>
      <c r="B282" s="257"/>
      <c r="C282" s="258"/>
      <c r="D282" s="259" t="s">
        <v>173</v>
      </c>
      <c r="E282" s="260" t="s">
        <v>1</v>
      </c>
      <c r="F282" s="261" t="s">
        <v>2217</v>
      </c>
      <c r="G282" s="258"/>
      <c r="H282" s="260" t="s">
        <v>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7" t="s">
        <v>173</v>
      </c>
      <c r="AU282" s="267" t="s">
        <v>82</v>
      </c>
      <c r="AV282" s="13" t="s">
        <v>80</v>
      </c>
      <c r="AW282" s="13" t="s">
        <v>30</v>
      </c>
      <c r="AX282" s="13" t="s">
        <v>73</v>
      </c>
      <c r="AY282" s="267" t="s">
        <v>165</v>
      </c>
    </row>
    <row r="283" spans="1:51" s="14" customFormat="1" ht="12">
      <c r="A283" s="14"/>
      <c r="B283" s="268"/>
      <c r="C283" s="269"/>
      <c r="D283" s="259" t="s">
        <v>173</v>
      </c>
      <c r="E283" s="270" t="s">
        <v>1</v>
      </c>
      <c r="F283" s="271" t="s">
        <v>2218</v>
      </c>
      <c r="G283" s="269"/>
      <c r="H283" s="272">
        <v>18.216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173</v>
      </c>
      <c r="AU283" s="278" t="s">
        <v>82</v>
      </c>
      <c r="AV283" s="14" t="s">
        <v>82</v>
      </c>
      <c r="AW283" s="14" t="s">
        <v>30</v>
      </c>
      <c r="AX283" s="14" t="s">
        <v>73</v>
      </c>
      <c r="AY283" s="278" t="s">
        <v>165</v>
      </c>
    </row>
    <row r="284" spans="1:51" s="14" customFormat="1" ht="12">
      <c r="A284" s="14"/>
      <c r="B284" s="268"/>
      <c r="C284" s="269"/>
      <c r="D284" s="259" t="s">
        <v>173</v>
      </c>
      <c r="E284" s="270" t="s">
        <v>1</v>
      </c>
      <c r="F284" s="271" t="s">
        <v>2219</v>
      </c>
      <c r="G284" s="269"/>
      <c r="H284" s="272">
        <v>0.956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173</v>
      </c>
      <c r="AU284" s="278" t="s">
        <v>82</v>
      </c>
      <c r="AV284" s="14" t="s">
        <v>82</v>
      </c>
      <c r="AW284" s="14" t="s">
        <v>30</v>
      </c>
      <c r="AX284" s="14" t="s">
        <v>73</v>
      </c>
      <c r="AY284" s="278" t="s">
        <v>165</v>
      </c>
    </row>
    <row r="285" spans="1:51" s="14" customFormat="1" ht="12">
      <c r="A285" s="14"/>
      <c r="B285" s="268"/>
      <c r="C285" s="269"/>
      <c r="D285" s="259" t="s">
        <v>173</v>
      </c>
      <c r="E285" s="270" t="s">
        <v>1</v>
      </c>
      <c r="F285" s="271" t="s">
        <v>2220</v>
      </c>
      <c r="G285" s="269"/>
      <c r="H285" s="272">
        <v>1.012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173</v>
      </c>
      <c r="AU285" s="278" t="s">
        <v>82</v>
      </c>
      <c r="AV285" s="14" t="s">
        <v>82</v>
      </c>
      <c r="AW285" s="14" t="s">
        <v>30</v>
      </c>
      <c r="AX285" s="14" t="s">
        <v>73</v>
      </c>
      <c r="AY285" s="278" t="s">
        <v>165</v>
      </c>
    </row>
    <row r="286" spans="1:51" s="14" customFormat="1" ht="12">
      <c r="A286" s="14"/>
      <c r="B286" s="268"/>
      <c r="C286" s="269"/>
      <c r="D286" s="259" t="s">
        <v>173</v>
      </c>
      <c r="E286" s="270" t="s">
        <v>1</v>
      </c>
      <c r="F286" s="271" t="s">
        <v>2221</v>
      </c>
      <c r="G286" s="269"/>
      <c r="H286" s="272">
        <v>1.06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173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165</v>
      </c>
    </row>
    <row r="287" spans="1:51" s="14" customFormat="1" ht="12">
      <c r="A287" s="14"/>
      <c r="B287" s="268"/>
      <c r="C287" s="269"/>
      <c r="D287" s="259" t="s">
        <v>173</v>
      </c>
      <c r="E287" s="270" t="s">
        <v>1</v>
      </c>
      <c r="F287" s="271" t="s">
        <v>2222</v>
      </c>
      <c r="G287" s="269"/>
      <c r="H287" s="272">
        <v>0.856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173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165</v>
      </c>
    </row>
    <row r="288" spans="1:51" s="13" customFormat="1" ht="12">
      <c r="A288" s="13"/>
      <c r="B288" s="257"/>
      <c r="C288" s="258"/>
      <c r="D288" s="259" t="s">
        <v>173</v>
      </c>
      <c r="E288" s="260" t="s">
        <v>1</v>
      </c>
      <c r="F288" s="261" t="s">
        <v>2223</v>
      </c>
      <c r="G288" s="258"/>
      <c r="H288" s="260" t="s">
        <v>1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173</v>
      </c>
      <c r="AU288" s="267" t="s">
        <v>82</v>
      </c>
      <c r="AV288" s="13" t="s">
        <v>80</v>
      </c>
      <c r="AW288" s="13" t="s">
        <v>30</v>
      </c>
      <c r="AX288" s="13" t="s">
        <v>73</v>
      </c>
      <c r="AY288" s="267" t="s">
        <v>165</v>
      </c>
    </row>
    <row r="289" spans="1:51" s="14" customFormat="1" ht="12">
      <c r="A289" s="14"/>
      <c r="B289" s="268"/>
      <c r="C289" s="269"/>
      <c r="D289" s="259" t="s">
        <v>173</v>
      </c>
      <c r="E289" s="270" t="s">
        <v>1</v>
      </c>
      <c r="F289" s="271" t="s">
        <v>2224</v>
      </c>
      <c r="G289" s="269"/>
      <c r="H289" s="272">
        <v>21.082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173</v>
      </c>
      <c r="AU289" s="278" t="s">
        <v>82</v>
      </c>
      <c r="AV289" s="14" t="s">
        <v>82</v>
      </c>
      <c r="AW289" s="14" t="s">
        <v>30</v>
      </c>
      <c r="AX289" s="14" t="s">
        <v>73</v>
      </c>
      <c r="AY289" s="278" t="s">
        <v>165</v>
      </c>
    </row>
    <row r="290" spans="1:51" s="14" customFormat="1" ht="12">
      <c r="A290" s="14"/>
      <c r="B290" s="268"/>
      <c r="C290" s="269"/>
      <c r="D290" s="259" t="s">
        <v>173</v>
      </c>
      <c r="E290" s="270" t="s">
        <v>1</v>
      </c>
      <c r="F290" s="271" t="s">
        <v>2225</v>
      </c>
      <c r="G290" s="269"/>
      <c r="H290" s="272">
        <v>10.627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173</v>
      </c>
      <c r="AU290" s="278" t="s">
        <v>82</v>
      </c>
      <c r="AV290" s="14" t="s">
        <v>82</v>
      </c>
      <c r="AW290" s="14" t="s">
        <v>30</v>
      </c>
      <c r="AX290" s="14" t="s">
        <v>73</v>
      </c>
      <c r="AY290" s="278" t="s">
        <v>165</v>
      </c>
    </row>
    <row r="291" spans="1:51" s="14" customFormat="1" ht="12">
      <c r="A291" s="14"/>
      <c r="B291" s="268"/>
      <c r="C291" s="269"/>
      <c r="D291" s="259" t="s">
        <v>173</v>
      </c>
      <c r="E291" s="270" t="s">
        <v>1</v>
      </c>
      <c r="F291" s="271" t="s">
        <v>2226</v>
      </c>
      <c r="G291" s="269"/>
      <c r="H291" s="272">
        <v>31.512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173</v>
      </c>
      <c r="AU291" s="278" t="s">
        <v>82</v>
      </c>
      <c r="AV291" s="14" t="s">
        <v>82</v>
      </c>
      <c r="AW291" s="14" t="s">
        <v>30</v>
      </c>
      <c r="AX291" s="14" t="s">
        <v>73</v>
      </c>
      <c r="AY291" s="278" t="s">
        <v>165</v>
      </c>
    </row>
    <row r="292" spans="1:51" s="14" customFormat="1" ht="12">
      <c r="A292" s="14"/>
      <c r="B292" s="268"/>
      <c r="C292" s="269"/>
      <c r="D292" s="259" t="s">
        <v>173</v>
      </c>
      <c r="E292" s="270" t="s">
        <v>1</v>
      </c>
      <c r="F292" s="271" t="s">
        <v>2227</v>
      </c>
      <c r="G292" s="269"/>
      <c r="H292" s="272">
        <v>2.035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173</v>
      </c>
      <c r="AU292" s="278" t="s">
        <v>82</v>
      </c>
      <c r="AV292" s="14" t="s">
        <v>82</v>
      </c>
      <c r="AW292" s="14" t="s">
        <v>30</v>
      </c>
      <c r="AX292" s="14" t="s">
        <v>73</v>
      </c>
      <c r="AY292" s="278" t="s">
        <v>165</v>
      </c>
    </row>
    <row r="293" spans="1:51" s="13" customFormat="1" ht="12">
      <c r="A293" s="13"/>
      <c r="B293" s="257"/>
      <c r="C293" s="258"/>
      <c r="D293" s="259" t="s">
        <v>173</v>
      </c>
      <c r="E293" s="260" t="s">
        <v>1</v>
      </c>
      <c r="F293" s="261" t="s">
        <v>408</v>
      </c>
      <c r="G293" s="258"/>
      <c r="H293" s="260" t="s">
        <v>1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173</v>
      </c>
      <c r="AU293" s="267" t="s">
        <v>82</v>
      </c>
      <c r="AV293" s="13" t="s">
        <v>80</v>
      </c>
      <c r="AW293" s="13" t="s">
        <v>30</v>
      </c>
      <c r="AX293" s="13" t="s">
        <v>73</v>
      </c>
      <c r="AY293" s="267" t="s">
        <v>165</v>
      </c>
    </row>
    <row r="294" spans="1:51" s="14" customFormat="1" ht="12">
      <c r="A294" s="14"/>
      <c r="B294" s="268"/>
      <c r="C294" s="269"/>
      <c r="D294" s="259" t="s">
        <v>173</v>
      </c>
      <c r="E294" s="270" t="s">
        <v>1</v>
      </c>
      <c r="F294" s="271" t="s">
        <v>2228</v>
      </c>
      <c r="G294" s="269"/>
      <c r="H294" s="272">
        <v>20.851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173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165</v>
      </c>
    </row>
    <row r="295" spans="1:51" s="14" customFormat="1" ht="12">
      <c r="A295" s="14"/>
      <c r="B295" s="268"/>
      <c r="C295" s="269"/>
      <c r="D295" s="259" t="s">
        <v>173</v>
      </c>
      <c r="E295" s="270" t="s">
        <v>1</v>
      </c>
      <c r="F295" s="271" t="s">
        <v>2229</v>
      </c>
      <c r="G295" s="269"/>
      <c r="H295" s="272">
        <v>12.634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173</v>
      </c>
      <c r="AU295" s="278" t="s">
        <v>82</v>
      </c>
      <c r="AV295" s="14" t="s">
        <v>82</v>
      </c>
      <c r="AW295" s="14" t="s">
        <v>30</v>
      </c>
      <c r="AX295" s="14" t="s">
        <v>73</v>
      </c>
      <c r="AY295" s="278" t="s">
        <v>165</v>
      </c>
    </row>
    <row r="296" spans="1:51" s="14" customFormat="1" ht="12">
      <c r="A296" s="14"/>
      <c r="B296" s="268"/>
      <c r="C296" s="269"/>
      <c r="D296" s="259" t="s">
        <v>173</v>
      </c>
      <c r="E296" s="270" t="s">
        <v>1</v>
      </c>
      <c r="F296" s="271" t="s">
        <v>2230</v>
      </c>
      <c r="G296" s="269"/>
      <c r="H296" s="272">
        <v>7.027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173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165</v>
      </c>
    </row>
    <row r="297" spans="1:51" s="14" customFormat="1" ht="12">
      <c r="A297" s="14"/>
      <c r="B297" s="268"/>
      <c r="C297" s="269"/>
      <c r="D297" s="259" t="s">
        <v>173</v>
      </c>
      <c r="E297" s="270" t="s">
        <v>1</v>
      </c>
      <c r="F297" s="271" t="s">
        <v>2231</v>
      </c>
      <c r="G297" s="269"/>
      <c r="H297" s="272">
        <v>31.574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173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165</v>
      </c>
    </row>
    <row r="298" spans="1:51" s="14" customFormat="1" ht="12">
      <c r="A298" s="14"/>
      <c r="B298" s="268"/>
      <c r="C298" s="269"/>
      <c r="D298" s="259" t="s">
        <v>173</v>
      </c>
      <c r="E298" s="270" t="s">
        <v>1</v>
      </c>
      <c r="F298" s="271" t="s">
        <v>2232</v>
      </c>
      <c r="G298" s="269"/>
      <c r="H298" s="272">
        <v>2.885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173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165</v>
      </c>
    </row>
    <row r="299" spans="1:51" s="14" customFormat="1" ht="12">
      <c r="A299" s="14"/>
      <c r="B299" s="268"/>
      <c r="C299" s="269"/>
      <c r="D299" s="259" t="s">
        <v>173</v>
      </c>
      <c r="E299" s="270" t="s">
        <v>1</v>
      </c>
      <c r="F299" s="271" t="s">
        <v>2233</v>
      </c>
      <c r="G299" s="269"/>
      <c r="H299" s="272">
        <v>8.41</v>
      </c>
      <c r="I299" s="273"/>
      <c r="J299" s="269"/>
      <c r="K299" s="269"/>
      <c r="L299" s="274"/>
      <c r="M299" s="275"/>
      <c r="N299" s="276"/>
      <c r="O299" s="276"/>
      <c r="P299" s="276"/>
      <c r="Q299" s="276"/>
      <c r="R299" s="276"/>
      <c r="S299" s="276"/>
      <c r="T299" s="27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8" t="s">
        <v>173</v>
      </c>
      <c r="AU299" s="278" t="s">
        <v>82</v>
      </c>
      <c r="AV299" s="14" t="s">
        <v>82</v>
      </c>
      <c r="AW299" s="14" t="s">
        <v>30</v>
      </c>
      <c r="AX299" s="14" t="s">
        <v>73</v>
      </c>
      <c r="AY299" s="278" t="s">
        <v>165</v>
      </c>
    </row>
    <row r="300" spans="1:63" s="12" customFormat="1" ht="22.8" customHeight="1">
      <c r="A300" s="12"/>
      <c r="B300" s="227"/>
      <c r="C300" s="228"/>
      <c r="D300" s="229" t="s">
        <v>72</v>
      </c>
      <c r="E300" s="241" t="s">
        <v>414</v>
      </c>
      <c r="F300" s="241" t="s">
        <v>415</v>
      </c>
      <c r="G300" s="228"/>
      <c r="H300" s="228"/>
      <c r="I300" s="231"/>
      <c r="J300" s="242">
        <f>BK300</f>
        <v>0</v>
      </c>
      <c r="K300" s="228"/>
      <c r="L300" s="233"/>
      <c r="M300" s="234"/>
      <c r="N300" s="235"/>
      <c r="O300" s="235"/>
      <c r="P300" s="236">
        <f>SUM(P301:P663)</f>
        <v>0</v>
      </c>
      <c r="Q300" s="235"/>
      <c r="R300" s="236">
        <f>SUM(R301:R663)</f>
        <v>48.986261930000005</v>
      </c>
      <c r="S300" s="235"/>
      <c r="T300" s="237">
        <f>SUM(T301:T663)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80</v>
      </c>
      <c r="AT300" s="239" t="s">
        <v>72</v>
      </c>
      <c r="AU300" s="239" t="s">
        <v>80</v>
      </c>
      <c r="AY300" s="238" t="s">
        <v>165</v>
      </c>
      <c r="BK300" s="240">
        <f>SUM(BK301:BK663)</f>
        <v>0</v>
      </c>
    </row>
    <row r="301" spans="1:65" s="2" customFormat="1" ht="21.75" customHeight="1">
      <c r="A301" s="37"/>
      <c r="B301" s="38"/>
      <c r="C301" s="243" t="s">
        <v>420</v>
      </c>
      <c r="D301" s="243" t="s">
        <v>167</v>
      </c>
      <c r="E301" s="244" t="s">
        <v>417</v>
      </c>
      <c r="F301" s="245" t="s">
        <v>418</v>
      </c>
      <c r="G301" s="246" t="s">
        <v>170</v>
      </c>
      <c r="H301" s="247">
        <v>380.52</v>
      </c>
      <c r="I301" s="248"/>
      <c r="J301" s="249">
        <f>ROUND(I301*H301,2)</f>
        <v>0</v>
      </c>
      <c r="K301" s="250"/>
      <c r="L301" s="43"/>
      <c r="M301" s="251" t="s">
        <v>1</v>
      </c>
      <c r="N301" s="252" t="s">
        <v>38</v>
      </c>
      <c r="O301" s="90"/>
      <c r="P301" s="253">
        <f>O301*H301</f>
        <v>0</v>
      </c>
      <c r="Q301" s="253">
        <v>0.00026</v>
      </c>
      <c r="R301" s="253">
        <f>Q301*H301</f>
        <v>0.09893519999999999</v>
      </c>
      <c r="S301" s="253">
        <v>0</v>
      </c>
      <c r="T301" s="254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5" t="s">
        <v>171</v>
      </c>
      <c r="AT301" s="255" t="s">
        <v>167</v>
      </c>
      <c r="AU301" s="255" t="s">
        <v>82</v>
      </c>
      <c r="AY301" s="16" t="s">
        <v>165</v>
      </c>
      <c r="BE301" s="256">
        <f>IF(N301="základní",J301,0)</f>
        <v>0</v>
      </c>
      <c r="BF301" s="256">
        <f>IF(N301="snížená",J301,0)</f>
        <v>0</v>
      </c>
      <c r="BG301" s="256">
        <f>IF(N301="zákl. přenesená",J301,0)</f>
        <v>0</v>
      </c>
      <c r="BH301" s="256">
        <f>IF(N301="sníž. přenesená",J301,0)</f>
        <v>0</v>
      </c>
      <c r="BI301" s="256">
        <f>IF(N301="nulová",J301,0)</f>
        <v>0</v>
      </c>
      <c r="BJ301" s="16" t="s">
        <v>80</v>
      </c>
      <c r="BK301" s="256">
        <f>ROUND(I301*H301,2)</f>
        <v>0</v>
      </c>
      <c r="BL301" s="16" t="s">
        <v>171</v>
      </c>
      <c r="BM301" s="255" t="s">
        <v>2234</v>
      </c>
    </row>
    <row r="302" spans="1:51" s="13" customFormat="1" ht="12">
      <c r="A302" s="13"/>
      <c r="B302" s="257"/>
      <c r="C302" s="258"/>
      <c r="D302" s="259" t="s">
        <v>173</v>
      </c>
      <c r="E302" s="260" t="s">
        <v>1</v>
      </c>
      <c r="F302" s="261" t="s">
        <v>364</v>
      </c>
      <c r="G302" s="258"/>
      <c r="H302" s="260" t="s">
        <v>1</v>
      </c>
      <c r="I302" s="262"/>
      <c r="J302" s="258"/>
      <c r="K302" s="258"/>
      <c r="L302" s="263"/>
      <c r="M302" s="264"/>
      <c r="N302" s="265"/>
      <c r="O302" s="265"/>
      <c r="P302" s="265"/>
      <c r="Q302" s="265"/>
      <c r="R302" s="265"/>
      <c r="S302" s="265"/>
      <c r="T302" s="26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7" t="s">
        <v>173</v>
      </c>
      <c r="AU302" s="267" t="s">
        <v>82</v>
      </c>
      <c r="AV302" s="13" t="s">
        <v>80</v>
      </c>
      <c r="AW302" s="13" t="s">
        <v>30</v>
      </c>
      <c r="AX302" s="13" t="s">
        <v>73</v>
      </c>
      <c r="AY302" s="267" t="s">
        <v>165</v>
      </c>
    </row>
    <row r="303" spans="1:51" s="14" customFormat="1" ht="12">
      <c r="A303" s="14"/>
      <c r="B303" s="268"/>
      <c r="C303" s="269"/>
      <c r="D303" s="259" t="s">
        <v>173</v>
      </c>
      <c r="E303" s="270" t="s">
        <v>1</v>
      </c>
      <c r="F303" s="271" t="s">
        <v>2205</v>
      </c>
      <c r="G303" s="269"/>
      <c r="H303" s="272">
        <v>380.52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173</v>
      </c>
      <c r="AU303" s="278" t="s">
        <v>82</v>
      </c>
      <c r="AV303" s="14" t="s">
        <v>82</v>
      </c>
      <c r="AW303" s="14" t="s">
        <v>30</v>
      </c>
      <c r="AX303" s="14" t="s">
        <v>73</v>
      </c>
      <c r="AY303" s="278" t="s">
        <v>165</v>
      </c>
    </row>
    <row r="304" spans="1:65" s="2" customFormat="1" ht="21.75" customHeight="1">
      <c r="A304" s="37"/>
      <c r="B304" s="38"/>
      <c r="C304" s="243" t="s">
        <v>433</v>
      </c>
      <c r="D304" s="243" t="s">
        <v>167</v>
      </c>
      <c r="E304" s="244" t="s">
        <v>421</v>
      </c>
      <c r="F304" s="245" t="s">
        <v>422</v>
      </c>
      <c r="G304" s="246" t="s">
        <v>170</v>
      </c>
      <c r="H304" s="247">
        <v>380.52</v>
      </c>
      <c r="I304" s="248"/>
      <c r="J304" s="249">
        <f>ROUND(I304*H304,2)</f>
        <v>0</v>
      </c>
      <c r="K304" s="250"/>
      <c r="L304" s="43"/>
      <c r="M304" s="251" t="s">
        <v>1</v>
      </c>
      <c r="N304" s="252" t="s">
        <v>38</v>
      </c>
      <c r="O304" s="90"/>
      <c r="P304" s="253">
        <f>O304*H304</f>
        <v>0</v>
      </c>
      <c r="Q304" s="253">
        <v>0.00865</v>
      </c>
      <c r="R304" s="253">
        <f>Q304*H304</f>
        <v>3.291498</v>
      </c>
      <c r="S304" s="253">
        <v>0</v>
      </c>
      <c r="T304" s="25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5" t="s">
        <v>171</v>
      </c>
      <c r="AT304" s="255" t="s">
        <v>167</v>
      </c>
      <c r="AU304" s="255" t="s">
        <v>82</v>
      </c>
      <c r="AY304" s="16" t="s">
        <v>165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6" t="s">
        <v>80</v>
      </c>
      <c r="BK304" s="256">
        <f>ROUND(I304*H304,2)</f>
        <v>0</v>
      </c>
      <c r="BL304" s="16" t="s">
        <v>171</v>
      </c>
      <c r="BM304" s="255" t="s">
        <v>2235</v>
      </c>
    </row>
    <row r="305" spans="1:51" s="13" customFormat="1" ht="12">
      <c r="A305" s="13"/>
      <c r="B305" s="257"/>
      <c r="C305" s="258"/>
      <c r="D305" s="259" t="s">
        <v>173</v>
      </c>
      <c r="E305" s="260" t="s">
        <v>1</v>
      </c>
      <c r="F305" s="261" t="s">
        <v>174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173</v>
      </c>
      <c r="AU305" s="267" t="s">
        <v>82</v>
      </c>
      <c r="AV305" s="13" t="s">
        <v>80</v>
      </c>
      <c r="AW305" s="13" t="s">
        <v>30</v>
      </c>
      <c r="AX305" s="13" t="s">
        <v>73</v>
      </c>
      <c r="AY305" s="267" t="s">
        <v>165</v>
      </c>
    </row>
    <row r="306" spans="1:51" s="13" customFormat="1" ht="12">
      <c r="A306" s="13"/>
      <c r="B306" s="257"/>
      <c r="C306" s="258"/>
      <c r="D306" s="259" t="s">
        <v>173</v>
      </c>
      <c r="E306" s="260" t="s">
        <v>1</v>
      </c>
      <c r="F306" s="261" t="s">
        <v>424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173</v>
      </c>
      <c r="AU306" s="267" t="s">
        <v>82</v>
      </c>
      <c r="AV306" s="13" t="s">
        <v>80</v>
      </c>
      <c r="AW306" s="13" t="s">
        <v>30</v>
      </c>
      <c r="AX306" s="13" t="s">
        <v>73</v>
      </c>
      <c r="AY306" s="267" t="s">
        <v>165</v>
      </c>
    </row>
    <row r="307" spans="1:51" s="14" customFormat="1" ht="12">
      <c r="A307" s="14"/>
      <c r="B307" s="268"/>
      <c r="C307" s="269"/>
      <c r="D307" s="259" t="s">
        <v>173</v>
      </c>
      <c r="E307" s="270" t="s">
        <v>1</v>
      </c>
      <c r="F307" s="271" t="s">
        <v>2236</v>
      </c>
      <c r="G307" s="269"/>
      <c r="H307" s="272">
        <v>45.15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173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165</v>
      </c>
    </row>
    <row r="308" spans="1:51" s="14" customFormat="1" ht="12">
      <c r="A308" s="14"/>
      <c r="B308" s="268"/>
      <c r="C308" s="269"/>
      <c r="D308" s="259" t="s">
        <v>173</v>
      </c>
      <c r="E308" s="270" t="s">
        <v>1</v>
      </c>
      <c r="F308" s="271" t="s">
        <v>2237</v>
      </c>
      <c r="G308" s="269"/>
      <c r="H308" s="272">
        <v>26.25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173</v>
      </c>
      <c r="AU308" s="278" t="s">
        <v>82</v>
      </c>
      <c r="AV308" s="14" t="s">
        <v>82</v>
      </c>
      <c r="AW308" s="14" t="s">
        <v>30</v>
      </c>
      <c r="AX308" s="14" t="s">
        <v>73</v>
      </c>
      <c r="AY308" s="278" t="s">
        <v>165</v>
      </c>
    </row>
    <row r="309" spans="1:51" s="14" customFormat="1" ht="12">
      <c r="A309" s="14"/>
      <c r="B309" s="268"/>
      <c r="C309" s="269"/>
      <c r="D309" s="259" t="s">
        <v>173</v>
      </c>
      <c r="E309" s="270" t="s">
        <v>1</v>
      </c>
      <c r="F309" s="271" t="s">
        <v>2238</v>
      </c>
      <c r="G309" s="269"/>
      <c r="H309" s="272">
        <v>33.18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173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165</v>
      </c>
    </row>
    <row r="310" spans="1:51" s="14" customFormat="1" ht="12">
      <c r="A310" s="14"/>
      <c r="B310" s="268"/>
      <c r="C310" s="269"/>
      <c r="D310" s="259" t="s">
        <v>173</v>
      </c>
      <c r="E310" s="270" t="s">
        <v>1</v>
      </c>
      <c r="F310" s="271" t="s">
        <v>2239</v>
      </c>
      <c r="G310" s="269"/>
      <c r="H310" s="272">
        <v>69.3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173</v>
      </c>
      <c r="AU310" s="278" t="s">
        <v>82</v>
      </c>
      <c r="AV310" s="14" t="s">
        <v>82</v>
      </c>
      <c r="AW310" s="14" t="s">
        <v>30</v>
      </c>
      <c r="AX310" s="14" t="s">
        <v>73</v>
      </c>
      <c r="AY310" s="278" t="s">
        <v>165</v>
      </c>
    </row>
    <row r="311" spans="1:51" s="14" customFormat="1" ht="12">
      <c r="A311" s="14"/>
      <c r="B311" s="268"/>
      <c r="C311" s="269"/>
      <c r="D311" s="259" t="s">
        <v>173</v>
      </c>
      <c r="E311" s="270" t="s">
        <v>1</v>
      </c>
      <c r="F311" s="271" t="s">
        <v>2240</v>
      </c>
      <c r="G311" s="269"/>
      <c r="H311" s="272">
        <v>18.27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173</v>
      </c>
      <c r="AU311" s="278" t="s">
        <v>82</v>
      </c>
      <c r="AV311" s="14" t="s">
        <v>82</v>
      </c>
      <c r="AW311" s="14" t="s">
        <v>30</v>
      </c>
      <c r="AX311" s="14" t="s">
        <v>73</v>
      </c>
      <c r="AY311" s="278" t="s">
        <v>165</v>
      </c>
    </row>
    <row r="312" spans="1:51" s="14" customFormat="1" ht="12">
      <c r="A312" s="14"/>
      <c r="B312" s="268"/>
      <c r="C312" s="269"/>
      <c r="D312" s="259" t="s">
        <v>173</v>
      </c>
      <c r="E312" s="270" t="s">
        <v>1</v>
      </c>
      <c r="F312" s="271" t="s">
        <v>2241</v>
      </c>
      <c r="G312" s="269"/>
      <c r="H312" s="272">
        <v>46.2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173</v>
      </c>
      <c r="AU312" s="278" t="s">
        <v>82</v>
      </c>
      <c r="AV312" s="14" t="s">
        <v>82</v>
      </c>
      <c r="AW312" s="14" t="s">
        <v>30</v>
      </c>
      <c r="AX312" s="14" t="s">
        <v>73</v>
      </c>
      <c r="AY312" s="278" t="s">
        <v>165</v>
      </c>
    </row>
    <row r="313" spans="1:51" s="14" customFormat="1" ht="12">
      <c r="A313" s="14"/>
      <c r="B313" s="268"/>
      <c r="C313" s="269"/>
      <c r="D313" s="259" t="s">
        <v>173</v>
      </c>
      <c r="E313" s="270" t="s">
        <v>1</v>
      </c>
      <c r="F313" s="271" t="s">
        <v>2237</v>
      </c>
      <c r="G313" s="269"/>
      <c r="H313" s="272">
        <v>26.25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173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165</v>
      </c>
    </row>
    <row r="314" spans="1:51" s="14" customFormat="1" ht="12">
      <c r="A314" s="14"/>
      <c r="B314" s="268"/>
      <c r="C314" s="269"/>
      <c r="D314" s="259" t="s">
        <v>173</v>
      </c>
      <c r="E314" s="270" t="s">
        <v>1</v>
      </c>
      <c r="F314" s="271" t="s">
        <v>2241</v>
      </c>
      <c r="G314" s="269"/>
      <c r="H314" s="272">
        <v>46.2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173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165</v>
      </c>
    </row>
    <row r="315" spans="1:51" s="14" customFormat="1" ht="12">
      <c r="A315" s="14"/>
      <c r="B315" s="268"/>
      <c r="C315" s="269"/>
      <c r="D315" s="259" t="s">
        <v>173</v>
      </c>
      <c r="E315" s="270" t="s">
        <v>1</v>
      </c>
      <c r="F315" s="271" t="s">
        <v>2242</v>
      </c>
      <c r="G315" s="269"/>
      <c r="H315" s="272">
        <v>17.85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173</v>
      </c>
      <c r="AU315" s="278" t="s">
        <v>82</v>
      </c>
      <c r="AV315" s="14" t="s">
        <v>82</v>
      </c>
      <c r="AW315" s="14" t="s">
        <v>30</v>
      </c>
      <c r="AX315" s="14" t="s">
        <v>73</v>
      </c>
      <c r="AY315" s="278" t="s">
        <v>165</v>
      </c>
    </row>
    <row r="316" spans="1:51" s="14" customFormat="1" ht="12">
      <c r="A316" s="14"/>
      <c r="B316" s="268"/>
      <c r="C316" s="269"/>
      <c r="D316" s="259" t="s">
        <v>173</v>
      </c>
      <c r="E316" s="270" t="s">
        <v>1</v>
      </c>
      <c r="F316" s="271" t="s">
        <v>2237</v>
      </c>
      <c r="G316" s="269"/>
      <c r="H316" s="272">
        <v>26.25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173</v>
      </c>
      <c r="AU316" s="278" t="s">
        <v>82</v>
      </c>
      <c r="AV316" s="14" t="s">
        <v>82</v>
      </c>
      <c r="AW316" s="14" t="s">
        <v>30</v>
      </c>
      <c r="AX316" s="14" t="s">
        <v>73</v>
      </c>
      <c r="AY316" s="278" t="s">
        <v>165</v>
      </c>
    </row>
    <row r="317" spans="1:51" s="14" customFormat="1" ht="12">
      <c r="A317" s="14"/>
      <c r="B317" s="268"/>
      <c r="C317" s="269"/>
      <c r="D317" s="259" t="s">
        <v>173</v>
      </c>
      <c r="E317" s="270" t="s">
        <v>1</v>
      </c>
      <c r="F317" s="271" t="s">
        <v>2243</v>
      </c>
      <c r="G317" s="269"/>
      <c r="H317" s="272">
        <v>15.12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173</v>
      </c>
      <c r="AU317" s="278" t="s">
        <v>82</v>
      </c>
      <c r="AV317" s="14" t="s">
        <v>82</v>
      </c>
      <c r="AW317" s="14" t="s">
        <v>30</v>
      </c>
      <c r="AX317" s="14" t="s">
        <v>73</v>
      </c>
      <c r="AY317" s="278" t="s">
        <v>165</v>
      </c>
    </row>
    <row r="318" spans="1:51" s="14" customFormat="1" ht="12">
      <c r="A318" s="14"/>
      <c r="B318" s="268"/>
      <c r="C318" s="269"/>
      <c r="D318" s="259" t="s">
        <v>173</v>
      </c>
      <c r="E318" s="270" t="s">
        <v>1</v>
      </c>
      <c r="F318" s="271" t="s">
        <v>2244</v>
      </c>
      <c r="G318" s="269"/>
      <c r="H318" s="272">
        <v>10.5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173</v>
      </c>
      <c r="AU318" s="278" t="s">
        <v>82</v>
      </c>
      <c r="AV318" s="14" t="s">
        <v>82</v>
      </c>
      <c r="AW318" s="14" t="s">
        <v>30</v>
      </c>
      <c r="AX318" s="14" t="s">
        <v>73</v>
      </c>
      <c r="AY318" s="278" t="s">
        <v>165</v>
      </c>
    </row>
    <row r="319" spans="1:65" s="2" customFormat="1" ht="21.75" customHeight="1">
      <c r="A319" s="37"/>
      <c r="B319" s="38"/>
      <c r="C319" s="279" t="s">
        <v>440</v>
      </c>
      <c r="D319" s="279" t="s">
        <v>238</v>
      </c>
      <c r="E319" s="280" t="s">
        <v>434</v>
      </c>
      <c r="F319" s="281" t="s">
        <v>435</v>
      </c>
      <c r="G319" s="282" t="s">
        <v>170</v>
      </c>
      <c r="H319" s="283">
        <v>407.156</v>
      </c>
      <c r="I319" s="284"/>
      <c r="J319" s="285">
        <f>ROUND(I319*H319,2)</f>
        <v>0</v>
      </c>
      <c r="K319" s="286"/>
      <c r="L319" s="287"/>
      <c r="M319" s="288" t="s">
        <v>1</v>
      </c>
      <c r="N319" s="289" t="s">
        <v>38</v>
      </c>
      <c r="O319" s="90"/>
      <c r="P319" s="253">
        <f>O319*H319</f>
        <v>0</v>
      </c>
      <c r="Q319" s="253">
        <v>0.003</v>
      </c>
      <c r="R319" s="253">
        <f>Q319*H319</f>
        <v>1.221468</v>
      </c>
      <c r="S319" s="253">
        <v>0</v>
      </c>
      <c r="T319" s="254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5" t="s">
        <v>208</v>
      </c>
      <c r="AT319" s="255" t="s">
        <v>238</v>
      </c>
      <c r="AU319" s="255" t="s">
        <v>82</v>
      </c>
      <c r="AY319" s="16" t="s">
        <v>165</v>
      </c>
      <c r="BE319" s="256">
        <f>IF(N319="základní",J319,0)</f>
        <v>0</v>
      </c>
      <c r="BF319" s="256">
        <f>IF(N319="snížená",J319,0)</f>
        <v>0</v>
      </c>
      <c r="BG319" s="256">
        <f>IF(N319="zákl. přenesená",J319,0)</f>
        <v>0</v>
      </c>
      <c r="BH319" s="256">
        <f>IF(N319="sníž. přenesená",J319,0)</f>
        <v>0</v>
      </c>
      <c r="BI319" s="256">
        <f>IF(N319="nulová",J319,0)</f>
        <v>0</v>
      </c>
      <c r="BJ319" s="16" t="s">
        <v>80</v>
      </c>
      <c r="BK319" s="256">
        <f>ROUND(I319*H319,2)</f>
        <v>0</v>
      </c>
      <c r="BL319" s="16" t="s">
        <v>171</v>
      </c>
      <c r="BM319" s="255" t="s">
        <v>2245</v>
      </c>
    </row>
    <row r="320" spans="1:47" s="2" customFormat="1" ht="12">
      <c r="A320" s="37"/>
      <c r="B320" s="38"/>
      <c r="C320" s="39"/>
      <c r="D320" s="259" t="s">
        <v>437</v>
      </c>
      <c r="E320" s="39"/>
      <c r="F320" s="290" t="s">
        <v>438</v>
      </c>
      <c r="G320" s="39"/>
      <c r="H320" s="39"/>
      <c r="I320" s="153"/>
      <c r="J320" s="39"/>
      <c r="K320" s="39"/>
      <c r="L320" s="43"/>
      <c r="M320" s="291"/>
      <c r="N320" s="292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437</v>
      </c>
      <c r="AU320" s="16" t="s">
        <v>82</v>
      </c>
    </row>
    <row r="321" spans="1:51" s="14" customFormat="1" ht="12">
      <c r="A321" s="14"/>
      <c r="B321" s="268"/>
      <c r="C321" s="269"/>
      <c r="D321" s="259" t="s">
        <v>173</v>
      </c>
      <c r="E321" s="269"/>
      <c r="F321" s="271" t="s">
        <v>2246</v>
      </c>
      <c r="G321" s="269"/>
      <c r="H321" s="272">
        <v>407.156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173</v>
      </c>
      <c r="AU321" s="278" t="s">
        <v>82</v>
      </c>
      <c r="AV321" s="14" t="s">
        <v>82</v>
      </c>
      <c r="AW321" s="14" t="s">
        <v>4</v>
      </c>
      <c r="AX321" s="14" t="s">
        <v>80</v>
      </c>
      <c r="AY321" s="278" t="s">
        <v>165</v>
      </c>
    </row>
    <row r="322" spans="1:65" s="2" customFormat="1" ht="16.5" customHeight="1">
      <c r="A322" s="37"/>
      <c r="B322" s="38"/>
      <c r="C322" s="243" t="s">
        <v>450</v>
      </c>
      <c r="D322" s="243" t="s">
        <v>167</v>
      </c>
      <c r="E322" s="244" t="s">
        <v>441</v>
      </c>
      <c r="F322" s="245" t="s">
        <v>442</v>
      </c>
      <c r="G322" s="246" t="s">
        <v>170</v>
      </c>
      <c r="H322" s="247">
        <v>1487.923</v>
      </c>
      <c r="I322" s="248"/>
      <c r="J322" s="249">
        <f>ROUND(I322*H322,2)</f>
        <v>0</v>
      </c>
      <c r="K322" s="250"/>
      <c r="L322" s="43"/>
      <c r="M322" s="251" t="s">
        <v>1</v>
      </c>
      <c r="N322" s="252" t="s">
        <v>38</v>
      </c>
      <c r="O322" s="90"/>
      <c r="P322" s="253">
        <f>O322*H322</f>
        <v>0</v>
      </c>
      <c r="Q322" s="253">
        <v>0.00026</v>
      </c>
      <c r="R322" s="253">
        <f>Q322*H322</f>
        <v>0.38685998</v>
      </c>
      <c r="S322" s="253">
        <v>0</v>
      </c>
      <c r="T322" s="254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5" t="s">
        <v>171</v>
      </c>
      <c r="AT322" s="255" t="s">
        <v>167</v>
      </c>
      <c r="AU322" s="255" t="s">
        <v>82</v>
      </c>
      <c r="AY322" s="16" t="s">
        <v>165</v>
      </c>
      <c r="BE322" s="256">
        <f>IF(N322="základní",J322,0)</f>
        <v>0</v>
      </c>
      <c r="BF322" s="256">
        <f>IF(N322="snížená",J322,0)</f>
        <v>0</v>
      </c>
      <c r="BG322" s="256">
        <f>IF(N322="zákl. přenesená",J322,0)</f>
        <v>0</v>
      </c>
      <c r="BH322" s="256">
        <f>IF(N322="sníž. přenesená",J322,0)</f>
        <v>0</v>
      </c>
      <c r="BI322" s="256">
        <f>IF(N322="nulová",J322,0)</f>
        <v>0</v>
      </c>
      <c r="BJ322" s="16" t="s">
        <v>80</v>
      </c>
      <c r="BK322" s="256">
        <f>ROUND(I322*H322,2)</f>
        <v>0</v>
      </c>
      <c r="BL322" s="16" t="s">
        <v>171</v>
      </c>
      <c r="BM322" s="255" t="s">
        <v>2247</v>
      </c>
    </row>
    <row r="323" spans="1:51" s="13" customFormat="1" ht="12">
      <c r="A323" s="13"/>
      <c r="B323" s="257"/>
      <c r="C323" s="258"/>
      <c r="D323" s="259" t="s">
        <v>173</v>
      </c>
      <c r="E323" s="260" t="s">
        <v>1</v>
      </c>
      <c r="F323" s="261" t="s">
        <v>364</v>
      </c>
      <c r="G323" s="258"/>
      <c r="H323" s="260" t="s">
        <v>1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173</v>
      </c>
      <c r="AU323" s="267" t="s">
        <v>82</v>
      </c>
      <c r="AV323" s="13" t="s">
        <v>80</v>
      </c>
      <c r="AW323" s="13" t="s">
        <v>30</v>
      </c>
      <c r="AX323" s="13" t="s">
        <v>73</v>
      </c>
      <c r="AY323" s="267" t="s">
        <v>165</v>
      </c>
    </row>
    <row r="324" spans="1:51" s="14" customFormat="1" ht="12">
      <c r="A324" s="14"/>
      <c r="B324" s="268"/>
      <c r="C324" s="269"/>
      <c r="D324" s="259" t="s">
        <v>173</v>
      </c>
      <c r="E324" s="270" t="s">
        <v>1</v>
      </c>
      <c r="F324" s="271" t="s">
        <v>2248</v>
      </c>
      <c r="G324" s="269"/>
      <c r="H324" s="272">
        <v>185.94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173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165</v>
      </c>
    </row>
    <row r="325" spans="1:51" s="14" customFormat="1" ht="12">
      <c r="A325" s="14"/>
      <c r="B325" s="268"/>
      <c r="C325" s="269"/>
      <c r="D325" s="259" t="s">
        <v>173</v>
      </c>
      <c r="E325" s="270" t="s">
        <v>1</v>
      </c>
      <c r="F325" s="271" t="s">
        <v>2249</v>
      </c>
      <c r="G325" s="269"/>
      <c r="H325" s="272">
        <v>221.45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173</v>
      </c>
      <c r="AU325" s="278" t="s">
        <v>82</v>
      </c>
      <c r="AV325" s="14" t="s">
        <v>82</v>
      </c>
      <c r="AW325" s="14" t="s">
        <v>30</v>
      </c>
      <c r="AX325" s="14" t="s">
        <v>73</v>
      </c>
      <c r="AY325" s="278" t="s">
        <v>165</v>
      </c>
    </row>
    <row r="326" spans="1:51" s="14" customFormat="1" ht="12">
      <c r="A326" s="14"/>
      <c r="B326" s="268"/>
      <c r="C326" s="269"/>
      <c r="D326" s="259" t="s">
        <v>173</v>
      </c>
      <c r="E326" s="270" t="s">
        <v>1</v>
      </c>
      <c r="F326" s="271" t="s">
        <v>2250</v>
      </c>
      <c r="G326" s="269"/>
      <c r="H326" s="272">
        <v>127.743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173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165</v>
      </c>
    </row>
    <row r="327" spans="1:51" s="14" customFormat="1" ht="12">
      <c r="A327" s="14"/>
      <c r="B327" s="268"/>
      <c r="C327" s="269"/>
      <c r="D327" s="259" t="s">
        <v>173</v>
      </c>
      <c r="E327" s="270" t="s">
        <v>1</v>
      </c>
      <c r="F327" s="271" t="s">
        <v>2251</v>
      </c>
      <c r="G327" s="269"/>
      <c r="H327" s="272">
        <v>818.025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173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165</v>
      </c>
    </row>
    <row r="328" spans="1:51" s="14" customFormat="1" ht="12">
      <c r="A328" s="14"/>
      <c r="B328" s="268"/>
      <c r="C328" s="269"/>
      <c r="D328" s="259" t="s">
        <v>173</v>
      </c>
      <c r="E328" s="270" t="s">
        <v>1</v>
      </c>
      <c r="F328" s="271" t="s">
        <v>2252</v>
      </c>
      <c r="G328" s="269"/>
      <c r="H328" s="272">
        <v>57.16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173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165</v>
      </c>
    </row>
    <row r="329" spans="1:51" s="14" customFormat="1" ht="12">
      <c r="A329" s="14"/>
      <c r="B329" s="268"/>
      <c r="C329" s="269"/>
      <c r="D329" s="259" t="s">
        <v>173</v>
      </c>
      <c r="E329" s="270" t="s">
        <v>1</v>
      </c>
      <c r="F329" s="271" t="s">
        <v>2253</v>
      </c>
      <c r="G329" s="269"/>
      <c r="H329" s="272">
        <v>77.605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173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165</v>
      </c>
    </row>
    <row r="330" spans="1:65" s="2" customFormat="1" ht="21.75" customHeight="1">
      <c r="A330" s="37"/>
      <c r="B330" s="38"/>
      <c r="C330" s="243" t="s">
        <v>454</v>
      </c>
      <c r="D330" s="243" t="s">
        <v>167</v>
      </c>
      <c r="E330" s="244" t="s">
        <v>451</v>
      </c>
      <c r="F330" s="245" t="s">
        <v>452</v>
      </c>
      <c r="G330" s="246" t="s">
        <v>170</v>
      </c>
      <c r="H330" s="247">
        <v>77.605</v>
      </c>
      <c r="I330" s="248"/>
      <c r="J330" s="249">
        <f>ROUND(I330*H330,2)</f>
        <v>0</v>
      </c>
      <c r="K330" s="250"/>
      <c r="L330" s="43"/>
      <c r="M330" s="251" t="s">
        <v>1</v>
      </c>
      <c r="N330" s="252" t="s">
        <v>38</v>
      </c>
      <c r="O330" s="90"/>
      <c r="P330" s="253">
        <f>O330*H330</f>
        <v>0</v>
      </c>
      <c r="Q330" s="253">
        <v>0.00489</v>
      </c>
      <c r="R330" s="253">
        <f>Q330*H330</f>
        <v>0.37948845000000003</v>
      </c>
      <c r="S330" s="253">
        <v>0</v>
      </c>
      <c r="T330" s="25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5" t="s">
        <v>171</v>
      </c>
      <c r="AT330" s="255" t="s">
        <v>167</v>
      </c>
      <c r="AU330" s="255" t="s">
        <v>82</v>
      </c>
      <c r="AY330" s="16" t="s">
        <v>165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6" t="s">
        <v>80</v>
      </c>
      <c r="BK330" s="256">
        <f>ROUND(I330*H330,2)</f>
        <v>0</v>
      </c>
      <c r="BL330" s="16" t="s">
        <v>171</v>
      </c>
      <c r="BM330" s="255" t="s">
        <v>2254</v>
      </c>
    </row>
    <row r="331" spans="1:51" s="14" customFormat="1" ht="12">
      <c r="A331" s="14"/>
      <c r="B331" s="268"/>
      <c r="C331" s="269"/>
      <c r="D331" s="259" t="s">
        <v>173</v>
      </c>
      <c r="E331" s="270" t="s">
        <v>1</v>
      </c>
      <c r="F331" s="271" t="s">
        <v>2253</v>
      </c>
      <c r="G331" s="269"/>
      <c r="H331" s="272">
        <v>77.605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173</v>
      </c>
      <c r="AU331" s="278" t="s">
        <v>82</v>
      </c>
      <c r="AV331" s="14" t="s">
        <v>82</v>
      </c>
      <c r="AW331" s="14" t="s">
        <v>30</v>
      </c>
      <c r="AX331" s="14" t="s">
        <v>73</v>
      </c>
      <c r="AY331" s="278" t="s">
        <v>165</v>
      </c>
    </row>
    <row r="332" spans="1:65" s="2" customFormat="1" ht="21.75" customHeight="1">
      <c r="A332" s="37"/>
      <c r="B332" s="38"/>
      <c r="C332" s="243" t="s">
        <v>460</v>
      </c>
      <c r="D332" s="243" t="s">
        <v>167</v>
      </c>
      <c r="E332" s="244" t="s">
        <v>455</v>
      </c>
      <c r="F332" s="245" t="s">
        <v>456</v>
      </c>
      <c r="G332" s="246" t="s">
        <v>457</v>
      </c>
      <c r="H332" s="247">
        <v>16.4</v>
      </c>
      <c r="I332" s="248"/>
      <c r="J332" s="249">
        <f>ROUND(I332*H332,2)</f>
        <v>0</v>
      </c>
      <c r="K332" s="250"/>
      <c r="L332" s="43"/>
      <c r="M332" s="251" t="s">
        <v>1</v>
      </c>
      <c r="N332" s="252" t="s">
        <v>38</v>
      </c>
      <c r="O332" s="90"/>
      <c r="P332" s="253">
        <f>O332*H332</f>
        <v>0</v>
      </c>
      <c r="Q332" s="253">
        <v>0</v>
      </c>
      <c r="R332" s="253">
        <f>Q332*H332</f>
        <v>0</v>
      </c>
      <c r="S332" s="253">
        <v>0</v>
      </c>
      <c r="T332" s="254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5" t="s">
        <v>171</v>
      </c>
      <c r="AT332" s="255" t="s">
        <v>167</v>
      </c>
      <c r="AU332" s="255" t="s">
        <v>82</v>
      </c>
      <c r="AY332" s="16" t="s">
        <v>165</v>
      </c>
      <c r="BE332" s="256">
        <f>IF(N332="základní",J332,0)</f>
        <v>0</v>
      </c>
      <c r="BF332" s="256">
        <f>IF(N332="snížená",J332,0)</f>
        <v>0</v>
      </c>
      <c r="BG332" s="256">
        <f>IF(N332="zákl. přenesená",J332,0)</f>
        <v>0</v>
      </c>
      <c r="BH332" s="256">
        <f>IF(N332="sníž. přenesená",J332,0)</f>
        <v>0</v>
      </c>
      <c r="BI332" s="256">
        <f>IF(N332="nulová",J332,0)</f>
        <v>0</v>
      </c>
      <c r="BJ332" s="16" t="s">
        <v>80</v>
      </c>
      <c r="BK332" s="256">
        <f>ROUND(I332*H332,2)</f>
        <v>0</v>
      </c>
      <c r="BL332" s="16" t="s">
        <v>171</v>
      </c>
      <c r="BM332" s="255" t="s">
        <v>2255</v>
      </c>
    </row>
    <row r="333" spans="1:51" s="14" customFormat="1" ht="12">
      <c r="A333" s="14"/>
      <c r="B333" s="268"/>
      <c r="C333" s="269"/>
      <c r="D333" s="259" t="s">
        <v>173</v>
      </c>
      <c r="E333" s="270" t="s">
        <v>1</v>
      </c>
      <c r="F333" s="271" t="s">
        <v>2256</v>
      </c>
      <c r="G333" s="269"/>
      <c r="H333" s="272">
        <v>16.4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173</v>
      </c>
      <c r="AU333" s="278" t="s">
        <v>82</v>
      </c>
      <c r="AV333" s="14" t="s">
        <v>82</v>
      </c>
      <c r="AW333" s="14" t="s">
        <v>30</v>
      </c>
      <c r="AX333" s="14" t="s">
        <v>73</v>
      </c>
      <c r="AY333" s="278" t="s">
        <v>165</v>
      </c>
    </row>
    <row r="334" spans="1:65" s="2" customFormat="1" ht="16.5" customHeight="1">
      <c r="A334" s="37"/>
      <c r="B334" s="38"/>
      <c r="C334" s="279" t="s">
        <v>465</v>
      </c>
      <c r="D334" s="279" t="s">
        <v>238</v>
      </c>
      <c r="E334" s="280" t="s">
        <v>461</v>
      </c>
      <c r="F334" s="281" t="s">
        <v>2257</v>
      </c>
      <c r="G334" s="282" t="s">
        <v>457</v>
      </c>
      <c r="H334" s="283">
        <v>17.22</v>
      </c>
      <c r="I334" s="284"/>
      <c r="J334" s="285">
        <f>ROUND(I334*H334,2)</f>
        <v>0</v>
      </c>
      <c r="K334" s="286"/>
      <c r="L334" s="287"/>
      <c r="M334" s="288" t="s">
        <v>1</v>
      </c>
      <c r="N334" s="289" t="s">
        <v>38</v>
      </c>
      <c r="O334" s="90"/>
      <c r="P334" s="253">
        <f>O334*H334</f>
        <v>0</v>
      </c>
      <c r="Q334" s="253">
        <v>0.0001</v>
      </c>
      <c r="R334" s="253">
        <f>Q334*H334</f>
        <v>0.001722</v>
      </c>
      <c r="S334" s="253">
        <v>0</v>
      </c>
      <c r="T334" s="25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5" t="s">
        <v>208</v>
      </c>
      <c r="AT334" s="255" t="s">
        <v>238</v>
      </c>
      <c r="AU334" s="255" t="s">
        <v>82</v>
      </c>
      <c r="AY334" s="16" t="s">
        <v>165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6" t="s">
        <v>80</v>
      </c>
      <c r="BK334" s="256">
        <f>ROUND(I334*H334,2)</f>
        <v>0</v>
      </c>
      <c r="BL334" s="16" t="s">
        <v>171</v>
      </c>
      <c r="BM334" s="255" t="s">
        <v>2258</v>
      </c>
    </row>
    <row r="335" spans="1:51" s="14" customFormat="1" ht="12">
      <c r="A335" s="14"/>
      <c r="B335" s="268"/>
      <c r="C335" s="269"/>
      <c r="D335" s="259" t="s">
        <v>173</v>
      </c>
      <c r="E335" s="269"/>
      <c r="F335" s="271" t="s">
        <v>2259</v>
      </c>
      <c r="G335" s="269"/>
      <c r="H335" s="272">
        <v>17.22</v>
      </c>
      <c r="I335" s="273"/>
      <c r="J335" s="269"/>
      <c r="K335" s="269"/>
      <c r="L335" s="274"/>
      <c r="M335" s="275"/>
      <c r="N335" s="276"/>
      <c r="O335" s="276"/>
      <c r="P335" s="276"/>
      <c r="Q335" s="276"/>
      <c r="R335" s="276"/>
      <c r="S335" s="276"/>
      <c r="T335" s="27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8" t="s">
        <v>173</v>
      </c>
      <c r="AU335" s="278" t="s">
        <v>82</v>
      </c>
      <c r="AV335" s="14" t="s">
        <v>82</v>
      </c>
      <c r="AW335" s="14" t="s">
        <v>4</v>
      </c>
      <c r="AX335" s="14" t="s">
        <v>80</v>
      </c>
      <c r="AY335" s="278" t="s">
        <v>165</v>
      </c>
    </row>
    <row r="336" spans="1:65" s="2" customFormat="1" ht="21.75" customHeight="1">
      <c r="A336" s="37"/>
      <c r="B336" s="38"/>
      <c r="C336" s="243" t="s">
        <v>511</v>
      </c>
      <c r="D336" s="243" t="s">
        <v>167</v>
      </c>
      <c r="E336" s="244" t="s">
        <v>466</v>
      </c>
      <c r="F336" s="245" t="s">
        <v>467</v>
      </c>
      <c r="G336" s="246" t="s">
        <v>457</v>
      </c>
      <c r="H336" s="247">
        <v>1275.01</v>
      </c>
      <c r="I336" s="248"/>
      <c r="J336" s="249">
        <f>ROUND(I336*H336,2)</f>
        <v>0</v>
      </c>
      <c r="K336" s="250"/>
      <c r="L336" s="43"/>
      <c r="M336" s="251" t="s">
        <v>1</v>
      </c>
      <c r="N336" s="252" t="s">
        <v>38</v>
      </c>
      <c r="O336" s="90"/>
      <c r="P336" s="253">
        <f>O336*H336</f>
        <v>0</v>
      </c>
      <c r="Q336" s="253">
        <v>0</v>
      </c>
      <c r="R336" s="253">
        <f>Q336*H336</f>
        <v>0</v>
      </c>
      <c r="S336" s="253">
        <v>0</v>
      </c>
      <c r="T336" s="254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5" t="s">
        <v>171</v>
      </c>
      <c r="AT336" s="255" t="s">
        <v>167</v>
      </c>
      <c r="AU336" s="255" t="s">
        <v>82</v>
      </c>
      <c r="AY336" s="16" t="s">
        <v>165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6" t="s">
        <v>80</v>
      </c>
      <c r="BK336" s="256">
        <f>ROUND(I336*H336,2)</f>
        <v>0</v>
      </c>
      <c r="BL336" s="16" t="s">
        <v>171</v>
      </c>
      <c r="BM336" s="255" t="s">
        <v>2260</v>
      </c>
    </row>
    <row r="337" spans="1:51" s="14" customFormat="1" ht="12">
      <c r="A337" s="14"/>
      <c r="B337" s="268"/>
      <c r="C337" s="269"/>
      <c r="D337" s="259" t="s">
        <v>173</v>
      </c>
      <c r="E337" s="270" t="s">
        <v>1</v>
      </c>
      <c r="F337" s="271" t="s">
        <v>2261</v>
      </c>
      <c r="G337" s="269"/>
      <c r="H337" s="272">
        <v>39.6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173</v>
      </c>
      <c r="AU337" s="278" t="s">
        <v>82</v>
      </c>
      <c r="AV337" s="14" t="s">
        <v>82</v>
      </c>
      <c r="AW337" s="14" t="s">
        <v>30</v>
      </c>
      <c r="AX337" s="14" t="s">
        <v>73</v>
      </c>
      <c r="AY337" s="278" t="s">
        <v>165</v>
      </c>
    </row>
    <row r="338" spans="1:51" s="13" customFormat="1" ht="12">
      <c r="A338" s="13"/>
      <c r="B338" s="257"/>
      <c r="C338" s="258"/>
      <c r="D338" s="259" t="s">
        <v>173</v>
      </c>
      <c r="E338" s="260" t="s">
        <v>1</v>
      </c>
      <c r="F338" s="261" t="s">
        <v>470</v>
      </c>
      <c r="G338" s="258"/>
      <c r="H338" s="260" t="s">
        <v>1</v>
      </c>
      <c r="I338" s="262"/>
      <c r="J338" s="258"/>
      <c r="K338" s="258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173</v>
      </c>
      <c r="AU338" s="267" t="s">
        <v>82</v>
      </c>
      <c r="AV338" s="13" t="s">
        <v>80</v>
      </c>
      <c r="AW338" s="13" t="s">
        <v>30</v>
      </c>
      <c r="AX338" s="13" t="s">
        <v>73</v>
      </c>
      <c r="AY338" s="267" t="s">
        <v>165</v>
      </c>
    </row>
    <row r="339" spans="1:51" s="13" customFormat="1" ht="12">
      <c r="A339" s="13"/>
      <c r="B339" s="257"/>
      <c r="C339" s="258"/>
      <c r="D339" s="259" t="s">
        <v>173</v>
      </c>
      <c r="E339" s="260" t="s">
        <v>1</v>
      </c>
      <c r="F339" s="261" t="s">
        <v>471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173</v>
      </c>
      <c r="AU339" s="267" t="s">
        <v>82</v>
      </c>
      <c r="AV339" s="13" t="s">
        <v>80</v>
      </c>
      <c r="AW339" s="13" t="s">
        <v>30</v>
      </c>
      <c r="AX339" s="13" t="s">
        <v>73</v>
      </c>
      <c r="AY339" s="267" t="s">
        <v>165</v>
      </c>
    </row>
    <row r="340" spans="1:51" s="14" customFormat="1" ht="12">
      <c r="A340" s="14"/>
      <c r="B340" s="268"/>
      <c r="C340" s="269"/>
      <c r="D340" s="259" t="s">
        <v>173</v>
      </c>
      <c r="E340" s="270" t="s">
        <v>1</v>
      </c>
      <c r="F340" s="271" t="s">
        <v>2262</v>
      </c>
      <c r="G340" s="269"/>
      <c r="H340" s="272">
        <v>29.9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173</v>
      </c>
      <c r="AU340" s="278" t="s">
        <v>82</v>
      </c>
      <c r="AV340" s="14" t="s">
        <v>82</v>
      </c>
      <c r="AW340" s="14" t="s">
        <v>30</v>
      </c>
      <c r="AX340" s="14" t="s">
        <v>73</v>
      </c>
      <c r="AY340" s="278" t="s">
        <v>165</v>
      </c>
    </row>
    <row r="341" spans="1:51" s="14" customFormat="1" ht="12">
      <c r="A341" s="14"/>
      <c r="B341" s="268"/>
      <c r="C341" s="269"/>
      <c r="D341" s="259" t="s">
        <v>173</v>
      </c>
      <c r="E341" s="270" t="s">
        <v>1</v>
      </c>
      <c r="F341" s="271" t="s">
        <v>2263</v>
      </c>
      <c r="G341" s="269"/>
      <c r="H341" s="272">
        <v>20.9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173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165</v>
      </c>
    </row>
    <row r="342" spans="1:51" s="14" customFormat="1" ht="12">
      <c r="A342" s="14"/>
      <c r="B342" s="268"/>
      <c r="C342" s="269"/>
      <c r="D342" s="259" t="s">
        <v>173</v>
      </c>
      <c r="E342" s="270" t="s">
        <v>1</v>
      </c>
      <c r="F342" s="271" t="s">
        <v>2264</v>
      </c>
      <c r="G342" s="269"/>
      <c r="H342" s="272">
        <v>24.2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173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165</v>
      </c>
    </row>
    <row r="343" spans="1:51" s="14" customFormat="1" ht="12">
      <c r="A343" s="14"/>
      <c r="B343" s="268"/>
      <c r="C343" s="269"/>
      <c r="D343" s="259" t="s">
        <v>173</v>
      </c>
      <c r="E343" s="270" t="s">
        <v>1</v>
      </c>
      <c r="F343" s="271" t="s">
        <v>2265</v>
      </c>
      <c r="G343" s="269"/>
      <c r="H343" s="272">
        <v>58.3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173</v>
      </c>
      <c r="AU343" s="278" t="s">
        <v>82</v>
      </c>
      <c r="AV343" s="14" t="s">
        <v>82</v>
      </c>
      <c r="AW343" s="14" t="s">
        <v>30</v>
      </c>
      <c r="AX343" s="14" t="s">
        <v>73</v>
      </c>
      <c r="AY343" s="278" t="s">
        <v>165</v>
      </c>
    </row>
    <row r="344" spans="1:51" s="14" customFormat="1" ht="12">
      <c r="A344" s="14"/>
      <c r="B344" s="268"/>
      <c r="C344" s="269"/>
      <c r="D344" s="259" t="s">
        <v>173</v>
      </c>
      <c r="E344" s="270" t="s">
        <v>1</v>
      </c>
      <c r="F344" s="271" t="s">
        <v>2266</v>
      </c>
      <c r="G344" s="269"/>
      <c r="H344" s="272">
        <v>17.1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173</v>
      </c>
      <c r="AU344" s="278" t="s">
        <v>82</v>
      </c>
      <c r="AV344" s="14" t="s">
        <v>82</v>
      </c>
      <c r="AW344" s="14" t="s">
        <v>30</v>
      </c>
      <c r="AX344" s="14" t="s">
        <v>73</v>
      </c>
      <c r="AY344" s="278" t="s">
        <v>165</v>
      </c>
    </row>
    <row r="345" spans="1:51" s="14" customFormat="1" ht="12">
      <c r="A345" s="14"/>
      <c r="B345" s="268"/>
      <c r="C345" s="269"/>
      <c r="D345" s="259" t="s">
        <v>173</v>
      </c>
      <c r="E345" s="270" t="s">
        <v>1</v>
      </c>
      <c r="F345" s="271" t="s">
        <v>2267</v>
      </c>
      <c r="G345" s="269"/>
      <c r="H345" s="272">
        <v>30.4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173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165</v>
      </c>
    </row>
    <row r="346" spans="1:51" s="14" customFormat="1" ht="12">
      <c r="A346" s="14"/>
      <c r="B346" s="268"/>
      <c r="C346" s="269"/>
      <c r="D346" s="259" t="s">
        <v>173</v>
      </c>
      <c r="E346" s="270" t="s">
        <v>1</v>
      </c>
      <c r="F346" s="271" t="s">
        <v>2268</v>
      </c>
      <c r="G346" s="269"/>
      <c r="H346" s="272">
        <v>23.9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173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165</v>
      </c>
    </row>
    <row r="347" spans="1:51" s="14" customFormat="1" ht="12">
      <c r="A347" s="14"/>
      <c r="B347" s="268"/>
      <c r="C347" s="269"/>
      <c r="D347" s="259" t="s">
        <v>173</v>
      </c>
      <c r="E347" s="270" t="s">
        <v>1</v>
      </c>
      <c r="F347" s="271" t="s">
        <v>2267</v>
      </c>
      <c r="G347" s="269"/>
      <c r="H347" s="272">
        <v>30.4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173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165</v>
      </c>
    </row>
    <row r="348" spans="1:51" s="14" customFormat="1" ht="12">
      <c r="A348" s="14"/>
      <c r="B348" s="268"/>
      <c r="C348" s="269"/>
      <c r="D348" s="259" t="s">
        <v>173</v>
      </c>
      <c r="E348" s="270" t="s">
        <v>1</v>
      </c>
      <c r="F348" s="271" t="s">
        <v>2269</v>
      </c>
      <c r="G348" s="269"/>
      <c r="H348" s="272">
        <v>16.9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173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165</v>
      </c>
    </row>
    <row r="349" spans="1:51" s="14" customFormat="1" ht="12">
      <c r="A349" s="14"/>
      <c r="B349" s="268"/>
      <c r="C349" s="269"/>
      <c r="D349" s="259" t="s">
        <v>173</v>
      </c>
      <c r="E349" s="270" t="s">
        <v>1</v>
      </c>
      <c r="F349" s="271" t="s">
        <v>2270</v>
      </c>
      <c r="G349" s="269"/>
      <c r="H349" s="272">
        <v>28.1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173</v>
      </c>
      <c r="AU349" s="278" t="s">
        <v>82</v>
      </c>
      <c r="AV349" s="14" t="s">
        <v>82</v>
      </c>
      <c r="AW349" s="14" t="s">
        <v>30</v>
      </c>
      <c r="AX349" s="14" t="s">
        <v>73</v>
      </c>
      <c r="AY349" s="278" t="s">
        <v>165</v>
      </c>
    </row>
    <row r="350" spans="1:51" s="14" customFormat="1" ht="12">
      <c r="A350" s="14"/>
      <c r="B350" s="268"/>
      <c r="C350" s="269"/>
      <c r="D350" s="259" t="s">
        <v>173</v>
      </c>
      <c r="E350" s="270" t="s">
        <v>1</v>
      </c>
      <c r="F350" s="271" t="s">
        <v>2271</v>
      </c>
      <c r="G350" s="269"/>
      <c r="H350" s="272">
        <v>16.4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173</v>
      </c>
      <c r="AU350" s="278" t="s">
        <v>82</v>
      </c>
      <c r="AV350" s="14" t="s">
        <v>82</v>
      </c>
      <c r="AW350" s="14" t="s">
        <v>30</v>
      </c>
      <c r="AX350" s="14" t="s">
        <v>73</v>
      </c>
      <c r="AY350" s="278" t="s">
        <v>165</v>
      </c>
    </row>
    <row r="351" spans="1:51" s="14" customFormat="1" ht="12">
      <c r="A351" s="14"/>
      <c r="B351" s="268"/>
      <c r="C351" s="269"/>
      <c r="D351" s="259" t="s">
        <v>173</v>
      </c>
      <c r="E351" s="270" t="s">
        <v>1</v>
      </c>
      <c r="F351" s="271" t="s">
        <v>2272</v>
      </c>
      <c r="G351" s="269"/>
      <c r="H351" s="272">
        <v>13.4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173</v>
      </c>
      <c r="AU351" s="278" t="s">
        <v>82</v>
      </c>
      <c r="AV351" s="14" t="s">
        <v>82</v>
      </c>
      <c r="AW351" s="14" t="s">
        <v>30</v>
      </c>
      <c r="AX351" s="14" t="s">
        <v>73</v>
      </c>
      <c r="AY351" s="278" t="s">
        <v>165</v>
      </c>
    </row>
    <row r="352" spans="1:51" s="13" customFormat="1" ht="12">
      <c r="A352" s="13"/>
      <c r="B352" s="257"/>
      <c r="C352" s="258"/>
      <c r="D352" s="259" t="s">
        <v>173</v>
      </c>
      <c r="E352" s="260" t="s">
        <v>1</v>
      </c>
      <c r="F352" s="261" t="s">
        <v>2217</v>
      </c>
      <c r="G352" s="258"/>
      <c r="H352" s="260" t="s">
        <v>1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173</v>
      </c>
      <c r="AU352" s="267" t="s">
        <v>82</v>
      </c>
      <c r="AV352" s="13" t="s">
        <v>80</v>
      </c>
      <c r="AW352" s="13" t="s">
        <v>30</v>
      </c>
      <c r="AX352" s="13" t="s">
        <v>73</v>
      </c>
      <c r="AY352" s="267" t="s">
        <v>165</v>
      </c>
    </row>
    <row r="353" spans="1:51" s="14" customFormat="1" ht="12">
      <c r="A353" s="14"/>
      <c r="B353" s="268"/>
      <c r="C353" s="269"/>
      <c r="D353" s="259" t="s">
        <v>173</v>
      </c>
      <c r="E353" s="270" t="s">
        <v>1</v>
      </c>
      <c r="F353" s="271" t="s">
        <v>2273</v>
      </c>
      <c r="G353" s="269"/>
      <c r="H353" s="272">
        <v>65.12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173</v>
      </c>
      <c r="AU353" s="278" t="s">
        <v>82</v>
      </c>
      <c r="AV353" s="14" t="s">
        <v>82</v>
      </c>
      <c r="AW353" s="14" t="s">
        <v>30</v>
      </c>
      <c r="AX353" s="14" t="s">
        <v>73</v>
      </c>
      <c r="AY353" s="278" t="s">
        <v>165</v>
      </c>
    </row>
    <row r="354" spans="1:51" s="14" customFormat="1" ht="12">
      <c r="A354" s="14"/>
      <c r="B354" s="268"/>
      <c r="C354" s="269"/>
      <c r="D354" s="259" t="s">
        <v>173</v>
      </c>
      <c r="E354" s="270" t="s">
        <v>1</v>
      </c>
      <c r="F354" s="271" t="s">
        <v>2274</v>
      </c>
      <c r="G354" s="269"/>
      <c r="H354" s="272">
        <v>3.62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173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165</v>
      </c>
    </row>
    <row r="355" spans="1:51" s="14" customFormat="1" ht="12">
      <c r="A355" s="14"/>
      <c r="B355" s="268"/>
      <c r="C355" s="269"/>
      <c r="D355" s="259" t="s">
        <v>173</v>
      </c>
      <c r="E355" s="270" t="s">
        <v>1</v>
      </c>
      <c r="F355" s="271" t="s">
        <v>2275</v>
      </c>
      <c r="G355" s="269"/>
      <c r="H355" s="272">
        <v>3.92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173</v>
      </c>
      <c r="AU355" s="278" t="s">
        <v>82</v>
      </c>
      <c r="AV355" s="14" t="s">
        <v>82</v>
      </c>
      <c r="AW355" s="14" t="s">
        <v>30</v>
      </c>
      <c r="AX355" s="14" t="s">
        <v>73</v>
      </c>
      <c r="AY355" s="278" t="s">
        <v>165</v>
      </c>
    </row>
    <row r="356" spans="1:51" s="14" customFormat="1" ht="12">
      <c r="A356" s="14"/>
      <c r="B356" s="268"/>
      <c r="C356" s="269"/>
      <c r="D356" s="259" t="s">
        <v>173</v>
      </c>
      <c r="E356" s="270" t="s">
        <v>1</v>
      </c>
      <c r="F356" s="271" t="s">
        <v>2276</v>
      </c>
      <c r="G356" s="269"/>
      <c r="H356" s="272">
        <v>4.14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173</v>
      </c>
      <c r="AU356" s="278" t="s">
        <v>82</v>
      </c>
      <c r="AV356" s="14" t="s">
        <v>82</v>
      </c>
      <c r="AW356" s="14" t="s">
        <v>30</v>
      </c>
      <c r="AX356" s="14" t="s">
        <v>73</v>
      </c>
      <c r="AY356" s="278" t="s">
        <v>165</v>
      </c>
    </row>
    <row r="357" spans="1:51" s="14" customFormat="1" ht="12">
      <c r="A357" s="14"/>
      <c r="B357" s="268"/>
      <c r="C357" s="269"/>
      <c r="D357" s="259" t="s">
        <v>173</v>
      </c>
      <c r="E357" s="270" t="s">
        <v>1</v>
      </c>
      <c r="F357" s="271" t="s">
        <v>2277</v>
      </c>
      <c r="G357" s="269"/>
      <c r="H357" s="272">
        <v>3.04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173</v>
      </c>
      <c r="AU357" s="278" t="s">
        <v>82</v>
      </c>
      <c r="AV357" s="14" t="s">
        <v>82</v>
      </c>
      <c r="AW357" s="14" t="s">
        <v>30</v>
      </c>
      <c r="AX357" s="14" t="s">
        <v>73</v>
      </c>
      <c r="AY357" s="278" t="s">
        <v>165</v>
      </c>
    </row>
    <row r="358" spans="1:51" s="13" customFormat="1" ht="12">
      <c r="A358" s="13"/>
      <c r="B358" s="257"/>
      <c r="C358" s="258"/>
      <c r="D358" s="259" t="s">
        <v>173</v>
      </c>
      <c r="E358" s="260" t="s">
        <v>1</v>
      </c>
      <c r="F358" s="261" t="s">
        <v>2223</v>
      </c>
      <c r="G358" s="258"/>
      <c r="H358" s="260" t="s">
        <v>1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7" t="s">
        <v>173</v>
      </c>
      <c r="AU358" s="267" t="s">
        <v>82</v>
      </c>
      <c r="AV358" s="13" t="s">
        <v>80</v>
      </c>
      <c r="AW358" s="13" t="s">
        <v>30</v>
      </c>
      <c r="AX358" s="13" t="s">
        <v>73</v>
      </c>
      <c r="AY358" s="267" t="s">
        <v>165</v>
      </c>
    </row>
    <row r="359" spans="1:51" s="14" customFormat="1" ht="12">
      <c r="A359" s="14"/>
      <c r="B359" s="268"/>
      <c r="C359" s="269"/>
      <c r="D359" s="259" t="s">
        <v>173</v>
      </c>
      <c r="E359" s="270" t="s">
        <v>1</v>
      </c>
      <c r="F359" s="271" t="s">
        <v>2278</v>
      </c>
      <c r="G359" s="269"/>
      <c r="H359" s="272">
        <v>52.32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173</v>
      </c>
      <c r="AU359" s="278" t="s">
        <v>82</v>
      </c>
      <c r="AV359" s="14" t="s">
        <v>82</v>
      </c>
      <c r="AW359" s="14" t="s">
        <v>30</v>
      </c>
      <c r="AX359" s="14" t="s">
        <v>73</v>
      </c>
      <c r="AY359" s="278" t="s">
        <v>165</v>
      </c>
    </row>
    <row r="360" spans="1:51" s="14" customFormat="1" ht="12">
      <c r="A360" s="14"/>
      <c r="B360" s="268"/>
      <c r="C360" s="269"/>
      <c r="D360" s="259" t="s">
        <v>173</v>
      </c>
      <c r="E360" s="270" t="s">
        <v>1</v>
      </c>
      <c r="F360" s="271" t="s">
        <v>2279</v>
      </c>
      <c r="G360" s="269"/>
      <c r="H360" s="272">
        <v>30.12</v>
      </c>
      <c r="I360" s="273"/>
      <c r="J360" s="269"/>
      <c r="K360" s="269"/>
      <c r="L360" s="274"/>
      <c r="M360" s="275"/>
      <c r="N360" s="276"/>
      <c r="O360" s="276"/>
      <c r="P360" s="276"/>
      <c r="Q360" s="276"/>
      <c r="R360" s="276"/>
      <c r="S360" s="276"/>
      <c r="T360" s="27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8" t="s">
        <v>173</v>
      </c>
      <c r="AU360" s="278" t="s">
        <v>82</v>
      </c>
      <c r="AV360" s="14" t="s">
        <v>82</v>
      </c>
      <c r="AW360" s="14" t="s">
        <v>30</v>
      </c>
      <c r="AX360" s="14" t="s">
        <v>73</v>
      </c>
      <c r="AY360" s="278" t="s">
        <v>165</v>
      </c>
    </row>
    <row r="361" spans="1:51" s="14" customFormat="1" ht="12">
      <c r="A361" s="14"/>
      <c r="B361" s="268"/>
      <c r="C361" s="269"/>
      <c r="D361" s="259" t="s">
        <v>173</v>
      </c>
      <c r="E361" s="270" t="s">
        <v>1</v>
      </c>
      <c r="F361" s="271" t="s">
        <v>2280</v>
      </c>
      <c r="G361" s="269"/>
      <c r="H361" s="272">
        <v>92.82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173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165</v>
      </c>
    </row>
    <row r="362" spans="1:51" s="14" customFormat="1" ht="12">
      <c r="A362" s="14"/>
      <c r="B362" s="268"/>
      <c r="C362" s="269"/>
      <c r="D362" s="259" t="s">
        <v>173</v>
      </c>
      <c r="E362" s="270" t="s">
        <v>1</v>
      </c>
      <c r="F362" s="271" t="s">
        <v>2281</v>
      </c>
      <c r="G362" s="269"/>
      <c r="H362" s="272">
        <v>5.56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173</v>
      </c>
      <c r="AU362" s="278" t="s">
        <v>82</v>
      </c>
      <c r="AV362" s="14" t="s">
        <v>82</v>
      </c>
      <c r="AW362" s="14" t="s">
        <v>30</v>
      </c>
      <c r="AX362" s="14" t="s">
        <v>73</v>
      </c>
      <c r="AY362" s="278" t="s">
        <v>165</v>
      </c>
    </row>
    <row r="363" spans="1:51" s="13" customFormat="1" ht="12">
      <c r="A363" s="13"/>
      <c r="B363" s="257"/>
      <c r="C363" s="258"/>
      <c r="D363" s="259" t="s">
        <v>173</v>
      </c>
      <c r="E363" s="260" t="s">
        <v>1</v>
      </c>
      <c r="F363" s="261" t="s">
        <v>408</v>
      </c>
      <c r="G363" s="258"/>
      <c r="H363" s="260" t="s">
        <v>1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7" t="s">
        <v>173</v>
      </c>
      <c r="AU363" s="267" t="s">
        <v>82</v>
      </c>
      <c r="AV363" s="13" t="s">
        <v>80</v>
      </c>
      <c r="AW363" s="13" t="s">
        <v>30</v>
      </c>
      <c r="AX363" s="13" t="s">
        <v>73</v>
      </c>
      <c r="AY363" s="267" t="s">
        <v>165</v>
      </c>
    </row>
    <row r="364" spans="1:51" s="14" customFormat="1" ht="12">
      <c r="A364" s="14"/>
      <c r="B364" s="268"/>
      <c r="C364" s="269"/>
      <c r="D364" s="259" t="s">
        <v>173</v>
      </c>
      <c r="E364" s="270" t="s">
        <v>1</v>
      </c>
      <c r="F364" s="271" t="s">
        <v>2282</v>
      </c>
      <c r="G364" s="269"/>
      <c r="H364" s="272">
        <v>51.84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173</v>
      </c>
      <c r="AU364" s="278" t="s">
        <v>82</v>
      </c>
      <c r="AV364" s="14" t="s">
        <v>82</v>
      </c>
      <c r="AW364" s="14" t="s">
        <v>30</v>
      </c>
      <c r="AX364" s="14" t="s">
        <v>73</v>
      </c>
      <c r="AY364" s="278" t="s">
        <v>165</v>
      </c>
    </row>
    <row r="365" spans="1:51" s="14" customFormat="1" ht="12">
      <c r="A365" s="14"/>
      <c r="B365" s="268"/>
      <c r="C365" s="269"/>
      <c r="D365" s="259" t="s">
        <v>173</v>
      </c>
      <c r="E365" s="270" t="s">
        <v>1</v>
      </c>
      <c r="F365" s="271" t="s">
        <v>2283</v>
      </c>
      <c r="G365" s="269"/>
      <c r="H365" s="272">
        <v>35.84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173</v>
      </c>
      <c r="AU365" s="278" t="s">
        <v>82</v>
      </c>
      <c r="AV365" s="14" t="s">
        <v>82</v>
      </c>
      <c r="AW365" s="14" t="s">
        <v>30</v>
      </c>
      <c r="AX365" s="14" t="s">
        <v>73</v>
      </c>
      <c r="AY365" s="278" t="s">
        <v>165</v>
      </c>
    </row>
    <row r="366" spans="1:51" s="14" customFormat="1" ht="12">
      <c r="A366" s="14"/>
      <c r="B366" s="268"/>
      <c r="C366" s="269"/>
      <c r="D366" s="259" t="s">
        <v>173</v>
      </c>
      <c r="E366" s="270" t="s">
        <v>1</v>
      </c>
      <c r="F366" s="271" t="s">
        <v>2284</v>
      </c>
      <c r="G366" s="269"/>
      <c r="H366" s="272">
        <v>18.6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173</v>
      </c>
      <c r="AU366" s="278" t="s">
        <v>82</v>
      </c>
      <c r="AV366" s="14" t="s">
        <v>82</v>
      </c>
      <c r="AW366" s="14" t="s">
        <v>30</v>
      </c>
      <c r="AX366" s="14" t="s">
        <v>73</v>
      </c>
      <c r="AY366" s="278" t="s">
        <v>165</v>
      </c>
    </row>
    <row r="367" spans="1:51" s="14" customFormat="1" ht="12">
      <c r="A367" s="14"/>
      <c r="B367" s="268"/>
      <c r="C367" s="269"/>
      <c r="D367" s="259" t="s">
        <v>173</v>
      </c>
      <c r="E367" s="270" t="s">
        <v>1</v>
      </c>
      <c r="F367" s="271" t="s">
        <v>2285</v>
      </c>
      <c r="G367" s="269"/>
      <c r="H367" s="272">
        <v>93.08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173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165</v>
      </c>
    </row>
    <row r="368" spans="1:51" s="14" customFormat="1" ht="12">
      <c r="A368" s="14"/>
      <c r="B368" s="268"/>
      <c r="C368" s="269"/>
      <c r="D368" s="259" t="s">
        <v>173</v>
      </c>
      <c r="E368" s="270" t="s">
        <v>1</v>
      </c>
      <c r="F368" s="271" t="s">
        <v>2286</v>
      </c>
      <c r="G368" s="269"/>
      <c r="H368" s="272">
        <v>7.32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173</v>
      </c>
      <c r="AU368" s="278" t="s">
        <v>82</v>
      </c>
      <c r="AV368" s="14" t="s">
        <v>82</v>
      </c>
      <c r="AW368" s="14" t="s">
        <v>30</v>
      </c>
      <c r="AX368" s="14" t="s">
        <v>73</v>
      </c>
      <c r="AY368" s="278" t="s">
        <v>165</v>
      </c>
    </row>
    <row r="369" spans="1:51" s="14" customFormat="1" ht="12">
      <c r="A369" s="14"/>
      <c r="B369" s="268"/>
      <c r="C369" s="269"/>
      <c r="D369" s="259" t="s">
        <v>173</v>
      </c>
      <c r="E369" s="270" t="s">
        <v>1</v>
      </c>
      <c r="F369" s="271" t="s">
        <v>2287</v>
      </c>
      <c r="G369" s="269"/>
      <c r="H369" s="272">
        <v>17.52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173</v>
      </c>
      <c r="AU369" s="278" t="s">
        <v>82</v>
      </c>
      <c r="AV369" s="14" t="s">
        <v>82</v>
      </c>
      <c r="AW369" s="14" t="s">
        <v>30</v>
      </c>
      <c r="AX369" s="14" t="s">
        <v>73</v>
      </c>
      <c r="AY369" s="278" t="s">
        <v>165</v>
      </c>
    </row>
    <row r="370" spans="1:51" s="14" customFormat="1" ht="12">
      <c r="A370" s="14"/>
      <c r="B370" s="268"/>
      <c r="C370" s="269"/>
      <c r="D370" s="259" t="s">
        <v>173</v>
      </c>
      <c r="E370" s="270" t="s">
        <v>1</v>
      </c>
      <c r="F370" s="271" t="s">
        <v>2288</v>
      </c>
      <c r="G370" s="269"/>
      <c r="H370" s="272">
        <v>141.1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173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165</v>
      </c>
    </row>
    <row r="371" spans="1:51" s="14" customFormat="1" ht="12">
      <c r="A371" s="14"/>
      <c r="B371" s="268"/>
      <c r="C371" s="269"/>
      <c r="D371" s="259" t="s">
        <v>173</v>
      </c>
      <c r="E371" s="270" t="s">
        <v>1</v>
      </c>
      <c r="F371" s="271" t="s">
        <v>2289</v>
      </c>
      <c r="G371" s="269"/>
      <c r="H371" s="272">
        <v>179.6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173</v>
      </c>
      <c r="AU371" s="278" t="s">
        <v>82</v>
      </c>
      <c r="AV371" s="14" t="s">
        <v>82</v>
      </c>
      <c r="AW371" s="14" t="s">
        <v>30</v>
      </c>
      <c r="AX371" s="14" t="s">
        <v>73</v>
      </c>
      <c r="AY371" s="278" t="s">
        <v>165</v>
      </c>
    </row>
    <row r="372" spans="1:51" s="13" customFormat="1" ht="12">
      <c r="A372" s="13"/>
      <c r="B372" s="257"/>
      <c r="C372" s="258"/>
      <c r="D372" s="259" t="s">
        <v>173</v>
      </c>
      <c r="E372" s="260" t="s">
        <v>1</v>
      </c>
      <c r="F372" s="261" t="s">
        <v>499</v>
      </c>
      <c r="G372" s="258"/>
      <c r="H372" s="260" t="s">
        <v>1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7" t="s">
        <v>173</v>
      </c>
      <c r="AU372" s="267" t="s">
        <v>82</v>
      </c>
      <c r="AV372" s="13" t="s">
        <v>80</v>
      </c>
      <c r="AW372" s="13" t="s">
        <v>30</v>
      </c>
      <c r="AX372" s="13" t="s">
        <v>73</v>
      </c>
      <c r="AY372" s="267" t="s">
        <v>165</v>
      </c>
    </row>
    <row r="373" spans="1:51" s="13" customFormat="1" ht="12">
      <c r="A373" s="13"/>
      <c r="B373" s="257"/>
      <c r="C373" s="258"/>
      <c r="D373" s="259" t="s">
        <v>173</v>
      </c>
      <c r="E373" s="260" t="s">
        <v>1</v>
      </c>
      <c r="F373" s="261" t="s">
        <v>2217</v>
      </c>
      <c r="G373" s="258"/>
      <c r="H373" s="260" t="s">
        <v>1</v>
      </c>
      <c r="I373" s="262"/>
      <c r="J373" s="258"/>
      <c r="K373" s="258"/>
      <c r="L373" s="263"/>
      <c r="M373" s="264"/>
      <c r="N373" s="265"/>
      <c r="O373" s="265"/>
      <c r="P373" s="265"/>
      <c r="Q373" s="265"/>
      <c r="R373" s="265"/>
      <c r="S373" s="265"/>
      <c r="T373" s="26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7" t="s">
        <v>173</v>
      </c>
      <c r="AU373" s="267" t="s">
        <v>82</v>
      </c>
      <c r="AV373" s="13" t="s">
        <v>80</v>
      </c>
      <c r="AW373" s="13" t="s">
        <v>30</v>
      </c>
      <c r="AX373" s="13" t="s">
        <v>73</v>
      </c>
      <c r="AY373" s="267" t="s">
        <v>165</v>
      </c>
    </row>
    <row r="374" spans="1:51" s="14" customFormat="1" ht="12">
      <c r="A374" s="14"/>
      <c r="B374" s="268"/>
      <c r="C374" s="269"/>
      <c r="D374" s="259" t="s">
        <v>173</v>
      </c>
      <c r="E374" s="270" t="s">
        <v>1</v>
      </c>
      <c r="F374" s="271" t="s">
        <v>2290</v>
      </c>
      <c r="G374" s="269"/>
      <c r="H374" s="272">
        <v>19.58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173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165</v>
      </c>
    </row>
    <row r="375" spans="1:51" s="14" customFormat="1" ht="12">
      <c r="A375" s="14"/>
      <c r="B375" s="268"/>
      <c r="C375" s="269"/>
      <c r="D375" s="259" t="s">
        <v>173</v>
      </c>
      <c r="E375" s="270" t="s">
        <v>1</v>
      </c>
      <c r="F375" s="271" t="s">
        <v>2291</v>
      </c>
      <c r="G375" s="269"/>
      <c r="H375" s="272">
        <v>1.23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173</v>
      </c>
      <c r="AU375" s="278" t="s">
        <v>82</v>
      </c>
      <c r="AV375" s="14" t="s">
        <v>82</v>
      </c>
      <c r="AW375" s="14" t="s">
        <v>30</v>
      </c>
      <c r="AX375" s="14" t="s">
        <v>73</v>
      </c>
      <c r="AY375" s="278" t="s">
        <v>165</v>
      </c>
    </row>
    <row r="376" spans="1:51" s="14" customFormat="1" ht="12">
      <c r="A376" s="14"/>
      <c r="B376" s="268"/>
      <c r="C376" s="269"/>
      <c r="D376" s="259" t="s">
        <v>173</v>
      </c>
      <c r="E376" s="270" t="s">
        <v>1</v>
      </c>
      <c r="F376" s="271" t="s">
        <v>2292</v>
      </c>
      <c r="G376" s="269"/>
      <c r="H376" s="272">
        <v>1.39</v>
      </c>
      <c r="I376" s="273"/>
      <c r="J376" s="269"/>
      <c r="K376" s="269"/>
      <c r="L376" s="274"/>
      <c r="M376" s="275"/>
      <c r="N376" s="276"/>
      <c r="O376" s="276"/>
      <c r="P376" s="276"/>
      <c r="Q376" s="276"/>
      <c r="R376" s="276"/>
      <c r="S376" s="276"/>
      <c r="T376" s="27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8" t="s">
        <v>173</v>
      </c>
      <c r="AU376" s="278" t="s">
        <v>82</v>
      </c>
      <c r="AV376" s="14" t="s">
        <v>82</v>
      </c>
      <c r="AW376" s="14" t="s">
        <v>30</v>
      </c>
      <c r="AX376" s="14" t="s">
        <v>73</v>
      </c>
      <c r="AY376" s="278" t="s">
        <v>165</v>
      </c>
    </row>
    <row r="377" spans="1:51" s="14" customFormat="1" ht="12">
      <c r="A377" s="14"/>
      <c r="B377" s="268"/>
      <c r="C377" s="269"/>
      <c r="D377" s="259" t="s">
        <v>173</v>
      </c>
      <c r="E377" s="270" t="s">
        <v>1</v>
      </c>
      <c r="F377" s="271" t="s">
        <v>2293</v>
      </c>
      <c r="G377" s="269"/>
      <c r="H377" s="272">
        <v>1.49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173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165</v>
      </c>
    </row>
    <row r="378" spans="1:51" s="14" customFormat="1" ht="12">
      <c r="A378" s="14"/>
      <c r="B378" s="268"/>
      <c r="C378" s="269"/>
      <c r="D378" s="259" t="s">
        <v>173</v>
      </c>
      <c r="E378" s="270" t="s">
        <v>1</v>
      </c>
      <c r="F378" s="271" t="s">
        <v>2294</v>
      </c>
      <c r="G378" s="269"/>
      <c r="H378" s="272">
        <v>0.9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173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165</v>
      </c>
    </row>
    <row r="379" spans="1:51" s="13" customFormat="1" ht="12">
      <c r="A379" s="13"/>
      <c r="B379" s="257"/>
      <c r="C379" s="258"/>
      <c r="D379" s="259" t="s">
        <v>173</v>
      </c>
      <c r="E379" s="260" t="s">
        <v>1</v>
      </c>
      <c r="F379" s="261" t="s">
        <v>2223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173</v>
      </c>
      <c r="AU379" s="267" t="s">
        <v>82</v>
      </c>
      <c r="AV379" s="13" t="s">
        <v>80</v>
      </c>
      <c r="AW379" s="13" t="s">
        <v>30</v>
      </c>
      <c r="AX379" s="13" t="s">
        <v>73</v>
      </c>
      <c r="AY379" s="267" t="s">
        <v>165</v>
      </c>
    </row>
    <row r="380" spans="1:51" s="14" customFormat="1" ht="12">
      <c r="A380" s="14"/>
      <c r="B380" s="268"/>
      <c r="C380" s="269"/>
      <c r="D380" s="259" t="s">
        <v>173</v>
      </c>
      <c r="E380" s="270" t="s">
        <v>1</v>
      </c>
      <c r="F380" s="271" t="s">
        <v>2295</v>
      </c>
      <c r="G380" s="269"/>
      <c r="H380" s="272">
        <v>8.4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173</v>
      </c>
      <c r="AU380" s="278" t="s">
        <v>82</v>
      </c>
      <c r="AV380" s="14" t="s">
        <v>82</v>
      </c>
      <c r="AW380" s="14" t="s">
        <v>30</v>
      </c>
      <c r="AX380" s="14" t="s">
        <v>73</v>
      </c>
      <c r="AY380" s="278" t="s">
        <v>165</v>
      </c>
    </row>
    <row r="381" spans="1:51" s="14" customFormat="1" ht="12">
      <c r="A381" s="14"/>
      <c r="B381" s="268"/>
      <c r="C381" s="269"/>
      <c r="D381" s="259" t="s">
        <v>173</v>
      </c>
      <c r="E381" s="270" t="s">
        <v>1</v>
      </c>
      <c r="F381" s="271" t="s">
        <v>2296</v>
      </c>
      <c r="G381" s="269"/>
      <c r="H381" s="272">
        <v>7.98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173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165</v>
      </c>
    </row>
    <row r="382" spans="1:51" s="14" customFormat="1" ht="12">
      <c r="A382" s="14"/>
      <c r="B382" s="268"/>
      <c r="C382" s="269"/>
      <c r="D382" s="259" t="s">
        <v>173</v>
      </c>
      <c r="E382" s="270" t="s">
        <v>1</v>
      </c>
      <c r="F382" s="271" t="s">
        <v>2297</v>
      </c>
      <c r="G382" s="269"/>
      <c r="H382" s="272">
        <v>27.17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173</v>
      </c>
      <c r="AU382" s="278" t="s">
        <v>82</v>
      </c>
      <c r="AV382" s="14" t="s">
        <v>82</v>
      </c>
      <c r="AW382" s="14" t="s">
        <v>30</v>
      </c>
      <c r="AX382" s="14" t="s">
        <v>73</v>
      </c>
      <c r="AY382" s="278" t="s">
        <v>165</v>
      </c>
    </row>
    <row r="383" spans="1:51" s="14" customFormat="1" ht="12">
      <c r="A383" s="14"/>
      <c r="B383" s="268"/>
      <c r="C383" s="269"/>
      <c r="D383" s="259" t="s">
        <v>173</v>
      </c>
      <c r="E383" s="270" t="s">
        <v>1</v>
      </c>
      <c r="F383" s="271" t="s">
        <v>2298</v>
      </c>
      <c r="G383" s="269"/>
      <c r="H383" s="272">
        <v>1.32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173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165</v>
      </c>
    </row>
    <row r="384" spans="1:51" s="13" customFormat="1" ht="12">
      <c r="A384" s="13"/>
      <c r="B384" s="257"/>
      <c r="C384" s="258"/>
      <c r="D384" s="259" t="s">
        <v>173</v>
      </c>
      <c r="E384" s="260" t="s">
        <v>1</v>
      </c>
      <c r="F384" s="261" t="s">
        <v>408</v>
      </c>
      <c r="G384" s="258"/>
      <c r="H384" s="260" t="s">
        <v>1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7" t="s">
        <v>173</v>
      </c>
      <c r="AU384" s="267" t="s">
        <v>82</v>
      </c>
      <c r="AV384" s="13" t="s">
        <v>80</v>
      </c>
      <c r="AW384" s="13" t="s">
        <v>30</v>
      </c>
      <c r="AX384" s="13" t="s">
        <v>73</v>
      </c>
      <c r="AY384" s="267" t="s">
        <v>165</v>
      </c>
    </row>
    <row r="385" spans="1:51" s="14" customFormat="1" ht="12">
      <c r="A385" s="14"/>
      <c r="B385" s="268"/>
      <c r="C385" s="269"/>
      <c r="D385" s="259" t="s">
        <v>173</v>
      </c>
      <c r="E385" s="270" t="s">
        <v>1</v>
      </c>
      <c r="F385" s="271" t="s">
        <v>2295</v>
      </c>
      <c r="G385" s="269"/>
      <c r="H385" s="272">
        <v>8.4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173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165</v>
      </c>
    </row>
    <row r="386" spans="1:51" s="14" customFormat="1" ht="12">
      <c r="A386" s="14"/>
      <c r="B386" s="268"/>
      <c r="C386" s="269"/>
      <c r="D386" s="259" t="s">
        <v>173</v>
      </c>
      <c r="E386" s="270" t="s">
        <v>1</v>
      </c>
      <c r="F386" s="271" t="s">
        <v>2299</v>
      </c>
      <c r="G386" s="269"/>
      <c r="H386" s="272">
        <v>9.52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173</v>
      </c>
      <c r="AU386" s="278" t="s">
        <v>82</v>
      </c>
      <c r="AV386" s="14" t="s">
        <v>82</v>
      </c>
      <c r="AW386" s="14" t="s">
        <v>30</v>
      </c>
      <c r="AX386" s="14" t="s">
        <v>73</v>
      </c>
      <c r="AY386" s="278" t="s">
        <v>165</v>
      </c>
    </row>
    <row r="387" spans="1:51" s="14" customFormat="1" ht="12">
      <c r="A387" s="14"/>
      <c r="B387" s="268"/>
      <c r="C387" s="269"/>
      <c r="D387" s="259" t="s">
        <v>173</v>
      </c>
      <c r="E387" s="270" t="s">
        <v>1</v>
      </c>
      <c r="F387" s="271" t="s">
        <v>2300</v>
      </c>
      <c r="G387" s="269"/>
      <c r="H387" s="272">
        <v>3.96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173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165</v>
      </c>
    </row>
    <row r="388" spans="1:51" s="14" customFormat="1" ht="12">
      <c r="A388" s="14"/>
      <c r="B388" s="268"/>
      <c r="C388" s="269"/>
      <c r="D388" s="259" t="s">
        <v>173</v>
      </c>
      <c r="E388" s="270" t="s">
        <v>1</v>
      </c>
      <c r="F388" s="271" t="s">
        <v>2301</v>
      </c>
      <c r="G388" s="269"/>
      <c r="H388" s="272">
        <v>27.3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173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165</v>
      </c>
    </row>
    <row r="389" spans="1:51" s="14" customFormat="1" ht="12">
      <c r="A389" s="14"/>
      <c r="B389" s="268"/>
      <c r="C389" s="269"/>
      <c r="D389" s="259" t="s">
        <v>173</v>
      </c>
      <c r="E389" s="270" t="s">
        <v>1</v>
      </c>
      <c r="F389" s="271" t="s">
        <v>2302</v>
      </c>
      <c r="G389" s="269"/>
      <c r="H389" s="272">
        <v>1.31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173</v>
      </c>
      <c r="AU389" s="278" t="s">
        <v>82</v>
      </c>
      <c r="AV389" s="14" t="s">
        <v>82</v>
      </c>
      <c r="AW389" s="14" t="s">
        <v>30</v>
      </c>
      <c r="AX389" s="14" t="s">
        <v>73</v>
      </c>
      <c r="AY389" s="278" t="s">
        <v>165</v>
      </c>
    </row>
    <row r="390" spans="1:65" s="2" customFormat="1" ht="16.5" customHeight="1">
      <c r="A390" s="37"/>
      <c r="B390" s="38"/>
      <c r="C390" s="279" t="s">
        <v>516</v>
      </c>
      <c r="D390" s="279" t="s">
        <v>238</v>
      </c>
      <c r="E390" s="280" t="s">
        <v>512</v>
      </c>
      <c r="F390" s="281" t="s">
        <v>513</v>
      </c>
      <c r="G390" s="282" t="s">
        <v>457</v>
      </c>
      <c r="H390" s="283">
        <v>1212.813</v>
      </c>
      <c r="I390" s="284"/>
      <c r="J390" s="285">
        <f>ROUND(I390*H390,2)</f>
        <v>0</v>
      </c>
      <c r="K390" s="286"/>
      <c r="L390" s="287"/>
      <c r="M390" s="288" t="s">
        <v>1</v>
      </c>
      <c r="N390" s="289" t="s">
        <v>38</v>
      </c>
      <c r="O390" s="90"/>
      <c r="P390" s="253">
        <f>O390*H390</f>
        <v>0</v>
      </c>
      <c r="Q390" s="253">
        <v>3E-05</v>
      </c>
      <c r="R390" s="253">
        <f>Q390*H390</f>
        <v>0.03638439</v>
      </c>
      <c r="S390" s="253">
        <v>0</v>
      </c>
      <c r="T390" s="254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5" t="s">
        <v>208</v>
      </c>
      <c r="AT390" s="255" t="s">
        <v>238</v>
      </c>
      <c r="AU390" s="255" t="s">
        <v>82</v>
      </c>
      <c r="AY390" s="16" t="s">
        <v>165</v>
      </c>
      <c r="BE390" s="256">
        <f>IF(N390="základní",J390,0)</f>
        <v>0</v>
      </c>
      <c r="BF390" s="256">
        <f>IF(N390="snížená",J390,0)</f>
        <v>0</v>
      </c>
      <c r="BG390" s="256">
        <f>IF(N390="zákl. přenesená",J390,0)</f>
        <v>0</v>
      </c>
      <c r="BH390" s="256">
        <f>IF(N390="sníž. přenesená",J390,0)</f>
        <v>0</v>
      </c>
      <c r="BI390" s="256">
        <f>IF(N390="nulová",J390,0)</f>
        <v>0</v>
      </c>
      <c r="BJ390" s="16" t="s">
        <v>80</v>
      </c>
      <c r="BK390" s="256">
        <f>ROUND(I390*H390,2)</f>
        <v>0</v>
      </c>
      <c r="BL390" s="16" t="s">
        <v>171</v>
      </c>
      <c r="BM390" s="255" t="s">
        <v>2303</v>
      </c>
    </row>
    <row r="391" spans="1:51" s="14" customFormat="1" ht="12">
      <c r="A391" s="14"/>
      <c r="B391" s="268"/>
      <c r="C391" s="269"/>
      <c r="D391" s="259" t="s">
        <v>173</v>
      </c>
      <c r="E391" s="270" t="s">
        <v>1</v>
      </c>
      <c r="F391" s="271" t="s">
        <v>2261</v>
      </c>
      <c r="G391" s="269"/>
      <c r="H391" s="272">
        <v>39.6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173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165</v>
      </c>
    </row>
    <row r="392" spans="1:51" s="13" customFormat="1" ht="12">
      <c r="A392" s="13"/>
      <c r="B392" s="257"/>
      <c r="C392" s="258"/>
      <c r="D392" s="259" t="s">
        <v>173</v>
      </c>
      <c r="E392" s="260" t="s">
        <v>1</v>
      </c>
      <c r="F392" s="261" t="s">
        <v>470</v>
      </c>
      <c r="G392" s="258"/>
      <c r="H392" s="260" t="s">
        <v>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173</v>
      </c>
      <c r="AU392" s="267" t="s">
        <v>82</v>
      </c>
      <c r="AV392" s="13" t="s">
        <v>80</v>
      </c>
      <c r="AW392" s="13" t="s">
        <v>30</v>
      </c>
      <c r="AX392" s="13" t="s">
        <v>73</v>
      </c>
      <c r="AY392" s="267" t="s">
        <v>165</v>
      </c>
    </row>
    <row r="393" spans="1:51" s="13" customFormat="1" ht="12">
      <c r="A393" s="13"/>
      <c r="B393" s="257"/>
      <c r="C393" s="258"/>
      <c r="D393" s="259" t="s">
        <v>173</v>
      </c>
      <c r="E393" s="260" t="s">
        <v>1</v>
      </c>
      <c r="F393" s="261" t="s">
        <v>471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173</v>
      </c>
      <c r="AU393" s="267" t="s">
        <v>82</v>
      </c>
      <c r="AV393" s="13" t="s">
        <v>80</v>
      </c>
      <c r="AW393" s="13" t="s">
        <v>30</v>
      </c>
      <c r="AX393" s="13" t="s">
        <v>73</v>
      </c>
      <c r="AY393" s="267" t="s">
        <v>165</v>
      </c>
    </row>
    <row r="394" spans="1:51" s="14" customFormat="1" ht="12">
      <c r="A394" s="14"/>
      <c r="B394" s="268"/>
      <c r="C394" s="269"/>
      <c r="D394" s="259" t="s">
        <v>173</v>
      </c>
      <c r="E394" s="270" t="s">
        <v>1</v>
      </c>
      <c r="F394" s="271" t="s">
        <v>2262</v>
      </c>
      <c r="G394" s="269"/>
      <c r="H394" s="272">
        <v>29.9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173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165</v>
      </c>
    </row>
    <row r="395" spans="1:51" s="14" customFormat="1" ht="12">
      <c r="A395" s="14"/>
      <c r="B395" s="268"/>
      <c r="C395" s="269"/>
      <c r="D395" s="259" t="s">
        <v>173</v>
      </c>
      <c r="E395" s="270" t="s">
        <v>1</v>
      </c>
      <c r="F395" s="271" t="s">
        <v>2263</v>
      </c>
      <c r="G395" s="269"/>
      <c r="H395" s="272">
        <v>20.9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173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165</v>
      </c>
    </row>
    <row r="396" spans="1:51" s="14" customFormat="1" ht="12">
      <c r="A396" s="14"/>
      <c r="B396" s="268"/>
      <c r="C396" s="269"/>
      <c r="D396" s="259" t="s">
        <v>173</v>
      </c>
      <c r="E396" s="270" t="s">
        <v>1</v>
      </c>
      <c r="F396" s="271" t="s">
        <v>2264</v>
      </c>
      <c r="G396" s="269"/>
      <c r="H396" s="272">
        <v>24.2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173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165</v>
      </c>
    </row>
    <row r="397" spans="1:51" s="14" customFormat="1" ht="12">
      <c r="A397" s="14"/>
      <c r="B397" s="268"/>
      <c r="C397" s="269"/>
      <c r="D397" s="259" t="s">
        <v>173</v>
      </c>
      <c r="E397" s="270" t="s">
        <v>1</v>
      </c>
      <c r="F397" s="271" t="s">
        <v>2265</v>
      </c>
      <c r="G397" s="269"/>
      <c r="H397" s="272">
        <v>58.3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173</v>
      </c>
      <c r="AU397" s="278" t="s">
        <v>82</v>
      </c>
      <c r="AV397" s="14" t="s">
        <v>82</v>
      </c>
      <c r="AW397" s="14" t="s">
        <v>30</v>
      </c>
      <c r="AX397" s="14" t="s">
        <v>73</v>
      </c>
      <c r="AY397" s="278" t="s">
        <v>165</v>
      </c>
    </row>
    <row r="398" spans="1:51" s="14" customFormat="1" ht="12">
      <c r="A398" s="14"/>
      <c r="B398" s="268"/>
      <c r="C398" s="269"/>
      <c r="D398" s="259" t="s">
        <v>173</v>
      </c>
      <c r="E398" s="270" t="s">
        <v>1</v>
      </c>
      <c r="F398" s="271" t="s">
        <v>2266</v>
      </c>
      <c r="G398" s="269"/>
      <c r="H398" s="272">
        <v>17.1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173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165</v>
      </c>
    </row>
    <row r="399" spans="1:51" s="14" customFormat="1" ht="12">
      <c r="A399" s="14"/>
      <c r="B399" s="268"/>
      <c r="C399" s="269"/>
      <c r="D399" s="259" t="s">
        <v>173</v>
      </c>
      <c r="E399" s="270" t="s">
        <v>1</v>
      </c>
      <c r="F399" s="271" t="s">
        <v>2267</v>
      </c>
      <c r="G399" s="269"/>
      <c r="H399" s="272">
        <v>30.4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173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165</v>
      </c>
    </row>
    <row r="400" spans="1:51" s="14" customFormat="1" ht="12">
      <c r="A400" s="14"/>
      <c r="B400" s="268"/>
      <c r="C400" s="269"/>
      <c r="D400" s="259" t="s">
        <v>173</v>
      </c>
      <c r="E400" s="270" t="s">
        <v>1</v>
      </c>
      <c r="F400" s="271" t="s">
        <v>2268</v>
      </c>
      <c r="G400" s="269"/>
      <c r="H400" s="272">
        <v>23.9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173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165</v>
      </c>
    </row>
    <row r="401" spans="1:51" s="14" customFormat="1" ht="12">
      <c r="A401" s="14"/>
      <c r="B401" s="268"/>
      <c r="C401" s="269"/>
      <c r="D401" s="259" t="s">
        <v>173</v>
      </c>
      <c r="E401" s="270" t="s">
        <v>1</v>
      </c>
      <c r="F401" s="271" t="s">
        <v>2267</v>
      </c>
      <c r="G401" s="269"/>
      <c r="H401" s="272">
        <v>30.4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173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165</v>
      </c>
    </row>
    <row r="402" spans="1:51" s="14" customFormat="1" ht="12">
      <c r="A402" s="14"/>
      <c r="B402" s="268"/>
      <c r="C402" s="269"/>
      <c r="D402" s="259" t="s">
        <v>173</v>
      </c>
      <c r="E402" s="270" t="s">
        <v>1</v>
      </c>
      <c r="F402" s="271" t="s">
        <v>2269</v>
      </c>
      <c r="G402" s="269"/>
      <c r="H402" s="272">
        <v>16.9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173</v>
      </c>
      <c r="AU402" s="278" t="s">
        <v>82</v>
      </c>
      <c r="AV402" s="14" t="s">
        <v>82</v>
      </c>
      <c r="AW402" s="14" t="s">
        <v>30</v>
      </c>
      <c r="AX402" s="14" t="s">
        <v>73</v>
      </c>
      <c r="AY402" s="278" t="s">
        <v>165</v>
      </c>
    </row>
    <row r="403" spans="1:51" s="14" customFormat="1" ht="12">
      <c r="A403" s="14"/>
      <c r="B403" s="268"/>
      <c r="C403" s="269"/>
      <c r="D403" s="259" t="s">
        <v>173</v>
      </c>
      <c r="E403" s="270" t="s">
        <v>1</v>
      </c>
      <c r="F403" s="271" t="s">
        <v>2270</v>
      </c>
      <c r="G403" s="269"/>
      <c r="H403" s="272">
        <v>28.1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173</v>
      </c>
      <c r="AU403" s="278" t="s">
        <v>82</v>
      </c>
      <c r="AV403" s="14" t="s">
        <v>82</v>
      </c>
      <c r="AW403" s="14" t="s">
        <v>30</v>
      </c>
      <c r="AX403" s="14" t="s">
        <v>73</v>
      </c>
      <c r="AY403" s="278" t="s">
        <v>165</v>
      </c>
    </row>
    <row r="404" spans="1:51" s="14" customFormat="1" ht="12">
      <c r="A404" s="14"/>
      <c r="B404" s="268"/>
      <c r="C404" s="269"/>
      <c r="D404" s="259" t="s">
        <v>173</v>
      </c>
      <c r="E404" s="270" t="s">
        <v>1</v>
      </c>
      <c r="F404" s="271" t="s">
        <v>2271</v>
      </c>
      <c r="G404" s="269"/>
      <c r="H404" s="272">
        <v>16.4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173</v>
      </c>
      <c r="AU404" s="278" t="s">
        <v>82</v>
      </c>
      <c r="AV404" s="14" t="s">
        <v>82</v>
      </c>
      <c r="AW404" s="14" t="s">
        <v>30</v>
      </c>
      <c r="AX404" s="14" t="s">
        <v>73</v>
      </c>
      <c r="AY404" s="278" t="s">
        <v>165</v>
      </c>
    </row>
    <row r="405" spans="1:51" s="14" customFormat="1" ht="12">
      <c r="A405" s="14"/>
      <c r="B405" s="268"/>
      <c r="C405" s="269"/>
      <c r="D405" s="259" t="s">
        <v>173</v>
      </c>
      <c r="E405" s="270" t="s">
        <v>1</v>
      </c>
      <c r="F405" s="271" t="s">
        <v>2272</v>
      </c>
      <c r="G405" s="269"/>
      <c r="H405" s="272">
        <v>13.4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173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165</v>
      </c>
    </row>
    <row r="406" spans="1:51" s="13" customFormat="1" ht="12">
      <c r="A406" s="13"/>
      <c r="B406" s="257"/>
      <c r="C406" s="258"/>
      <c r="D406" s="259" t="s">
        <v>173</v>
      </c>
      <c r="E406" s="260" t="s">
        <v>1</v>
      </c>
      <c r="F406" s="261" t="s">
        <v>2217</v>
      </c>
      <c r="G406" s="258"/>
      <c r="H406" s="260" t="s">
        <v>1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7" t="s">
        <v>173</v>
      </c>
      <c r="AU406" s="267" t="s">
        <v>82</v>
      </c>
      <c r="AV406" s="13" t="s">
        <v>80</v>
      </c>
      <c r="AW406" s="13" t="s">
        <v>30</v>
      </c>
      <c r="AX406" s="13" t="s">
        <v>73</v>
      </c>
      <c r="AY406" s="267" t="s">
        <v>165</v>
      </c>
    </row>
    <row r="407" spans="1:51" s="14" customFormat="1" ht="12">
      <c r="A407" s="14"/>
      <c r="B407" s="268"/>
      <c r="C407" s="269"/>
      <c r="D407" s="259" t="s">
        <v>173</v>
      </c>
      <c r="E407" s="270" t="s">
        <v>1</v>
      </c>
      <c r="F407" s="271" t="s">
        <v>2273</v>
      </c>
      <c r="G407" s="269"/>
      <c r="H407" s="272">
        <v>65.12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173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165</v>
      </c>
    </row>
    <row r="408" spans="1:51" s="14" customFormat="1" ht="12">
      <c r="A408" s="14"/>
      <c r="B408" s="268"/>
      <c r="C408" s="269"/>
      <c r="D408" s="259" t="s">
        <v>173</v>
      </c>
      <c r="E408" s="270" t="s">
        <v>1</v>
      </c>
      <c r="F408" s="271" t="s">
        <v>2274</v>
      </c>
      <c r="G408" s="269"/>
      <c r="H408" s="272">
        <v>3.62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173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165</v>
      </c>
    </row>
    <row r="409" spans="1:51" s="14" customFormat="1" ht="12">
      <c r="A409" s="14"/>
      <c r="B409" s="268"/>
      <c r="C409" s="269"/>
      <c r="D409" s="259" t="s">
        <v>173</v>
      </c>
      <c r="E409" s="270" t="s">
        <v>1</v>
      </c>
      <c r="F409" s="271" t="s">
        <v>2275</v>
      </c>
      <c r="G409" s="269"/>
      <c r="H409" s="272">
        <v>3.92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173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165</v>
      </c>
    </row>
    <row r="410" spans="1:51" s="14" customFormat="1" ht="12">
      <c r="A410" s="14"/>
      <c r="B410" s="268"/>
      <c r="C410" s="269"/>
      <c r="D410" s="259" t="s">
        <v>173</v>
      </c>
      <c r="E410" s="270" t="s">
        <v>1</v>
      </c>
      <c r="F410" s="271" t="s">
        <v>2276</v>
      </c>
      <c r="G410" s="269"/>
      <c r="H410" s="272">
        <v>4.14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173</v>
      </c>
      <c r="AU410" s="278" t="s">
        <v>82</v>
      </c>
      <c r="AV410" s="14" t="s">
        <v>82</v>
      </c>
      <c r="AW410" s="14" t="s">
        <v>30</v>
      </c>
      <c r="AX410" s="14" t="s">
        <v>73</v>
      </c>
      <c r="AY410" s="278" t="s">
        <v>165</v>
      </c>
    </row>
    <row r="411" spans="1:51" s="14" customFormat="1" ht="12">
      <c r="A411" s="14"/>
      <c r="B411" s="268"/>
      <c r="C411" s="269"/>
      <c r="D411" s="259" t="s">
        <v>173</v>
      </c>
      <c r="E411" s="270" t="s">
        <v>1</v>
      </c>
      <c r="F411" s="271" t="s">
        <v>2277</v>
      </c>
      <c r="G411" s="269"/>
      <c r="H411" s="272">
        <v>3.04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173</v>
      </c>
      <c r="AU411" s="278" t="s">
        <v>82</v>
      </c>
      <c r="AV411" s="14" t="s">
        <v>82</v>
      </c>
      <c r="AW411" s="14" t="s">
        <v>30</v>
      </c>
      <c r="AX411" s="14" t="s">
        <v>73</v>
      </c>
      <c r="AY411" s="278" t="s">
        <v>165</v>
      </c>
    </row>
    <row r="412" spans="1:51" s="13" customFormat="1" ht="12">
      <c r="A412" s="13"/>
      <c r="B412" s="257"/>
      <c r="C412" s="258"/>
      <c r="D412" s="259" t="s">
        <v>173</v>
      </c>
      <c r="E412" s="260" t="s">
        <v>1</v>
      </c>
      <c r="F412" s="261" t="s">
        <v>2223</v>
      </c>
      <c r="G412" s="258"/>
      <c r="H412" s="260" t="s">
        <v>1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173</v>
      </c>
      <c r="AU412" s="267" t="s">
        <v>82</v>
      </c>
      <c r="AV412" s="13" t="s">
        <v>80</v>
      </c>
      <c r="AW412" s="13" t="s">
        <v>30</v>
      </c>
      <c r="AX412" s="13" t="s">
        <v>73</v>
      </c>
      <c r="AY412" s="267" t="s">
        <v>165</v>
      </c>
    </row>
    <row r="413" spans="1:51" s="14" customFormat="1" ht="12">
      <c r="A413" s="14"/>
      <c r="B413" s="268"/>
      <c r="C413" s="269"/>
      <c r="D413" s="259" t="s">
        <v>173</v>
      </c>
      <c r="E413" s="270" t="s">
        <v>1</v>
      </c>
      <c r="F413" s="271" t="s">
        <v>2278</v>
      </c>
      <c r="G413" s="269"/>
      <c r="H413" s="272">
        <v>52.32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173</v>
      </c>
      <c r="AU413" s="278" t="s">
        <v>82</v>
      </c>
      <c r="AV413" s="14" t="s">
        <v>82</v>
      </c>
      <c r="AW413" s="14" t="s">
        <v>30</v>
      </c>
      <c r="AX413" s="14" t="s">
        <v>73</v>
      </c>
      <c r="AY413" s="278" t="s">
        <v>165</v>
      </c>
    </row>
    <row r="414" spans="1:51" s="14" customFormat="1" ht="12">
      <c r="A414" s="14"/>
      <c r="B414" s="268"/>
      <c r="C414" s="269"/>
      <c r="D414" s="259" t="s">
        <v>173</v>
      </c>
      <c r="E414" s="270" t="s">
        <v>1</v>
      </c>
      <c r="F414" s="271" t="s">
        <v>2279</v>
      </c>
      <c r="G414" s="269"/>
      <c r="H414" s="272">
        <v>30.12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173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165</v>
      </c>
    </row>
    <row r="415" spans="1:51" s="14" customFormat="1" ht="12">
      <c r="A415" s="14"/>
      <c r="B415" s="268"/>
      <c r="C415" s="269"/>
      <c r="D415" s="259" t="s">
        <v>173</v>
      </c>
      <c r="E415" s="270" t="s">
        <v>1</v>
      </c>
      <c r="F415" s="271" t="s">
        <v>2280</v>
      </c>
      <c r="G415" s="269"/>
      <c r="H415" s="272">
        <v>92.82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173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165</v>
      </c>
    </row>
    <row r="416" spans="1:51" s="14" customFormat="1" ht="12">
      <c r="A416" s="14"/>
      <c r="B416" s="268"/>
      <c r="C416" s="269"/>
      <c r="D416" s="259" t="s">
        <v>173</v>
      </c>
      <c r="E416" s="270" t="s">
        <v>1</v>
      </c>
      <c r="F416" s="271" t="s">
        <v>2281</v>
      </c>
      <c r="G416" s="269"/>
      <c r="H416" s="272">
        <v>5.56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173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165</v>
      </c>
    </row>
    <row r="417" spans="1:51" s="13" customFormat="1" ht="12">
      <c r="A417" s="13"/>
      <c r="B417" s="257"/>
      <c r="C417" s="258"/>
      <c r="D417" s="259" t="s">
        <v>173</v>
      </c>
      <c r="E417" s="260" t="s">
        <v>1</v>
      </c>
      <c r="F417" s="261" t="s">
        <v>408</v>
      </c>
      <c r="G417" s="258"/>
      <c r="H417" s="260" t="s">
        <v>1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173</v>
      </c>
      <c r="AU417" s="267" t="s">
        <v>82</v>
      </c>
      <c r="AV417" s="13" t="s">
        <v>80</v>
      </c>
      <c r="AW417" s="13" t="s">
        <v>30</v>
      </c>
      <c r="AX417" s="13" t="s">
        <v>73</v>
      </c>
      <c r="AY417" s="267" t="s">
        <v>165</v>
      </c>
    </row>
    <row r="418" spans="1:51" s="14" customFormat="1" ht="12">
      <c r="A418" s="14"/>
      <c r="B418" s="268"/>
      <c r="C418" s="269"/>
      <c r="D418" s="259" t="s">
        <v>173</v>
      </c>
      <c r="E418" s="270" t="s">
        <v>1</v>
      </c>
      <c r="F418" s="271" t="s">
        <v>2282</v>
      </c>
      <c r="G418" s="269"/>
      <c r="H418" s="272">
        <v>51.84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173</v>
      </c>
      <c r="AU418" s="278" t="s">
        <v>82</v>
      </c>
      <c r="AV418" s="14" t="s">
        <v>82</v>
      </c>
      <c r="AW418" s="14" t="s">
        <v>30</v>
      </c>
      <c r="AX418" s="14" t="s">
        <v>73</v>
      </c>
      <c r="AY418" s="278" t="s">
        <v>165</v>
      </c>
    </row>
    <row r="419" spans="1:51" s="14" customFormat="1" ht="12">
      <c r="A419" s="14"/>
      <c r="B419" s="268"/>
      <c r="C419" s="269"/>
      <c r="D419" s="259" t="s">
        <v>173</v>
      </c>
      <c r="E419" s="270" t="s">
        <v>1</v>
      </c>
      <c r="F419" s="271" t="s">
        <v>2283</v>
      </c>
      <c r="G419" s="269"/>
      <c r="H419" s="272">
        <v>35.84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173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165</v>
      </c>
    </row>
    <row r="420" spans="1:51" s="14" customFormat="1" ht="12">
      <c r="A420" s="14"/>
      <c r="B420" s="268"/>
      <c r="C420" s="269"/>
      <c r="D420" s="259" t="s">
        <v>173</v>
      </c>
      <c r="E420" s="270" t="s">
        <v>1</v>
      </c>
      <c r="F420" s="271" t="s">
        <v>2284</v>
      </c>
      <c r="G420" s="269"/>
      <c r="H420" s="272">
        <v>18.6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173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165</v>
      </c>
    </row>
    <row r="421" spans="1:51" s="14" customFormat="1" ht="12">
      <c r="A421" s="14"/>
      <c r="B421" s="268"/>
      <c r="C421" s="269"/>
      <c r="D421" s="259" t="s">
        <v>173</v>
      </c>
      <c r="E421" s="270" t="s">
        <v>1</v>
      </c>
      <c r="F421" s="271" t="s">
        <v>2285</v>
      </c>
      <c r="G421" s="269"/>
      <c r="H421" s="272">
        <v>93.08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173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165</v>
      </c>
    </row>
    <row r="422" spans="1:51" s="14" customFormat="1" ht="12">
      <c r="A422" s="14"/>
      <c r="B422" s="268"/>
      <c r="C422" s="269"/>
      <c r="D422" s="259" t="s">
        <v>173</v>
      </c>
      <c r="E422" s="270" t="s">
        <v>1</v>
      </c>
      <c r="F422" s="271" t="s">
        <v>2286</v>
      </c>
      <c r="G422" s="269"/>
      <c r="H422" s="272">
        <v>7.32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173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165</v>
      </c>
    </row>
    <row r="423" spans="1:51" s="14" customFormat="1" ht="12">
      <c r="A423" s="14"/>
      <c r="B423" s="268"/>
      <c r="C423" s="269"/>
      <c r="D423" s="259" t="s">
        <v>173</v>
      </c>
      <c r="E423" s="270" t="s">
        <v>1</v>
      </c>
      <c r="F423" s="271" t="s">
        <v>2287</v>
      </c>
      <c r="G423" s="269"/>
      <c r="H423" s="272">
        <v>17.52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173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165</v>
      </c>
    </row>
    <row r="424" spans="1:51" s="14" customFormat="1" ht="12">
      <c r="A424" s="14"/>
      <c r="B424" s="268"/>
      <c r="C424" s="269"/>
      <c r="D424" s="259" t="s">
        <v>173</v>
      </c>
      <c r="E424" s="270" t="s">
        <v>1</v>
      </c>
      <c r="F424" s="271" t="s">
        <v>2288</v>
      </c>
      <c r="G424" s="269"/>
      <c r="H424" s="272">
        <v>141.1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173</v>
      </c>
      <c r="AU424" s="278" t="s">
        <v>82</v>
      </c>
      <c r="AV424" s="14" t="s">
        <v>82</v>
      </c>
      <c r="AW424" s="14" t="s">
        <v>30</v>
      </c>
      <c r="AX424" s="14" t="s">
        <v>73</v>
      </c>
      <c r="AY424" s="278" t="s">
        <v>165</v>
      </c>
    </row>
    <row r="425" spans="1:51" s="14" customFormat="1" ht="12">
      <c r="A425" s="14"/>
      <c r="B425" s="268"/>
      <c r="C425" s="269"/>
      <c r="D425" s="259" t="s">
        <v>173</v>
      </c>
      <c r="E425" s="270" t="s">
        <v>1</v>
      </c>
      <c r="F425" s="271" t="s">
        <v>2289</v>
      </c>
      <c r="G425" s="269"/>
      <c r="H425" s="272">
        <v>179.6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173</v>
      </c>
      <c r="AU425" s="278" t="s">
        <v>82</v>
      </c>
      <c r="AV425" s="14" t="s">
        <v>82</v>
      </c>
      <c r="AW425" s="14" t="s">
        <v>30</v>
      </c>
      <c r="AX425" s="14" t="s">
        <v>73</v>
      </c>
      <c r="AY425" s="278" t="s">
        <v>165</v>
      </c>
    </row>
    <row r="426" spans="1:51" s="14" customFormat="1" ht="12">
      <c r="A426" s="14"/>
      <c r="B426" s="268"/>
      <c r="C426" s="269"/>
      <c r="D426" s="259" t="s">
        <v>173</v>
      </c>
      <c r="E426" s="269"/>
      <c r="F426" s="271" t="s">
        <v>2304</v>
      </c>
      <c r="G426" s="269"/>
      <c r="H426" s="272">
        <v>1212.813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173</v>
      </c>
      <c r="AU426" s="278" t="s">
        <v>82</v>
      </c>
      <c r="AV426" s="14" t="s">
        <v>82</v>
      </c>
      <c r="AW426" s="14" t="s">
        <v>4</v>
      </c>
      <c r="AX426" s="14" t="s">
        <v>80</v>
      </c>
      <c r="AY426" s="278" t="s">
        <v>165</v>
      </c>
    </row>
    <row r="427" spans="1:65" s="2" customFormat="1" ht="21.75" customHeight="1">
      <c r="A427" s="37"/>
      <c r="B427" s="38"/>
      <c r="C427" s="279" t="s">
        <v>521</v>
      </c>
      <c r="D427" s="279" t="s">
        <v>238</v>
      </c>
      <c r="E427" s="280" t="s">
        <v>517</v>
      </c>
      <c r="F427" s="281" t="s">
        <v>518</v>
      </c>
      <c r="G427" s="282" t="s">
        <v>457</v>
      </c>
      <c r="H427" s="283">
        <v>125.948</v>
      </c>
      <c r="I427" s="284"/>
      <c r="J427" s="285">
        <f>ROUND(I427*H427,2)</f>
        <v>0</v>
      </c>
      <c r="K427" s="286"/>
      <c r="L427" s="287"/>
      <c r="M427" s="288" t="s">
        <v>1</v>
      </c>
      <c r="N427" s="289" t="s">
        <v>38</v>
      </c>
      <c r="O427" s="90"/>
      <c r="P427" s="253">
        <f>O427*H427</f>
        <v>0</v>
      </c>
      <c r="Q427" s="253">
        <v>0.0002</v>
      </c>
      <c r="R427" s="253">
        <f>Q427*H427</f>
        <v>0.0251896</v>
      </c>
      <c r="S427" s="253">
        <v>0</v>
      </c>
      <c r="T427" s="254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55" t="s">
        <v>208</v>
      </c>
      <c r="AT427" s="255" t="s">
        <v>238</v>
      </c>
      <c r="AU427" s="255" t="s">
        <v>82</v>
      </c>
      <c r="AY427" s="16" t="s">
        <v>165</v>
      </c>
      <c r="BE427" s="256">
        <f>IF(N427="základní",J427,0)</f>
        <v>0</v>
      </c>
      <c r="BF427" s="256">
        <f>IF(N427="snížená",J427,0)</f>
        <v>0</v>
      </c>
      <c r="BG427" s="256">
        <f>IF(N427="zákl. přenesená",J427,0)</f>
        <v>0</v>
      </c>
      <c r="BH427" s="256">
        <f>IF(N427="sníž. přenesená",J427,0)</f>
        <v>0</v>
      </c>
      <c r="BI427" s="256">
        <f>IF(N427="nulová",J427,0)</f>
        <v>0</v>
      </c>
      <c r="BJ427" s="16" t="s">
        <v>80</v>
      </c>
      <c r="BK427" s="256">
        <f>ROUND(I427*H427,2)</f>
        <v>0</v>
      </c>
      <c r="BL427" s="16" t="s">
        <v>171</v>
      </c>
      <c r="BM427" s="255" t="s">
        <v>2305</v>
      </c>
    </row>
    <row r="428" spans="1:51" s="13" customFormat="1" ht="12">
      <c r="A428" s="13"/>
      <c r="B428" s="257"/>
      <c r="C428" s="258"/>
      <c r="D428" s="259" t="s">
        <v>173</v>
      </c>
      <c r="E428" s="260" t="s">
        <v>1</v>
      </c>
      <c r="F428" s="261" t="s">
        <v>499</v>
      </c>
      <c r="G428" s="258"/>
      <c r="H428" s="260" t="s">
        <v>1</v>
      </c>
      <c r="I428" s="262"/>
      <c r="J428" s="258"/>
      <c r="K428" s="258"/>
      <c r="L428" s="263"/>
      <c r="M428" s="264"/>
      <c r="N428" s="265"/>
      <c r="O428" s="265"/>
      <c r="P428" s="265"/>
      <c r="Q428" s="265"/>
      <c r="R428" s="265"/>
      <c r="S428" s="265"/>
      <c r="T428" s="26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7" t="s">
        <v>173</v>
      </c>
      <c r="AU428" s="267" t="s">
        <v>82</v>
      </c>
      <c r="AV428" s="13" t="s">
        <v>80</v>
      </c>
      <c r="AW428" s="13" t="s">
        <v>30</v>
      </c>
      <c r="AX428" s="13" t="s">
        <v>73</v>
      </c>
      <c r="AY428" s="267" t="s">
        <v>165</v>
      </c>
    </row>
    <row r="429" spans="1:51" s="13" customFormat="1" ht="12">
      <c r="A429" s="13"/>
      <c r="B429" s="257"/>
      <c r="C429" s="258"/>
      <c r="D429" s="259" t="s">
        <v>173</v>
      </c>
      <c r="E429" s="260" t="s">
        <v>1</v>
      </c>
      <c r="F429" s="261" t="s">
        <v>2217</v>
      </c>
      <c r="G429" s="258"/>
      <c r="H429" s="260" t="s">
        <v>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173</v>
      </c>
      <c r="AU429" s="267" t="s">
        <v>82</v>
      </c>
      <c r="AV429" s="13" t="s">
        <v>80</v>
      </c>
      <c r="AW429" s="13" t="s">
        <v>30</v>
      </c>
      <c r="AX429" s="13" t="s">
        <v>73</v>
      </c>
      <c r="AY429" s="267" t="s">
        <v>165</v>
      </c>
    </row>
    <row r="430" spans="1:51" s="14" customFormat="1" ht="12">
      <c r="A430" s="14"/>
      <c r="B430" s="268"/>
      <c r="C430" s="269"/>
      <c r="D430" s="259" t="s">
        <v>173</v>
      </c>
      <c r="E430" s="270" t="s">
        <v>1</v>
      </c>
      <c r="F430" s="271" t="s">
        <v>2290</v>
      </c>
      <c r="G430" s="269"/>
      <c r="H430" s="272">
        <v>19.58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173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165</v>
      </c>
    </row>
    <row r="431" spans="1:51" s="14" customFormat="1" ht="12">
      <c r="A431" s="14"/>
      <c r="B431" s="268"/>
      <c r="C431" s="269"/>
      <c r="D431" s="259" t="s">
        <v>173</v>
      </c>
      <c r="E431" s="270" t="s">
        <v>1</v>
      </c>
      <c r="F431" s="271" t="s">
        <v>2291</v>
      </c>
      <c r="G431" s="269"/>
      <c r="H431" s="272">
        <v>1.23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173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165</v>
      </c>
    </row>
    <row r="432" spans="1:51" s="14" customFormat="1" ht="12">
      <c r="A432" s="14"/>
      <c r="B432" s="268"/>
      <c r="C432" s="269"/>
      <c r="D432" s="259" t="s">
        <v>173</v>
      </c>
      <c r="E432" s="270" t="s">
        <v>1</v>
      </c>
      <c r="F432" s="271" t="s">
        <v>2292</v>
      </c>
      <c r="G432" s="269"/>
      <c r="H432" s="272">
        <v>1.39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173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165</v>
      </c>
    </row>
    <row r="433" spans="1:51" s="14" customFormat="1" ht="12">
      <c r="A433" s="14"/>
      <c r="B433" s="268"/>
      <c r="C433" s="269"/>
      <c r="D433" s="259" t="s">
        <v>173</v>
      </c>
      <c r="E433" s="270" t="s">
        <v>1</v>
      </c>
      <c r="F433" s="271" t="s">
        <v>2293</v>
      </c>
      <c r="G433" s="269"/>
      <c r="H433" s="272">
        <v>1.49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173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165</v>
      </c>
    </row>
    <row r="434" spans="1:51" s="14" customFormat="1" ht="12">
      <c r="A434" s="14"/>
      <c r="B434" s="268"/>
      <c r="C434" s="269"/>
      <c r="D434" s="259" t="s">
        <v>173</v>
      </c>
      <c r="E434" s="270" t="s">
        <v>1</v>
      </c>
      <c r="F434" s="271" t="s">
        <v>2294</v>
      </c>
      <c r="G434" s="269"/>
      <c r="H434" s="272">
        <v>0.9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173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165</v>
      </c>
    </row>
    <row r="435" spans="1:51" s="13" customFormat="1" ht="12">
      <c r="A435" s="13"/>
      <c r="B435" s="257"/>
      <c r="C435" s="258"/>
      <c r="D435" s="259" t="s">
        <v>173</v>
      </c>
      <c r="E435" s="260" t="s">
        <v>1</v>
      </c>
      <c r="F435" s="261" t="s">
        <v>2223</v>
      </c>
      <c r="G435" s="258"/>
      <c r="H435" s="260" t="s">
        <v>1</v>
      </c>
      <c r="I435" s="262"/>
      <c r="J435" s="258"/>
      <c r="K435" s="258"/>
      <c r="L435" s="263"/>
      <c r="M435" s="264"/>
      <c r="N435" s="265"/>
      <c r="O435" s="265"/>
      <c r="P435" s="265"/>
      <c r="Q435" s="265"/>
      <c r="R435" s="265"/>
      <c r="S435" s="265"/>
      <c r="T435" s="26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7" t="s">
        <v>173</v>
      </c>
      <c r="AU435" s="267" t="s">
        <v>82</v>
      </c>
      <c r="AV435" s="13" t="s">
        <v>80</v>
      </c>
      <c r="AW435" s="13" t="s">
        <v>30</v>
      </c>
      <c r="AX435" s="13" t="s">
        <v>73</v>
      </c>
      <c r="AY435" s="267" t="s">
        <v>165</v>
      </c>
    </row>
    <row r="436" spans="1:51" s="14" customFormat="1" ht="12">
      <c r="A436" s="14"/>
      <c r="B436" s="268"/>
      <c r="C436" s="269"/>
      <c r="D436" s="259" t="s">
        <v>173</v>
      </c>
      <c r="E436" s="270" t="s">
        <v>1</v>
      </c>
      <c r="F436" s="271" t="s">
        <v>2295</v>
      </c>
      <c r="G436" s="269"/>
      <c r="H436" s="272">
        <v>8.4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173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165</v>
      </c>
    </row>
    <row r="437" spans="1:51" s="14" customFormat="1" ht="12">
      <c r="A437" s="14"/>
      <c r="B437" s="268"/>
      <c r="C437" s="269"/>
      <c r="D437" s="259" t="s">
        <v>173</v>
      </c>
      <c r="E437" s="270" t="s">
        <v>1</v>
      </c>
      <c r="F437" s="271" t="s">
        <v>2296</v>
      </c>
      <c r="G437" s="269"/>
      <c r="H437" s="272">
        <v>7.98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173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165</v>
      </c>
    </row>
    <row r="438" spans="1:51" s="14" customFormat="1" ht="12">
      <c r="A438" s="14"/>
      <c r="B438" s="268"/>
      <c r="C438" s="269"/>
      <c r="D438" s="259" t="s">
        <v>173</v>
      </c>
      <c r="E438" s="270" t="s">
        <v>1</v>
      </c>
      <c r="F438" s="271" t="s">
        <v>2297</v>
      </c>
      <c r="G438" s="269"/>
      <c r="H438" s="272">
        <v>27.17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173</v>
      </c>
      <c r="AU438" s="278" t="s">
        <v>82</v>
      </c>
      <c r="AV438" s="14" t="s">
        <v>82</v>
      </c>
      <c r="AW438" s="14" t="s">
        <v>30</v>
      </c>
      <c r="AX438" s="14" t="s">
        <v>73</v>
      </c>
      <c r="AY438" s="278" t="s">
        <v>165</v>
      </c>
    </row>
    <row r="439" spans="1:51" s="14" customFormat="1" ht="12">
      <c r="A439" s="14"/>
      <c r="B439" s="268"/>
      <c r="C439" s="269"/>
      <c r="D439" s="259" t="s">
        <v>173</v>
      </c>
      <c r="E439" s="270" t="s">
        <v>1</v>
      </c>
      <c r="F439" s="271" t="s">
        <v>2298</v>
      </c>
      <c r="G439" s="269"/>
      <c r="H439" s="272">
        <v>1.32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173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165</v>
      </c>
    </row>
    <row r="440" spans="1:51" s="13" customFormat="1" ht="12">
      <c r="A440" s="13"/>
      <c r="B440" s="257"/>
      <c r="C440" s="258"/>
      <c r="D440" s="259" t="s">
        <v>173</v>
      </c>
      <c r="E440" s="260" t="s">
        <v>1</v>
      </c>
      <c r="F440" s="261" t="s">
        <v>408</v>
      </c>
      <c r="G440" s="258"/>
      <c r="H440" s="260" t="s">
        <v>1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7" t="s">
        <v>173</v>
      </c>
      <c r="AU440" s="267" t="s">
        <v>82</v>
      </c>
      <c r="AV440" s="13" t="s">
        <v>80</v>
      </c>
      <c r="AW440" s="13" t="s">
        <v>30</v>
      </c>
      <c r="AX440" s="13" t="s">
        <v>73</v>
      </c>
      <c r="AY440" s="267" t="s">
        <v>165</v>
      </c>
    </row>
    <row r="441" spans="1:51" s="14" customFormat="1" ht="12">
      <c r="A441" s="14"/>
      <c r="B441" s="268"/>
      <c r="C441" s="269"/>
      <c r="D441" s="259" t="s">
        <v>173</v>
      </c>
      <c r="E441" s="270" t="s">
        <v>1</v>
      </c>
      <c r="F441" s="271" t="s">
        <v>2295</v>
      </c>
      <c r="G441" s="269"/>
      <c r="H441" s="272">
        <v>8.4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173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165</v>
      </c>
    </row>
    <row r="442" spans="1:51" s="14" customFormat="1" ht="12">
      <c r="A442" s="14"/>
      <c r="B442" s="268"/>
      <c r="C442" s="269"/>
      <c r="D442" s="259" t="s">
        <v>173</v>
      </c>
      <c r="E442" s="270" t="s">
        <v>1</v>
      </c>
      <c r="F442" s="271" t="s">
        <v>2299</v>
      </c>
      <c r="G442" s="269"/>
      <c r="H442" s="272">
        <v>9.52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173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165</v>
      </c>
    </row>
    <row r="443" spans="1:51" s="14" customFormat="1" ht="12">
      <c r="A443" s="14"/>
      <c r="B443" s="268"/>
      <c r="C443" s="269"/>
      <c r="D443" s="259" t="s">
        <v>173</v>
      </c>
      <c r="E443" s="270" t="s">
        <v>1</v>
      </c>
      <c r="F443" s="271" t="s">
        <v>2300</v>
      </c>
      <c r="G443" s="269"/>
      <c r="H443" s="272">
        <v>3.96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173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165</v>
      </c>
    </row>
    <row r="444" spans="1:51" s="14" customFormat="1" ht="12">
      <c r="A444" s="14"/>
      <c r="B444" s="268"/>
      <c r="C444" s="269"/>
      <c r="D444" s="259" t="s">
        <v>173</v>
      </c>
      <c r="E444" s="270" t="s">
        <v>1</v>
      </c>
      <c r="F444" s="271" t="s">
        <v>2301</v>
      </c>
      <c r="G444" s="269"/>
      <c r="H444" s="272">
        <v>27.3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173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165</v>
      </c>
    </row>
    <row r="445" spans="1:51" s="14" customFormat="1" ht="12">
      <c r="A445" s="14"/>
      <c r="B445" s="268"/>
      <c r="C445" s="269"/>
      <c r="D445" s="259" t="s">
        <v>173</v>
      </c>
      <c r="E445" s="270" t="s">
        <v>1</v>
      </c>
      <c r="F445" s="271" t="s">
        <v>2302</v>
      </c>
      <c r="G445" s="269"/>
      <c r="H445" s="272">
        <v>1.31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173</v>
      </c>
      <c r="AU445" s="278" t="s">
        <v>82</v>
      </c>
      <c r="AV445" s="14" t="s">
        <v>82</v>
      </c>
      <c r="AW445" s="14" t="s">
        <v>30</v>
      </c>
      <c r="AX445" s="14" t="s">
        <v>73</v>
      </c>
      <c r="AY445" s="278" t="s">
        <v>165</v>
      </c>
    </row>
    <row r="446" spans="1:51" s="14" customFormat="1" ht="12">
      <c r="A446" s="14"/>
      <c r="B446" s="268"/>
      <c r="C446" s="269"/>
      <c r="D446" s="259" t="s">
        <v>173</v>
      </c>
      <c r="E446" s="269"/>
      <c r="F446" s="271" t="s">
        <v>2306</v>
      </c>
      <c r="G446" s="269"/>
      <c r="H446" s="272">
        <v>125.948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173</v>
      </c>
      <c r="AU446" s="278" t="s">
        <v>82</v>
      </c>
      <c r="AV446" s="14" t="s">
        <v>82</v>
      </c>
      <c r="AW446" s="14" t="s">
        <v>4</v>
      </c>
      <c r="AX446" s="14" t="s">
        <v>80</v>
      </c>
      <c r="AY446" s="278" t="s">
        <v>165</v>
      </c>
    </row>
    <row r="447" spans="1:65" s="2" customFormat="1" ht="21.75" customHeight="1">
      <c r="A447" s="37"/>
      <c r="B447" s="38"/>
      <c r="C447" s="243" t="s">
        <v>540</v>
      </c>
      <c r="D447" s="243" t="s">
        <v>167</v>
      </c>
      <c r="E447" s="244" t="s">
        <v>522</v>
      </c>
      <c r="F447" s="245" t="s">
        <v>523</v>
      </c>
      <c r="G447" s="246" t="s">
        <v>457</v>
      </c>
      <c r="H447" s="247">
        <v>674.57</v>
      </c>
      <c r="I447" s="248"/>
      <c r="J447" s="249">
        <f>ROUND(I447*H447,2)</f>
        <v>0</v>
      </c>
      <c r="K447" s="250"/>
      <c r="L447" s="43"/>
      <c r="M447" s="251" t="s">
        <v>1</v>
      </c>
      <c r="N447" s="252" t="s">
        <v>38</v>
      </c>
      <c r="O447" s="90"/>
      <c r="P447" s="253">
        <f>O447*H447</f>
        <v>0</v>
      </c>
      <c r="Q447" s="253">
        <v>0</v>
      </c>
      <c r="R447" s="253">
        <f>Q447*H447</f>
        <v>0</v>
      </c>
      <c r="S447" s="253">
        <v>0</v>
      </c>
      <c r="T447" s="25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55" t="s">
        <v>171</v>
      </c>
      <c r="AT447" s="255" t="s">
        <v>167</v>
      </c>
      <c r="AU447" s="255" t="s">
        <v>82</v>
      </c>
      <c r="AY447" s="16" t="s">
        <v>165</v>
      </c>
      <c r="BE447" s="256">
        <f>IF(N447="základní",J447,0)</f>
        <v>0</v>
      </c>
      <c r="BF447" s="256">
        <f>IF(N447="snížená",J447,0)</f>
        <v>0</v>
      </c>
      <c r="BG447" s="256">
        <f>IF(N447="zákl. přenesená",J447,0)</f>
        <v>0</v>
      </c>
      <c r="BH447" s="256">
        <f>IF(N447="sníž. přenesená",J447,0)</f>
        <v>0</v>
      </c>
      <c r="BI447" s="256">
        <f>IF(N447="nulová",J447,0)</f>
        <v>0</v>
      </c>
      <c r="BJ447" s="16" t="s">
        <v>80</v>
      </c>
      <c r="BK447" s="256">
        <f>ROUND(I447*H447,2)</f>
        <v>0</v>
      </c>
      <c r="BL447" s="16" t="s">
        <v>171</v>
      </c>
      <c r="BM447" s="255" t="s">
        <v>2307</v>
      </c>
    </row>
    <row r="448" spans="1:51" s="13" customFormat="1" ht="12">
      <c r="A448" s="13"/>
      <c r="B448" s="257"/>
      <c r="C448" s="258"/>
      <c r="D448" s="259" t="s">
        <v>173</v>
      </c>
      <c r="E448" s="260" t="s">
        <v>1</v>
      </c>
      <c r="F448" s="261" t="s">
        <v>2217</v>
      </c>
      <c r="G448" s="258"/>
      <c r="H448" s="260" t="s">
        <v>1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173</v>
      </c>
      <c r="AU448" s="267" t="s">
        <v>82</v>
      </c>
      <c r="AV448" s="13" t="s">
        <v>80</v>
      </c>
      <c r="AW448" s="13" t="s">
        <v>30</v>
      </c>
      <c r="AX448" s="13" t="s">
        <v>73</v>
      </c>
      <c r="AY448" s="267" t="s">
        <v>165</v>
      </c>
    </row>
    <row r="449" spans="1:51" s="14" customFormat="1" ht="12">
      <c r="A449" s="14"/>
      <c r="B449" s="268"/>
      <c r="C449" s="269"/>
      <c r="D449" s="259" t="s">
        <v>173</v>
      </c>
      <c r="E449" s="270" t="s">
        <v>1</v>
      </c>
      <c r="F449" s="271" t="s">
        <v>2308</v>
      </c>
      <c r="G449" s="269"/>
      <c r="H449" s="272">
        <v>45.54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173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165</v>
      </c>
    </row>
    <row r="450" spans="1:51" s="14" customFormat="1" ht="12">
      <c r="A450" s="14"/>
      <c r="B450" s="268"/>
      <c r="C450" s="269"/>
      <c r="D450" s="259" t="s">
        <v>173</v>
      </c>
      <c r="E450" s="270" t="s">
        <v>1</v>
      </c>
      <c r="F450" s="271" t="s">
        <v>2309</v>
      </c>
      <c r="G450" s="269"/>
      <c r="H450" s="272">
        <v>2.39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173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165</v>
      </c>
    </row>
    <row r="451" spans="1:51" s="14" customFormat="1" ht="12">
      <c r="A451" s="14"/>
      <c r="B451" s="268"/>
      <c r="C451" s="269"/>
      <c r="D451" s="259" t="s">
        <v>173</v>
      </c>
      <c r="E451" s="270" t="s">
        <v>1</v>
      </c>
      <c r="F451" s="271" t="s">
        <v>2310</v>
      </c>
      <c r="G451" s="269"/>
      <c r="H451" s="272">
        <v>2.53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173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165</v>
      </c>
    </row>
    <row r="452" spans="1:51" s="14" customFormat="1" ht="12">
      <c r="A452" s="14"/>
      <c r="B452" s="268"/>
      <c r="C452" s="269"/>
      <c r="D452" s="259" t="s">
        <v>173</v>
      </c>
      <c r="E452" s="270" t="s">
        <v>1</v>
      </c>
      <c r="F452" s="271" t="s">
        <v>2311</v>
      </c>
      <c r="G452" s="269"/>
      <c r="H452" s="272">
        <v>2.65</v>
      </c>
      <c r="I452" s="273"/>
      <c r="J452" s="269"/>
      <c r="K452" s="269"/>
      <c r="L452" s="274"/>
      <c r="M452" s="275"/>
      <c r="N452" s="276"/>
      <c r="O452" s="276"/>
      <c r="P452" s="276"/>
      <c r="Q452" s="276"/>
      <c r="R452" s="276"/>
      <c r="S452" s="276"/>
      <c r="T452" s="27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8" t="s">
        <v>173</v>
      </c>
      <c r="AU452" s="278" t="s">
        <v>82</v>
      </c>
      <c r="AV452" s="14" t="s">
        <v>82</v>
      </c>
      <c r="AW452" s="14" t="s">
        <v>30</v>
      </c>
      <c r="AX452" s="14" t="s">
        <v>73</v>
      </c>
      <c r="AY452" s="278" t="s">
        <v>165</v>
      </c>
    </row>
    <row r="453" spans="1:51" s="14" customFormat="1" ht="12">
      <c r="A453" s="14"/>
      <c r="B453" s="268"/>
      <c r="C453" s="269"/>
      <c r="D453" s="259" t="s">
        <v>173</v>
      </c>
      <c r="E453" s="270" t="s">
        <v>1</v>
      </c>
      <c r="F453" s="271" t="s">
        <v>2312</v>
      </c>
      <c r="G453" s="269"/>
      <c r="H453" s="272">
        <v>2.14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173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165</v>
      </c>
    </row>
    <row r="454" spans="1:51" s="13" customFormat="1" ht="12">
      <c r="A454" s="13"/>
      <c r="B454" s="257"/>
      <c r="C454" s="258"/>
      <c r="D454" s="259" t="s">
        <v>173</v>
      </c>
      <c r="E454" s="260" t="s">
        <v>1</v>
      </c>
      <c r="F454" s="261" t="s">
        <v>2313</v>
      </c>
      <c r="G454" s="258"/>
      <c r="H454" s="260" t="s">
        <v>1</v>
      </c>
      <c r="I454" s="262"/>
      <c r="J454" s="258"/>
      <c r="K454" s="258"/>
      <c r="L454" s="263"/>
      <c r="M454" s="264"/>
      <c r="N454" s="265"/>
      <c r="O454" s="265"/>
      <c r="P454" s="265"/>
      <c r="Q454" s="265"/>
      <c r="R454" s="265"/>
      <c r="S454" s="265"/>
      <c r="T454" s="26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7" t="s">
        <v>173</v>
      </c>
      <c r="AU454" s="267" t="s">
        <v>82</v>
      </c>
      <c r="AV454" s="13" t="s">
        <v>80</v>
      </c>
      <c r="AW454" s="13" t="s">
        <v>30</v>
      </c>
      <c r="AX454" s="13" t="s">
        <v>73</v>
      </c>
      <c r="AY454" s="267" t="s">
        <v>165</v>
      </c>
    </row>
    <row r="455" spans="1:51" s="14" customFormat="1" ht="12">
      <c r="A455" s="14"/>
      <c r="B455" s="268"/>
      <c r="C455" s="269"/>
      <c r="D455" s="259" t="s">
        <v>173</v>
      </c>
      <c r="E455" s="270" t="s">
        <v>1</v>
      </c>
      <c r="F455" s="271" t="s">
        <v>2314</v>
      </c>
      <c r="G455" s="269"/>
      <c r="H455" s="272">
        <v>87.84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173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165</v>
      </c>
    </row>
    <row r="456" spans="1:51" s="14" customFormat="1" ht="12">
      <c r="A456" s="14"/>
      <c r="B456" s="268"/>
      <c r="C456" s="269"/>
      <c r="D456" s="259" t="s">
        <v>173</v>
      </c>
      <c r="E456" s="270" t="s">
        <v>1</v>
      </c>
      <c r="F456" s="271" t="s">
        <v>2315</v>
      </c>
      <c r="G456" s="269"/>
      <c r="H456" s="272">
        <v>44.28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173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165</v>
      </c>
    </row>
    <row r="457" spans="1:51" s="14" customFormat="1" ht="12">
      <c r="A457" s="14"/>
      <c r="B457" s="268"/>
      <c r="C457" s="269"/>
      <c r="D457" s="259" t="s">
        <v>173</v>
      </c>
      <c r="E457" s="270" t="s">
        <v>1</v>
      </c>
      <c r="F457" s="271" t="s">
        <v>2316</v>
      </c>
      <c r="G457" s="269"/>
      <c r="H457" s="272">
        <v>131.3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173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165</v>
      </c>
    </row>
    <row r="458" spans="1:51" s="14" customFormat="1" ht="12">
      <c r="A458" s="14"/>
      <c r="B458" s="268"/>
      <c r="C458" s="269"/>
      <c r="D458" s="259" t="s">
        <v>173</v>
      </c>
      <c r="E458" s="270" t="s">
        <v>1</v>
      </c>
      <c r="F458" s="271" t="s">
        <v>2317</v>
      </c>
      <c r="G458" s="269"/>
      <c r="H458" s="272">
        <v>8.48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173</v>
      </c>
      <c r="AU458" s="278" t="s">
        <v>82</v>
      </c>
      <c r="AV458" s="14" t="s">
        <v>82</v>
      </c>
      <c r="AW458" s="14" t="s">
        <v>30</v>
      </c>
      <c r="AX458" s="14" t="s">
        <v>73</v>
      </c>
      <c r="AY458" s="278" t="s">
        <v>165</v>
      </c>
    </row>
    <row r="459" spans="1:51" s="13" customFormat="1" ht="12">
      <c r="A459" s="13"/>
      <c r="B459" s="257"/>
      <c r="C459" s="258"/>
      <c r="D459" s="259" t="s">
        <v>173</v>
      </c>
      <c r="E459" s="260" t="s">
        <v>1</v>
      </c>
      <c r="F459" s="261" t="s">
        <v>534</v>
      </c>
      <c r="G459" s="258"/>
      <c r="H459" s="260" t="s">
        <v>1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7" t="s">
        <v>173</v>
      </c>
      <c r="AU459" s="267" t="s">
        <v>82</v>
      </c>
      <c r="AV459" s="13" t="s">
        <v>80</v>
      </c>
      <c r="AW459" s="13" t="s">
        <v>30</v>
      </c>
      <c r="AX459" s="13" t="s">
        <v>73</v>
      </c>
      <c r="AY459" s="267" t="s">
        <v>165</v>
      </c>
    </row>
    <row r="460" spans="1:51" s="14" customFormat="1" ht="12">
      <c r="A460" s="14"/>
      <c r="B460" s="268"/>
      <c r="C460" s="269"/>
      <c r="D460" s="259" t="s">
        <v>173</v>
      </c>
      <c r="E460" s="270" t="s">
        <v>1</v>
      </c>
      <c r="F460" s="271" t="s">
        <v>2318</v>
      </c>
      <c r="G460" s="269"/>
      <c r="H460" s="272">
        <v>86.88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173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165</v>
      </c>
    </row>
    <row r="461" spans="1:51" s="14" customFormat="1" ht="12">
      <c r="A461" s="14"/>
      <c r="B461" s="268"/>
      <c r="C461" s="269"/>
      <c r="D461" s="259" t="s">
        <v>173</v>
      </c>
      <c r="E461" s="270" t="s">
        <v>1</v>
      </c>
      <c r="F461" s="271" t="s">
        <v>2319</v>
      </c>
      <c r="G461" s="269"/>
      <c r="H461" s="272">
        <v>52.64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173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165</v>
      </c>
    </row>
    <row r="462" spans="1:51" s="14" customFormat="1" ht="12">
      <c r="A462" s="14"/>
      <c r="B462" s="268"/>
      <c r="C462" s="269"/>
      <c r="D462" s="259" t="s">
        <v>173</v>
      </c>
      <c r="E462" s="270" t="s">
        <v>1</v>
      </c>
      <c r="F462" s="271" t="s">
        <v>2320</v>
      </c>
      <c r="G462" s="269"/>
      <c r="H462" s="272">
        <v>29.28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173</v>
      </c>
      <c r="AU462" s="278" t="s">
        <v>82</v>
      </c>
      <c r="AV462" s="14" t="s">
        <v>82</v>
      </c>
      <c r="AW462" s="14" t="s">
        <v>30</v>
      </c>
      <c r="AX462" s="14" t="s">
        <v>73</v>
      </c>
      <c r="AY462" s="278" t="s">
        <v>165</v>
      </c>
    </row>
    <row r="463" spans="1:51" s="14" customFormat="1" ht="12">
      <c r="A463" s="14"/>
      <c r="B463" s="268"/>
      <c r="C463" s="269"/>
      <c r="D463" s="259" t="s">
        <v>173</v>
      </c>
      <c r="E463" s="270" t="s">
        <v>1</v>
      </c>
      <c r="F463" s="271" t="s">
        <v>2321</v>
      </c>
      <c r="G463" s="269"/>
      <c r="H463" s="272">
        <v>131.56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173</v>
      </c>
      <c r="AU463" s="278" t="s">
        <v>82</v>
      </c>
      <c r="AV463" s="14" t="s">
        <v>82</v>
      </c>
      <c r="AW463" s="14" t="s">
        <v>30</v>
      </c>
      <c r="AX463" s="14" t="s">
        <v>73</v>
      </c>
      <c r="AY463" s="278" t="s">
        <v>165</v>
      </c>
    </row>
    <row r="464" spans="1:51" s="14" customFormat="1" ht="12">
      <c r="A464" s="14"/>
      <c r="B464" s="268"/>
      <c r="C464" s="269"/>
      <c r="D464" s="259" t="s">
        <v>173</v>
      </c>
      <c r="E464" s="270" t="s">
        <v>1</v>
      </c>
      <c r="F464" s="271" t="s">
        <v>2322</v>
      </c>
      <c r="G464" s="269"/>
      <c r="H464" s="272">
        <v>12.02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173</v>
      </c>
      <c r="AU464" s="278" t="s">
        <v>82</v>
      </c>
      <c r="AV464" s="14" t="s">
        <v>82</v>
      </c>
      <c r="AW464" s="14" t="s">
        <v>30</v>
      </c>
      <c r="AX464" s="14" t="s">
        <v>73</v>
      </c>
      <c r="AY464" s="278" t="s">
        <v>165</v>
      </c>
    </row>
    <row r="465" spans="1:51" s="14" customFormat="1" ht="12">
      <c r="A465" s="14"/>
      <c r="B465" s="268"/>
      <c r="C465" s="269"/>
      <c r="D465" s="259" t="s">
        <v>173</v>
      </c>
      <c r="E465" s="270" t="s">
        <v>1</v>
      </c>
      <c r="F465" s="271" t="s">
        <v>2323</v>
      </c>
      <c r="G465" s="269"/>
      <c r="H465" s="272">
        <v>35.04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173</v>
      </c>
      <c r="AU465" s="278" t="s">
        <v>82</v>
      </c>
      <c r="AV465" s="14" t="s">
        <v>82</v>
      </c>
      <c r="AW465" s="14" t="s">
        <v>30</v>
      </c>
      <c r="AX465" s="14" t="s">
        <v>73</v>
      </c>
      <c r="AY465" s="278" t="s">
        <v>165</v>
      </c>
    </row>
    <row r="466" spans="1:65" s="2" customFormat="1" ht="16.5" customHeight="1">
      <c r="A466" s="37"/>
      <c r="B466" s="38"/>
      <c r="C466" s="279" t="s">
        <v>546</v>
      </c>
      <c r="D466" s="279" t="s">
        <v>238</v>
      </c>
      <c r="E466" s="280" t="s">
        <v>541</v>
      </c>
      <c r="F466" s="281" t="s">
        <v>542</v>
      </c>
      <c r="G466" s="282" t="s">
        <v>457</v>
      </c>
      <c r="H466" s="283">
        <v>708.299</v>
      </c>
      <c r="I466" s="284"/>
      <c r="J466" s="285">
        <f>ROUND(I466*H466,2)</f>
        <v>0</v>
      </c>
      <c r="K466" s="286"/>
      <c r="L466" s="287"/>
      <c r="M466" s="288" t="s">
        <v>1</v>
      </c>
      <c r="N466" s="289" t="s">
        <v>38</v>
      </c>
      <c r="O466" s="90"/>
      <c r="P466" s="253">
        <f>O466*H466</f>
        <v>0</v>
      </c>
      <c r="Q466" s="253">
        <v>3E-05</v>
      </c>
      <c r="R466" s="253">
        <f>Q466*H466</f>
        <v>0.02124897</v>
      </c>
      <c r="S466" s="253">
        <v>0</v>
      </c>
      <c r="T466" s="25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5" t="s">
        <v>208</v>
      </c>
      <c r="AT466" s="255" t="s">
        <v>238</v>
      </c>
      <c r="AU466" s="255" t="s">
        <v>82</v>
      </c>
      <c r="AY466" s="16" t="s">
        <v>165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6" t="s">
        <v>80</v>
      </c>
      <c r="BK466" s="256">
        <f>ROUND(I466*H466,2)</f>
        <v>0</v>
      </c>
      <c r="BL466" s="16" t="s">
        <v>171</v>
      </c>
      <c r="BM466" s="255" t="s">
        <v>2324</v>
      </c>
    </row>
    <row r="467" spans="1:47" s="2" customFormat="1" ht="12">
      <c r="A467" s="37"/>
      <c r="B467" s="38"/>
      <c r="C467" s="39"/>
      <c r="D467" s="259" t="s">
        <v>437</v>
      </c>
      <c r="E467" s="39"/>
      <c r="F467" s="290" t="s">
        <v>544</v>
      </c>
      <c r="G467" s="39"/>
      <c r="H467" s="39"/>
      <c r="I467" s="153"/>
      <c r="J467" s="39"/>
      <c r="K467" s="39"/>
      <c r="L467" s="43"/>
      <c r="M467" s="291"/>
      <c r="N467" s="292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437</v>
      </c>
      <c r="AU467" s="16" t="s">
        <v>82</v>
      </c>
    </row>
    <row r="468" spans="1:51" s="14" customFormat="1" ht="12">
      <c r="A468" s="14"/>
      <c r="B468" s="268"/>
      <c r="C468" s="269"/>
      <c r="D468" s="259" t="s">
        <v>173</v>
      </c>
      <c r="E468" s="269"/>
      <c r="F468" s="271" t="s">
        <v>2325</v>
      </c>
      <c r="G468" s="269"/>
      <c r="H468" s="272">
        <v>708.299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173</v>
      </c>
      <c r="AU468" s="278" t="s">
        <v>82</v>
      </c>
      <c r="AV468" s="14" t="s">
        <v>82</v>
      </c>
      <c r="AW468" s="14" t="s">
        <v>4</v>
      </c>
      <c r="AX468" s="14" t="s">
        <v>80</v>
      </c>
      <c r="AY468" s="278" t="s">
        <v>165</v>
      </c>
    </row>
    <row r="469" spans="1:65" s="2" customFormat="1" ht="21.75" customHeight="1">
      <c r="A469" s="37"/>
      <c r="B469" s="38"/>
      <c r="C469" s="243" t="s">
        <v>552</v>
      </c>
      <c r="D469" s="243" t="s">
        <v>167</v>
      </c>
      <c r="E469" s="244" t="s">
        <v>547</v>
      </c>
      <c r="F469" s="245" t="s">
        <v>548</v>
      </c>
      <c r="G469" s="246" t="s">
        <v>170</v>
      </c>
      <c r="H469" s="247">
        <v>141.1</v>
      </c>
      <c r="I469" s="248"/>
      <c r="J469" s="249">
        <f>ROUND(I469*H469,2)</f>
        <v>0</v>
      </c>
      <c r="K469" s="250"/>
      <c r="L469" s="43"/>
      <c r="M469" s="251" t="s">
        <v>1</v>
      </c>
      <c r="N469" s="252" t="s">
        <v>38</v>
      </c>
      <c r="O469" s="90"/>
      <c r="P469" s="253">
        <f>O469*H469</f>
        <v>0</v>
      </c>
      <c r="Q469" s="253">
        <v>0.00825</v>
      </c>
      <c r="R469" s="253">
        <f>Q469*H469</f>
        <v>1.164075</v>
      </c>
      <c r="S469" s="253">
        <v>0</v>
      </c>
      <c r="T469" s="254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55" t="s">
        <v>171</v>
      </c>
      <c r="AT469" s="255" t="s">
        <v>167</v>
      </c>
      <c r="AU469" s="255" t="s">
        <v>82</v>
      </c>
      <c r="AY469" s="16" t="s">
        <v>165</v>
      </c>
      <c r="BE469" s="256">
        <f>IF(N469="základní",J469,0)</f>
        <v>0</v>
      </c>
      <c r="BF469" s="256">
        <f>IF(N469="snížená",J469,0)</f>
        <v>0</v>
      </c>
      <c r="BG469" s="256">
        <f>IF(N469="zákl. přenesená",J469,0)</f>
        <v>0</v>
      </c>
      <c r="BH469" s="256">
        <f>IF(N469="sníž. přenesená",J469,0)</f>
        <v>0</v>
      </c>
      <c r="BI469" s="256">
        <f>IF(N469="nulová",J469,0)</f>
        <v>0</v>
      </c>
      <c r="BJ469" s="16" t="s">
        <v>80</v>
      </c>
      <c r="BK469" s="256">
        <f>ROUND(I469*H469,2)</f>
        <v>0</v>
      </c>
      <c r="BL469" s="16" t="s">
        <v>171</v>
      </c>
      <c r="BM469" s="255" t="s">
        <v>2326</v>
      </c>
    </row>
    <row r="470" spans="1:51" s="13" customFormat="1" ht="12">
      <c r="A470" s="13"/>
      <c r="B470" s="257"/>
      <c r="C470" s="258"/>
      <c r="D470" s="259" t="s">
        <v>173</v>
      </c>
      <c r="E470" s="260" t="s">
        <v>1</v>
      </c>
      <c r="F470" s="261" t="s">
        <v>550</v>
      </c>
      <c r="G470" s="258"/>
      <c r="H470" s="260" t="s">
        <v>1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7" t="s">
        <v>173</v>
      </c>
      <c r="AU470" s="267" t="s">
        <v>82</v>
      </c>
      <c r="AV470" s="13" t="s">
        <v>80</v>
      </c>
      <c r="AW470" s="13" t="s">
        <v>30</v>
      </c>
      <c r="AX470" s="13" t="s">
        <v>73</v>
      </c>
      <c r="AY470" s="267" t="s">
        <v>165</v>
      </c>
    </row>
    <row r="471" spans="1:51" s="14" customFormat="1" ht="12">
      <c r="A471" s="14"/>
      <c r="B471" s="268"/>
      <c r="C471" s="269"/>
      <c r="D471" s="259" t="s">
        <v>173</v>
      </c>
      <c r="E471" s="270" t="s">
        <v>1</v>
      </c>
      <c r="F471" s="271" t="s">
        <v>2327</v>
      </c>
      <c r="G471" s="269"/>
      <c r="H471" s="272">
        <v>141.1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173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165</v>
      </c>
    </row>
    <row r="472" spans="1:65" s="2" customFormat="1" ht="21.75" customHeight="1">
      <c r="A472" s="37"/>
      <c r="B472" s="38"/>
      <c r="C472" s="279" t="s">
        <v>558</v>
      </c>
      <c r="D472" s="279" t="s">
        <v>238</v>
      </c>
      <c r="E472" s="280" t="s">
        <v>553</v>
      </c>
      <c r="F472" s="281" t="s">
        <v>2328</v>
      </c>
      <c r="G472" s="282" t="s">
        <v>170</v>
      </c>
      <c r="H472" s="283">
        <v>162.265</v>
      </c>
      <c r="I472" s="284"/>
      <c r="J472" s="285">
        <f>ROUND(I472*H472,2)</f>
        <v>0</v>
      </c>
      <c r="K472" s="286"/>
      <c r="L472" s="287"/>
      <c r="M472" s="288" t="s">
        <v>1</v>
      </c>
      <c r="N472" s="289" t="s">
        <v>38</v>
      </c>
      <c r="O472" s="90"/>
      <c r="P472" s="253">
        <f>O472*H472</f>
        <v>0</v>
      </c>
      <c r="Q472" s="253">
        <v>0.0014</v>
      </c>
      <c r="R472" s="253">
        <f>Q472*H472</f>
        <v>0.22717099999999998</v>
      </c>
      <c r="S472" s="253">
        <v>0</v>
      </c>
      <c r="T472" s="254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5" t="s">
        <v>208</v>
      </c>
      <c r="AT472" s="255" t="s">
        <v>238</v>
      </c>
      <c r="AU472" s="255" t="s">
        <v>82</v>
      </c>
      <c r="AY472" s="16" t="s">
        <v>165</v>
      </c>
      <c r="BE472" s="256">
        <f>IF(N472="základní",J472,0)</f>
        <v>0</v>
      </c>
      <c r="BF472" s="256">
        <f>IF(N472="snížená",J472,0)</f>
        <v>0</v>
      </c>
      <c r="BG472" s="256">
        <f>IF(N472="zákl. přenesená",J472,0)</f>
        <v>0</v>
      </c>
      <c r="BH472" s="256">
        <f>IF(N472="sníž. přenesená",J472,0)</f>
        <v>0</v>
      </c>
      <c r="BI472" s="256">
        <f>IF(N472="nulová",J472,0)</f>
        <v>0</v>
      </c>
      <c r="BJ472" s="16" t="s">
        <v>80</v>
      </c>
      <c r="BK472" s="256">
        <f>ROUND(I472*H472,2)</f>
        <v>0</v>
      </c>
      <c r="BL472" s="16" t="s">
        <v>171</v>
      </c>
      <c r="BM472" s="255" t="s">
        <v>2329</v>
      </c>
    </row>
    <row r="473" spans="1:47" s="2" customFormat="1" ht="12">
      <c r="A473" s="37"/>
      <c r="B473" s="38"/>
      <c r="C473" s="39"/>
      <c r="D473" s="259" t="s">
        <v>437</v>
      </c>
      <c r="E473" s="39"/>
      <c r="F473" s="290" t="s">
        <v>556</v>
      </c>
      <c r="G473" s="39"/>
      <c r="H473" s="39"/>
      <c r="I473" s="153"/>
      <c r="J473" s="39"/>
      <c r="K473" s="39"/>
      <c r="L473" s="43"/>
      <c r="M473" s="291"/>
      <c r="N473" s="292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437</v>
      </c>
      <c r="AU473" s="16" t="s">
        <v>82</v>
      </c>
    </row>
    <row r="474" spans="1:51" s="14" customFormat="1" ht="12">
      <c r="A474" s="14"/>
      <c r="B474" s="268"/>
      <c r="C474" s="269"/>
      <c r="D474" s="259" t="s">
        <v>173</v>
      </c>
      <c r="E474" s="269"/>
      <c r="F474" s="271" t="s">
        <v>2330</v>
      </c>
      <c r="G474" s="269"/>
      <c r="H474" s="272">
        <v>162.265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173</v>
      </c>
      <c r="AU474" s="278" t="s">
        <v>82</v>
      </c>
      <c r="AV474" s="14" t="s">
        <v>82</v>
      </c>
      <c r="AW474" s="14" t="s">
        <v>4</v>
      </c>
      <c r="AX474" s="14" t="s">
        <v>80</v>
      </c>
      <c r="AY474" s="278" t="s">
        <v>165</v>
      </c>
    </row>
    <row r="475" spans="1:65" s="2" customFormat="1" ht="21.75" customHeight="1">
      <c r="A475" s="37"/>
      <c r="B475" s="38"/>
      <c r="C475" s="243" t="s">
        <v>574</v>
      </c>
      <c r="D475" s="243" t="s">
        <v>167</v>
      </c>
      <c r="E475" s="244" t="s">
        <v>559</v>
      </c>
      <c r="F475" s="245" t="s">
        <v>560</v>
      </c>
      <c r="G475" s="246" t="s">
        <v>170</v>
      </c>
      <c r="H475" s="247">
        <v>185.94</v>
      </c>
      <c r="I475" s="248"/>
      <c r="J475" s="249">
        <f>ROUND(I475*H475,2)</f>
        <v>0</v>
      </c>
      <c r="K475" s="250"/>
      <c r="L475" s="43"/>
      <c r="M475" s="251" t="s">
        <v>1</v>
      </c>
      <c r="N475" s="252" t="s">
        <v>38</v>
      </c>
      <c r="O475" s="90"/>
      <c r="P475" s="253">
        <f>O475*H475</f>
        <v>0</v>
      </c>
      <c r="Q475" s="253">
        <v>0.00825</v>
      </c>
      <c r="R475" s="253">
        <f>Q475*H475</f>
        <v>1.534005</v>
      </c>
      <c r="S475" s="253">
        <v>0</v>
      </c>
      <c r="T475" s="254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55" t="s">
        <v>171</v>
      </c>
      <c r="AT475" s="255" t="s">
        <v>167</v>
      </c>
      <c r="AU475" s="255" t="s">
        <v>82</v>
      </c>
      <c r="AY475" s="16" t="s">
        <v>165</v>
      </c>
      <c r="BE475" s="256">
        <f>IF(N475="základní",J475,0)</f>
        <v>0</v>
      </c>
      <c r="BF475" s="256">
        <f>IF(N475="snížená",J475,0)</f>
        <v>0</v>
      </c>
      <c r="BG475" s="256">
        <f>IF(N475="zákl. přenesená",J475,0)</f>
        <v>0</v>
      </c>
      <c r="BH475" s="256">
        <f>IF(N475="sníž. přenesená",J475,0)</f>
        <v>0</v>
      </c>
      <c r="BI475" s="256">
        <f>IF(N475="nulová",J475,0)</f>
        <v>0</v>
      </c>
      <c r="BJ475" s="16" t="s">
        <v>80</v>
      </c>
      <c r="BK475" s="256">
        <f>ROUND(I475*H475,2)</f>
        <v>0</v>
      </c>
      <c r="BL475" s="16" t="s">
        <v>171</v>
      </c>
      <c r="BM475" s="255" t="s">
        <v>2331</v>
      </c>
    </row>
    <row r="476" spans="1:51" s="13" customFormat="1" ht="12">
      <c r="A476" s="13"/>
      <c r="B476" s="257"/>
      <c r="C476" s="258"/>
      <c r="D476" s="259" t="s">
        <v>173</v>
      </c>
      <c r="E476" s="260" t="s">
        <v>1</v>
      </c>
      <c r="F476" s="261" t="s">
        <v>470</v>
      </c>
      <c r="G476" s="258"/>
      <c r="H476" s="260" t="s">
        <v>1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7" t="s">
        <v>173</v>
      </c>
      <c r="AU476" s="267" t="s">
        <v>82</v>
      </c>
      <c r="AV476" s="13" t="s">
        <v>80</v>
      </c>
      <c r="AW476" s="13" t="s">
        <v>30</v>
      </c>
      <c r="AX476" s="13" t="s">
        <v>73</v>
      </c>
      <c r="AY476" s="267" t="s">
        <v>165</v>
      </c>
    </row>
    <row r="477" spans="1:51" s="13" customFormat="1" ht="12">
      <c r="A477" s="13"/>
      <c r="B477" s="257"/>
      <c r="C477" s="258"/>
      <c r="D477" s="259" t="s">
        <v>173</v>
      </c>
      <c r="E477" s="260" t="s">
        <v>1</v>
      </c>
      <c r="F477" s="261" t="s">
        <v>562</v>
      </c>
      <c r="G477" s="258"/>
      <c r="H477" s="260" t="s">
        <v>1</v>
      </c>
      <c r="I477" s="262"/>
      <c r="J477" s="258"/>
      <c r="K477" s="258"/>
      <c r="L477" s="263"/>
      <c r="M477" s="264"/>
      <c r="N477" s="265"/>
      <c r="O477" s="265"/>
      <c r="P477" s="265"/>
      <c r="Q477" s="265"/>
      <c r="R477" s="265"/>
      <c r="S477" s="265"/>
      <c r="T477" s="26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7" t="s">
        <v>173</v>
      </c>
      <c r="AU477" s="267" t="s">
        <v>82</v>
      </c>
      <c r="AV477" s="13" t="s">
        <v>80</v>
      </c>
      <c r="AW477" s="13" t="s">
        <v>30</v>
      </c>
      <c r="AX477" s="13" t="s">
        <v>73</v>
      </c>
      <c r="AY477" s="267" t="s">
        <v>165</v>
      </c>
    </row>
    <row r="478" spans="1:51" s="13" customFormat="1" ht="12">
      <c r="A478" s="13"/>
      <c r="B478" s="257"/>
      <c r="C478" s="258"/>
      <c r="D478" s="259" t="s">
        <v>173</v>
      </c>
      <c r="E478" s="260" t="s">
        <v>1</v>
      </c>
      <c r="F478" s="261" t="s">
        <v>424</v>
      </c>
      <c r="G478" s="258"/>
      <c r="H478" s="260" t="s">
        <v>1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7" t="s">
        <v>173</v>
      </c>
      <c r="AU478" s="267" t="s">
        <v>82</v>
      </c>
      <c r="AV478" s="13" t="s">
        <v>80</v>
      </c>
      <c r="AW478" s="13" t="s">
        <v>30</v>
      </c>
      <c r="AX478" s="13" t="s">
        <v>73</v>
      </c>
      <c r="AY478" s="267" t="s">
        <v>165</v>
      </c>
    </row>
    <row r="479" spans="1:51" s="14" customFormat="1" ht="12">
      <c r="A479" s="14"/>
      <c r="B479" s="268"/>
      <c r="C479" s="269"/>
      <c r="D479" s="259" t="s">
        <v>173</v>
      </c>
      <c r="E479" s="270" t="s">
        <v>1</v>
      </c>
      <c r="F479" s="271" t="s">
        <v>2332</v>
      </c>
      <c r="G479" s="269"/>
      <c r="H479" s="272">
        <v>17.94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173</v>
      </c>
      <c r="AU479" s="278" t="s">
        <v>82</v>
      </c>
      <c r="AV479" s="14" t="s">
        <v>82</v>
      </c>
      <c r="AW479" s="14" t="s">
        <v>30</v>
      </c>
      <c r="AX479" s="14" t="s">
        <v>73</v>
      </c>
      <c r="AY479" s="278" t="s">
        <v>165</v>
      </c>
    </row>
    <row r="480" spans="1:51" s="14" customFormat="1" ht="12">
      <c r="A480" s="14"/>
      <c r="B480" s="268"/>
      <c r="C480" s="269"/>
      <c r="D480" s="259" t="s">
        <v>173</v>
      </c>
      <c r="E480" s="270" t="s">
        <v>1</v>
      </c>
      <c r="F480" s="271" t="s">
        <v>2333</v>
      </c>
      <c r="G480" s="269"/>
      <c r="H480" s="272">
        <v>12.54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173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165</v>
      </c>
    </row>
    <row r="481" spans="1:51" s="14" customFormat="1" ht="12">
      <c r="A481" s="14"/>
      <c r="B481" s="268"/>
      <c r="C481" s="269"/>
      <c r="D481" s="259" t="s">
        <v>173</v>
      </c>
      <c r="E481" s="270" t="s">
        <v>1</v>
      </c>
      <c r="F481" s="271" t="s">
        <v>2334</v>
      </c>
      <c r="G481" s="269"/>
      <c r="H481" s="272">
        <v>14.52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173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165</v>
      </c>
    </row>
    <row r="482" spans="1:51" s="14" customFormat="1" ht="12">
      <c r="A482" s="14"/>
      <c r="B482" s="268"/>
      <c r="C482" s="269"/>
      <c r="D482" s="259" t="s">
        <v>173</v>
      </c>
      <c r="E482" s="270" t="s">
        <v>1</v>
      </c>
      <c r="F482" s="271" t="s">
        <v>2335</v>
      </c>
      <c r="G482" s="269"/>
      <c r="H482" s="272">
        <v>34.98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173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165</v>
      </c>
    </row>
    <row r="483" spans="1:51" s="14" customFormat="1" ht="12">
      <c r="A483" s="14"/>
      <c r="B483" s="268"/>
      <c r="C483" s="269"/>
      <c r="D483" s="259" t="s">
        <v>173</v>
      </c>
      <c r="E483" s="270" t="s">
        <v>1</v>
      </c>
      <c r="F483" s="271" t="s">
        <v>2336</v>
      </c>
      <c r="G483" s="269"/>
      <c r="H483" s="272">
        <v>10.26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173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165</v>
      </c>
    </row>
    <row r="484" spans="1:51" s="14" customFormat="1" ht="12">
      <c r="A484" s="14"/>
      <c r="B484" s="268"/>
      <c r="C484" s="269"/>
      <c r="D484" s="259" t="s">
        <v>173</v>
      </c>
      <c r="E484" s="270" t="s">
        <v>1</v>
      </c>
      <c r="F484" s="271" t="s">
        <v>2337</v>
      </c>
      <c r="G484" s="269"/>
      <c r="H484" s="272">
        <v>18.24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173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165</v>
      </c>
    </row>
    <row r="485" spans="1:51" s="14" customFormat="1" ht="12">
      <c r="A485" s="14"/>
      <c r="B485" s="268"/>
      <c r="C485" s="269"/>
      <c r="D485" s="259" t="s">
        <v>173</v>
      </c>
      <c r="E485" s="270" t="s">
        <v>1</v>
      </c>
      <c r="F485" s="271" t="s">
        <v>2338</v>
      </c>
      <c r="G485" s="269"/>
      <c r="H485" s="272">
        <v>14.34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173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165</v>
      </c>
    </row>
    <row r="486" spans="1:51" s="14" customFormat="1" ht="12">
      <c r="A486" s="14"/>
      <c r="B486" s="268"/>
      <c r="C486" s="269"/>
      <c r="D486" s="259" t="s">
        <v>173</v>
      </c>
      <c r="E486" s="270" t="s">
        <v>1</v>
      </c>
      <c r="F486" s="271" t="s">
        <v>2337</v>
      </c>
      <c r="G486" s="269"/>
      <c r="H486" s="272">
        <v>18.24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173</v>
      </c>
      <c r="AU486" s="278" t="s">
        <v>82</v>
      </c>
      <c r="AV486" s="14" t="s">
        <v>82</v>
      </c>
      <c r="AW486" s="14" t="s">
        <v>30</v>
      </c>
      <c r="AX486" s="14" t="s">
        <v>73</v>
      </c>
      <c r="AY486" s="278" t="s">
        <v>165</v>
      </c>
    </row>
    <row r="487" spans="1:51" s="14" customFormat="1" ht="12">
      <c r="A487" s="14"/>
      <c r="B487" s="268"/>
      <c r="C487" s="269"/>
      <c r="D487" s="259" t="s">
        <v>173</v>
      </c>
      <c r="E487" s="270" t="s">
        <v>1</v>
      </c>
      <c r="F487" s="271" t="s">
        <v>2339</v>
      </c>
      <c r="G487" s="269"/>
      <c r="H487" s="272">
        <v>10.14</v>
      </c>
      <c r="I487" s="273"/>
      <c r="J487" s="269"/>
      <c r="K487" s="269"/>
      <c r="L487" s="274"/>
      <c r="M487" s="275"/>
      <c r="N487" s="276"/>
      <c r="O487" s="276"/>
      <c r="P487" s="276"/>
      <c r="Q487" s="276"/>
      <c r="R487" s="276"/>
      <c r="S487" s="276"/>
      <c r="T487" s="27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8" t="s">
        <v>173</v>
      </c>
      <c r="AU487" s="278" t="s">
        <v>82</v>
      </c>
      <c r="AV487" s="14" t="s">
        <v>82</v>
      </c>
      <c r="AW487" s="14" t="s">
        <v>30</v>
      </c>
      <c r="AX487" s="14" t="s">
        <v>73</v>
      </c>
      <c r="AY487" s="278" t="s">
        <v>165</v>
      </c>
    </row>
    <row r="488" spans="1:51" s="14" customFormat="1" ht="12">
      <c r="A488" s="14"/>
      <c r="B488" s="268"/>
      <c r="C488" s="269"/>
      <c r="D488" s="259" t="s">
        <v>173</v>
      </c>
      <c r="E488" s="270" t="s">
        <v>1</v>
      </c>
      <c r="F488" s="271" t="s">
        <v>2340</v>
      </c>
      <c r="G488" s="269"/>
      <c r="H488" s="272">
        <v>16.86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173</v>
      </c>
      <c r="AU488" s="278" t="s">
        <v>82</v>
      </c>
      <c r="AV488" s="14" t="s">
        <v>82</v>
      </c>
      <c r="AW488" s="14" t="s">
        <v>30</v>
      </c>
      <c r="AX488" s="14" t="s">
        <v>73</v>
      </c>
      <c r="AY488" s="278" t="s">
        <v>165</v>
      </c>
    </row>
    <row r="489" spans="1:51" s="14" customFormat="1" ht="12">
      <c r="A489" s="14"/>
      <c r="B489" s="268"/>
      <c r="C489" s="269"/>
      <c r="D489" s="259" t="s">
        <v>173</v>
      </c>
      <c r="E489" s="270" t="s">
        <v>1</v>
      </c>
      <c r="F489" s="271" t="s">
        <v>2341</v>
      </c>
      <c r="G489" s="269"/>
      <c r="H489" s="272">
        <v>9.84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173</v>
      </c>
      <c r="AU489" s="278" t="s">
        <v>82</v>
      </c>
      <c r="AV489" s="14" t="s">
        <v>82</v>
      </c>
      <c r="AW489" s="14" t="s">
        <v>30</v>
      </c>
      <c r="AX489" s="14" t="s">
        <v>73</v>
      </c>
      <c r="AY489" s="278" t="s">
        <v>165</v>
      </c>
    </row>
    <row r="490" spans="1:51" s="14" customFormat="1" ht="12">
      <c r="A490" s="14"/>
      <c r="B490" s="268"/>
      <c r="C490" s="269"/>
      <c r="D490" s="259" t="s">
        <v>173</v>
      </c>
      <c r="E490" s="270" t="s">
        <v>1</v>
      </c>
      <c r="F490" s="271" t="s">
        <v>2342</v>
      </c>
      <c r="G490" s="269"/>
      <c r="H490" s="272">
        <v>8.04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173</v>
      </c>
      <c r="AU490" s="278" t="s">
        <v>82</v>
      </c>
      <c r="AV490" s="14" t="s">
        <v>82</v>
      </c>
      <c r="AW490" s="14" t="s">
        <v>30</v>
      </c>
      <c r="AX490" s="14" t="s">
        <v>73</v>
      </c>
      <c r="AY490" s="278" t="s">
        <v>165</v>
      </c>
    </row>
    <row r="491" spans="1:65" s="2" customFormat="1" ht="21.75" customHeight="1">
      <c r="A491" s="37"/>
      <c r="B491" s="38"/>
      <c r="C491" s="279" t="s">
        <v>580</v>
      </c>
      <c r="D491" s="279" t="s">
        <v>238</v>
      </c>
      <c r="E491" s="280" t="s">
        <v>575</v>
      </c>
      <c r="F491" s="281" t="s">
        <v>576</v>
      </c>
      <c r="G491" s="282" t="s">
        <v>170</v>
      </c>
      <c r="H491" s="283">
        <v>198.956</v>
      </c>
      <c r="I491" s="284"/>
      <c r="J491" s="285">
        <f>ROUND(I491*H491,2)</f>
        <v>0</v>
      </c>
      <c r="K491" s="286"/>
      <c r="L491" s="287"/>
      <c r="M491" s="288" t="s">
        <v>1</v>
      </c>
      <c r="N491" s="289" t="s">
        <v>38</v>
      </c>
      <c r="O491" s="90"/>
      <c r="P491" s="253">
        <f>O491*H491</f>
        <v>0</v>
      </c>
      <c r="Q491" s="253">
        <v>0.0009</v>
      </c>
      <c r="R491" s="253">
        <f>Q491*H491</f>
        <v>0.17906039999999998</v>
      </c>
      <c r="S491" s="253">
        <v>0</v>
      </c>
      <c r="T491" s="254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55" t="s">
        <v>208</v>
      </c>
      <c r="AT491" s="255" t="s">
        <v>238</v>
      </c>
      <c r="AU491" s="255" t="s">
        <v>82</v>
      </c>
      <c r="AY491" s="16" t="s">
        <v>165</v>
      </c>
      <c r="BE491" s="256">
        <f>IF(N491="základní",J491,0)</f>
        <v>0</v>
      </c>
      <c r="BF491" s="256">
        <f>IF(N491="snížená",J491,0)</f>
        <v>0</v>
      </c>
      <c r="BG491" s="256">
        <f>IF(N491="zákl. přenesená",J491,0)</f>
        <v>0</v>
      </c>
      <c r="BH491" s="256">
        <f>IF(N491="sníž. přenesená",J491,0)</f>
        <v>0</v>
      </c>
      <c r="BI491" s="256">
        <f>IF(N491="nulová",J491,0)</f>
        <v>0</v>
      </c>
      <c r="BJ491" s="16" t="s">
        <v>80</v>
      </c>
      <c r="BK491" s="256">
        <f>ROUND(I491*H491,2)</f>
        <v>0</v>
      </c>
      <c r="BL491" s="16" t="s">
        <v>171</v>
      </c>
      <c r="BM491" s="255" t="s">
        <v>2343</v>
      </c>
    </row>
    <row r="492" spans="1:47" s="2" customFormat="1" ht="12">
      <c r="A492" s="37"/>
      <c r="B492" s="38"/>
      <c r="C492" s="39"/>
      <c r="D492" s="259" t="s">
        <v>437</v>
      </c>
      <c r="E492" s="39"/>
      <c r="F492" s="290" t="s">
        <v>578</v>
      </c>
      <c r="G492" s="39"/>
      <c r="H492" s="39"/>
      <c r="I492" s="153"/>
      <c r="J492" s="39"/>
      <c r="K492" s="39"/>
      <c r="L492" s="43"/>
      <c r="M492" s="291"/>
      <c r="N492" s="292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437</v>
      </c>
      <c r="AU492" s="16" t="s">
        <v>82</v>
      </c>
    </row>
    <row r="493" spans="1:51" s="14" customFormat="1" ht="12">
      <c r="A493" s="14"/>
      <c r="B493" s="268"/>
      <c r="C493" s="269"/>
      <c r="D493" s="259" t="s">
        <v>173</v>
      </c>
      <c r="E493" s="269"/>
      <c r="F493" s="271" t="s">
        <v>2344</v>
      </c>
      <c r="G493" s="269"/>
      <c r="H493" s="272">
        <v>198.956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173</v>
      </c>
      <c r="AU493" s="278" t="s">
        <v>82</v>
      </c>
      <c r="AV493" s="14" t="s">
        <v>82</v>
      </c>
      <c r="AW493" s="14" t="s">
        <v>4</v>
      </c>
      <c r="AX493" s="14" t="s">
        <v>80</v>
      </c>
      <c r="AY493" s="278" t="s">
        <v>165</v>
      </c>
    </row>
    <row r="494" spans="1:65" s="2" customFormat="1" ht="21.75" customHeight="1">
      <c r="A494" s="37"/>
      <c r="B494" s="38"/>
      <c r="C494" s="243" t="s">
        <v>594</v>
      </c>
      <c r="D494" s="243" t="s">
        <v>167</v>
      </c>
      <c r="E494" s="244" t="s">
        <v>581</v>
      </c>
      <c r="F494" s="245" t="s">
        <v>582</v>
      </c>
      <c r="G494" s="246" t="s">
        <v>170</v>
      </c>
      <c r="H494" s="247">
        <v>221.45</v>
      </c>
      <c r="I494" s="248"/>
      <c r="J494" s="249">
        <f>ROUND(I494*H494,2)</f>
        <v>0</v>
      </c>
      <c r="K494" s="250"/>
      <c r="L494" s="43"/>
      <c r="M494" s="251" t="s">
        <v>1</v>
      </c>
      <c r="N494" s="252" t="s">
        <v>38</v>
      </c>
      <c r="O494" s="90"/>
      <c r="P494" s="253">
        <f>O494*H494</f>
        <v>0</v>
      </c>
      <c r="Q494" s="253">
        <v>0.00832</v>
      </c>
      <c r="R494" s="253">
        <f>Q494*H494</f>
        <v>1.8424639999999997</v>
      </c>
      <c r="S494" s="253">
        <v>0</v>
      </c>
      <c r="T494" s="254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55" t="s">
        <v>171</v>
      </c>
      <c r="AT494" s="255" t="s">
        <v>167</v>
      </c>
      <c r="AU494" s="255" t="s">
        <v>82</v>
      </c>
      <c r="AY494" s="16" t="s">
        <v>165</v>
      </c>
      <c r="BE494" s="256">
        <f>IF(N494="základní",J494,0)</f>
        <v>0</v>
      </c>
      <c r="BF494" s="256">
        <f>IF(N494="snížená",J494,0)</f>
        <v>0</v>
      </c>
      <c r="BG494" s="256">
        <f>IF(N494="zákl. přenesená",J494,0)</f>
        <v>0</v>
      </c>
      <c r="BH494" s="256">
        <f>IF(N494="sníž. přenesená",J494,0)</f>
        <v>0</v>
      </c>
      <c r="BI494" s="256">
        <f>IF(N494="nulová",J494,0)</f>
        <v>0</v>
      </c>
      <c r="BJ494" s="16" t="s">
        <v>80</v>
      </c>
      <c r="BK494" s="256">
        <f>ROUND(I494*H494,2)</f>
        <v>0</v>
      </c>
      <c r="BL494" s="16" t="s">
        <v>171</v>
      </c>
      <c r="BM494" s="255" t="s">
        <v>2345</v>
      </c>
    </row>
    <row r="495" spans="1:51" s="13" customFormat="1" ht="12">
      <c r="A495" s="13"/>
      <c r="B495" s="257"/>
      <c r="C495" s="258"/>
      <c r="D495" s="259" t="s">
        <v>173</v>
      </c>
      <c r="E495" s="260" t="s">
        <v>1</v>
      </c>
      <c r="F495" s="261" t="s">
        <v>584</v>
      </c>
      <c r="G495" s="258"/>
      <c r="H495" s="260" t="s">
        <v>1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7" t="s">
        <v>173</v>
      </c>
      <c r="AU495" s="267" t="s">
        <v>82</v>
      </c>
      <c r="AV495" s="13" t="s">
        <v>80</v>
      </c>
      <c r="AW495" s="13" t="s">
        <v>30</v>
      </c>
      <c r="AX495" s="13" t="s">
        <v>73</v>
      </c>
      <c r="AY495" s="267" t="s">
        <v>165</v>
      </c>
    </row>
    <row r="496" spans="1:51" s="14" customFormat="1" ht="12">
      <c r="A496" s="14"/>
      <c r="B496" s="268"/>
      <c r="C496" s="269"/>
      <c r="D496" s="259" t="s">
        <v>173</v>
      </c>
      <c r="E496" s="270" t="s">
        <v>1</v>
      </c>
      <c r="F496" s="271" t="s">
        <v>2346</v>
      </c>
      <c r="G496" s="269"/>
      <c r="H496" s="272">
        <v>41.06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173</v>
      </c>
      <c r="AU496" s="278" t="s">
        <v>82</v>
      </c>
      <c r="AV496" s="14" t="s">
        <v>82</v>
      </c>
      <c r="AW496" s="14" t="s">
        <v>30</v>
      </c>
      <c r="AX496" s="14" t="s">
        <v>73</v>
      </c>
      <c r="AY496" s="278" t="s">
        <v>165</v>
      </c>
    </row>
    <row r="497" spans="1:51" s="14" customFormat="1" ht="12">
      <c r="A497" s="14"/>
      <c r="B497" s="268"/>
      <c r="C497" s="269"/>
      <c r="D497" s="259" t="s">
        <v>173</v>
      </c>
      <c r="E497" s="270" t="s">
        <v>1</v>
      </c>
      <c r="F497" s="271" t="s">
        <v>2347</v>
      </c>
      <c r="G497" s="269"/>
      <c r="H497" s="272">
        <v>68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173</v>
      </c>
      <c r="AU497" s="278" t="s">
        <v>82</v>
      </c>
      <c r="AV497" s="14" t="s">
        <v>82</v>
      </c>
      <c r="AW497" s="14" t="s">
        <v>30</v>
      </c>
      <c r="AX497" s="14" t="s">
        <v>73</v>
      </c>
      <c r="AY497" s="278" t="s">
        <v>165</v>
      </c>
    </row>
    <row r="498" spans="1:51" s="14" customFormat="1" ht="12">
      <c r="A498" s="14"/>
      <c r="B498" s="268"/>
      <c r="C498" s="269"/>
      <c r="D498" s="259" t="s">
        <v>173</v>
      </c>
      <c r="E498" s="270" t="s">
        <v>1</v>
      </c>
      <c r="F498" s="271" t="s">
        <v>2348</v>
      </c>
      <c r="G498" s="269"/>
      <c r="H498" s="272">
        <v>49.61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173</v>
      </c>
      <c r="AU498" s="278" t="s">
        <v>82</v>
      </c>
      <c r="AV498" s="14" t="s">
        <v>82</v>
      </c>
      <c r="AW498" s="14" t="s">
        <v>30</v>
      </c>
      <c r="AX498" s="14" t="s">
        <v>73</v>
      </c>
      <c r="AY498" s="278" t="s">
        <v>165</v>
      </c>
    </row>
    <row r="499" spans="1:51" s="14" customFormat="1" ht="12">
      <c r="A499" s="14"/>
      <c r="B499" s="268"/>
      <c r="C499" s="269"/>
      <c r="D499" s="259" t="s">
        <v>173</v>
      </c>
      <c r="E499" s="270" t="s">
        <v>1</v>
      </c>
      <c r="F499" s="271" t="s">
        <v>2349</v>
      </c>
      <c r="G499" s="269"/>
      <c r="H499" s="272">
        <v>77.26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173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165</v>
      </c>
    </row>
    <row r="500" spans="1:51" s="14" customFormat="1" ht="12">
      <c r="A500" s="14"/>
      <c r="B500" s="268"/>
      <c r="C500" s="269"/>
      <c r="D500" s="259" t="s">
        <v>173</v>
      </c>
      <c r="E500" s="270" t="s">
        <v>1</v>
      </c>
      <c r="F500" s="271" t="s">
        <v>2350</v>
      </c>
      <c r="G500" s="269"/>
      <c r="H500" s="272">
        <v>-14.48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173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165</v>
      </c>
    </row>
    <row r="501" spans="1:65" s="2" customFormat="1" ht="21.75" customHeight="1">
      <c r="A501" s="37"/>
      <c r="B501" s="38"/>
      <c r="C501" s="279" t="s">
        <v>342</v>
      </c>
      <c r="D501" s="279" t="s">
        <v>238</v>
      </c>
      <c r="E501" s="280" t="s">
        <v>595</v>
      </c>
      <c r="F501" s="281" t="s">
        <v>596</v>
      </c>
      <c r="G501" s="282" t="s">
        <v>170</v>
      </c>
      <c r="H501" s="283">
        <v>236.952</v>
      </c>
      <c r="I501" s="284"/>
      <c r="J501" s="285">
        <f>ROUND(I501*H501,2)</f>
        <v>0</v>
      </c>
      <c r="K501" s="286"/>
      <c r="L501" s="287"/>
      <c r="M501" s="288" t="s">
        <v>1</v>
      </c>
      <c r="N501" s="289" t="s">
        <v>38</v>
      </c>
      <c r="O501" s="90"/>
      <c r="P501" s="253">
        <f>O501*H501</f>
        <v>0</v>
      </c>
      <c r="Q501" s="253">
        <v>0.0035</v>
      </c>
      <c r="R501" s="253">
        <f>Q501*H501</f>
        <v>0.829332</v>
      </c>
      <c r="S501" s="253">
        <v>0</v>
      </c>
      <c r="T501" s="254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55" t="s">
        <v>208</v>
      </c>
      <c r="AT501" s="255" t="s">
        <v>238</v>
      </c>
      <c r="AU501" s="255" t="s">
        <v>82</v>
      </c>
      <c r="AY501" s="16" t="s">
        <v>165</v>
      </c>
      <c r="BE501" s="256">
        <f>IF(N501="základní",J501,0)</f>
        <v>0</v>
      </c>
      <c r="BF501" s="256">
        <f>IF(N501="snížená",J501,0)</f>
        <v>0</v>
      </c>
      <c r="BG501" s="256">
        <f>IF(N501="zákl. přenesená",J501,0)</f>
        <v>0</v>
      </c>
      <c r="BH501" s="256">
        <f>IF(N501="sníž. přenesená",J501,0)</f>
        <v>0</v>
      </c>
      <c r="BI501" s="256">
        <f>IF(N501="nulová",J501,0)</f>
        <v>0</v>
      </c>
      <c r="BJ501" s="16" t="s">
        <v>80</v>
      </c>
      <c r="BK501" s="256">
        <f>ROUND(I501*H501,2)</f>
        <v>0</v>
      </c>
      <c r="BL501" s="16" t="s">
        <v>171</v>
      </c>
      <c r="BM501" s="255" t="s">
        <v>2351</v>
      </c>
    </row>
    <row r="502" spans="1:47" s="2" customFormat="1" ht="12">
      <c r="A502" s="37"/>
      <c r="B502" s="38"/>
      <c r="C502" s="39"/>
      <c r="D502" s="259" t="s">
        <v>437</v>
      </c>
      <c r="E502" s="39"/>
      <c r="F502" s="290" t="s">
        <v>598</v>
      </c>
      <c r="G502" s="39"/>
      <c r="H502" s="39"/>
      <c r="I502" s="153"/>
      <c r="J502" s="39"/>
      <c r="K502" s="39"/>
      <c r="L502" s="43"/>
      <c r="M502" s="291"/>
      <c r="N502" s="292"/>
      <c r="O502" s="90"/>
      <c r="P502" s="90"/>
      <c r="Q502" s="90"/>
      <c r="R502" s="90"/>
      <c r="S502" s="90"/>
      <c r="T502" s="91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16" t="s">
        <v>437</v>
      </c>
      <c r="AU502" s="16" t="s">
        <v>82</v>
      </c>
    </row>
    <row r="503" spans="1:51" s="14" customFormat="1" ht="12">
      <c r="A503" s="14"/>
      <c r="B503" s="268"/>
      <c r="C503" s="269"/>
      <c r="D503" s="259" t="s">
        <v>173</v>
      </c>
      <c r="E503" s="269"/>
      <c r="F503" s="271" t="s">
        <v>2352</v>
      </c>
      <c r="G503" s="269"/>
      <c r="H503" s="272">
        <v>236.952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173</v>
      </c>
      <c r="AU503" s="278" t="s">
        <v>82</v>
      </c>
      <c r="AV503" s="14" t="s">
        <v>82</v>
      </c>
      <c r="AW503" s="14" t="s">
        <v>4</v>
      </c>
      <c r="AX503" s="14" t="s">
        <v>80</v>
      </c>
      <c r="AY503" s="278" t="s">
        <v>165</v>
      </c>
    </row>
    <row r="504" spans="1:65" s="2" customFormat="1" ht="21.75" customHeight="1">
      <c r="A504" s="37"/>
      <c r="B504" s="38"/>
      <c r="C504" s="243" t="s">
        <v>414</v>
      </c>
      <c r="D504" s="243" t="s">
        <v>167</v>
      </c>
      <c r="E504" s="244" t="s">
        <v>600</v>
      </c>
      <c r="F504" s="245" t="s">
        <v>601</v>
      </c>
      <c r="G504" s="246" t="s">
        <v>170</v>
      </c>
      <c r="H504" s="247">
        <v>127.743</v>
      </c>
      <c r="I504" s="248"/>
      <c r="J504" s="249">
        <f>ROUND(I504*H504,2)</f>
        <v>0</v>
      </c>
      <c r="K504" s="250"/>
      <c r="L504" s="43"/>
      <c r="M504" s="251" t="s">
        <v>1</v>
      </c>
      <c r="N504" s="252" t="s">
        <v>38</v>
      </c>
      <c r="O504" s="90"/>
      <c r="P504" s="253">
        <f>O504*H504</f>
        <v>0</v>
      </c>
      <c r="Q504" s="253">
        <v>0.0085</v>
      </c>
      <c r="R504" s="253">
        <f>Q504*H504</f>
        <v>1.0858155</v>
      </c>
      <c r="S504" s="253">
        <v>0</v>
      </c>
      <c r="T504" s="254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55" t="s">
        <v>171</v>
      </c>
      <c r="AT504" s="255" t="s">
        <v>167</v>
      </c>
      <c r="AU504" s="255" t="s">
        <v>82</v>
      </c>
      <c r="AY504" s="16" t="s">
        <v>165</v>
      </c>
      <c r="BE504" s="256">
        <f>IF(N504="základní",J504,0)</f>
        <v>0</v>
      </c>
      <c r="BF504" s="256">
        <f>IF(N504="snížená",J504,0)</f>
        <v>0</v>
      </c>
      <c r="BG504" s="256">
        <f>IF(N504="zákl. přenesená",J504,0)</f>
        <v>0</v>
      </c>
      <c r="BH504" s="256">
        <f>IF(N504="sníž. přenesená",J504,0)</f>
        <v>0</v>
      </c>
      <c r="BI504" s="256">
        <f>IF(N504="nulová",J504,0)</f>
        <v>0</v>
      </c>
      <c r="BJ504" s="16" t="s">
        <v>80</v>
      </c>
      <c r="BK504" s="256">
        <f>ROUND(I504*H504,2)</f>
        <v>0</v>
      </c>
      <c r="BL504" s="16" t="s">
        <v>171</v>
      </c>
      <c r="BM504" s="255" t="s">
        <v>2353</v>
      </c>
    </row>
    <row r="505" spans="1:51" s="13" customFormat="1" ht="12">
      <c r="A505" s="13"/>
      <c r="B505" s="257"/>
      <c r="C505" s="258"/>
      <c r="D505" s="259" t="s">
        <v>173</v>
      </c>
      <c r="E505" s="260" t="s">
        <v>1</v>
      </c>
      <c r="F505" s="261" t="s">
        <v>603</v>
      </c>
      <c r="G505" s="258"/>
      <c r="H505" s="260" t="s">
        <v>1</v>
      </c>
      <c r="I505" s="262"/>
      <c r="J505" s="258"/>
      <c r="K505" s="258"/>
      <c r="L505" s="263"/>
      <c r="M505" s="264"/>
      <c r="N505" s="265"/>
      <c r="O505" s="265"/>
      <c r="P505" s="265"/>
      <c r="Q505" s="265"/>
      <c r="R505" s="265"/>
      <c r="S505" s="265"/>
      <c r="T505" s="26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7" t="s">
        <v>173</v>
      </c>
      <c r="AU505" s="267" t="s">
        <v>82</v>
      </c>
      <c r="AV505" s="13" t="s">
        <v>80</v>
      </c>
      <c r="AW505" s="13" t="s">
        <v>30</v>
      </c>
      <c r="AX505" s="13" t="s">
        <v>73</v>
      </c>
      <c r="AY505" s="267" t="s">
        <v>165</v>
      </c>
    </row>
    <row r="506" spans="1:51" s="14" customFormat="1" ht="12">
      <c r="A506" s="14"/>
      <c r="B506" s="268"/>
      <c r="C506" s="269"/>
      <c r="D506" s="259" t="s">
        <v>173</v>
      </c>
      <c r="E506" s="270" t="s">
        <v>1</v>
      </c>
      <c r="F506" s="271" t="s">
        <v>2354</v>
      </c>
      <c r="G506" s="269"/>
      <c r="H506" s="272">
        <v>48.155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173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165</v>
      </c>
    </row>
    <row r="507" spans="1:51" s="14" customFormat="1" ht="12">
      <c r="A507" s="14"/>
      <c r="B507" s="268"/>
      <c r="C507" s="269"/>
      <c r="D507" s="259" t="s">
        <v>173</v>
      </c>
      <c r="E507" s="270" t="s">
        <v>1</v>
      </c>
      <c r="F507" s="271" t="s">
        <v>2355</v>
      </c>
      <c r="G507" s="269"/>
      <c r="H507" s="272">
        <v>38.489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173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165</v>
      </c>
    </row>
    <row r="508" spans="1:51" s="14" customFormat="1" ht="12">
      <c r="A508" s="14"/>
      <c r="B508" s="268"/>
      <c r="C508" s="269"/>
      <c r="D508" s="259" t="s">
        <v>173</v>
      </c>
      <c r="E508" s="270" t="s">
        <v>1</v>
      </c>
      <c r="F508" s="271" t="s">
        <v>2356</v>
      </c>
      <c r="G508" s="269"/>
      <c r="H508" s="272">
        <v>41.099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173</v>
      </c>
      <c r="AU508" s="278" t="s">
        <v>82</v>
      </c>
      <c r="AV508" s="14" t="s">
        <v>82</v>
      </c>
      <c r="AW508" s="14" t="s">
        <v>30</v>
      </c>
      <c r="AX508" s="14" t="s">
        <v>73</v>
      </c>
      <c r="AY508" s="278" t="s">
        <v>165</v>
      </c>
    </row>
    <row r="509" spans="1:65" s="2" customFormat="1" ht="21.75" customHeight="1">
      <c r="A509" s="37"/>
      <c r="B509" s="38"/>
      <c r="C509" s="279" t="s">
        <v>609</v>
      </c>
      <c r="D509" s="279" t="s">
        <v>238</v>
      </c>
      <c r="E509" s="280" t="s">
        <v>605</v>
      </c>
      <c r="F509" s="281" t="s">
        <v>606</v>
      </c>
      <c r="G509" s="282" t="s">
        <v>170</v>
      </c>
      <c r="H509" s="283">
        <v>136.685</v>
      </c>
      <c r="I509" s="284"/>
      <c r="J509" s="285">
        <f>ROUND(I509*H509,2)</f>
        <v>0</v>
      </c>
      <c r="K509" s="286"/>
      <c r="L509" s="287"/>
      <c r="M509" s="288" t="s">
        <v>1</v>
      </c>
      <c r="N509" s="289" t="s">
        <v>38</v>
      </c>
      <c r="O509" s="90"/>
      <c r="P509" s="253">
        <f>O509*H509</f>
        <v>0</v>
      </c>
      <c r="Q509" s="253">
        <v>0.0021</v>
      </c>
      <c r="R509" s="253">
        <f>Q509*H509</f>
        <v>0.2870385</v>
      </c>
      <c r="S509" s="253">
        <v>0</v>
      </c>
      <c r="T509" s="254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55" t="s">
        <v>208</v>
      </c>
      <c r="AT509" s="255" t="s">
        <v>238</v>
      </c>
      <c r="AU509" s="255" t="s">
        <v>82</v>
      </c>
      <c r="AY509" s="16" t="s">
        <v>165</v>
      </c>
      <c r="BE509" s="256">
        <f>IF(N509="základní",J509,0)</f>
        <v>0</v>
      </c>
      <c r="BF509" s="256">
        <f>IF(N509="snížená",J509,0)</f>
        <v>0</v>
      </c>
      <c r="BG509" s="256">
        <f>IF(N509="zákl. přenesená",J509,0)</f>
        <v>0</v>
      </c>
      <c r="BH509" s="256">
        <f>IF(N509="sníž. přenesená",J509,0)</f>
        <v>0</v>
      </c>
      <c r="BI509" s="256">
        <f>IF(N509="nulová",J509,0)</f>
        <v>0</v>
      </c>
      <c r="BJ509" s="16" t="s">
        <v>80</v>
      </c>
      <c r="BK509" s="256">
        <f>ROUND(I509*H509,2)</f>
        <v>0</v>
      </c>
      <c r="BL509" s="16" t="s">
        <v>171</v>
      </c>
      <c r="BM509" s="255" t="s">
        <v>2357</v>
      </c>
    </row>
    <row r="510" spans="1:47" s="2" customFormat="1" ht="12">
      <c r="A510" s="37"/>
      <c r="B510" s="38"/>
      <c r="C510" s="39"/>
      <c r="D510" s="259" t="s">
        <v>437</v>
      </c>
      <c r="E510" s="39"/>
      <c r="F510" s="290" t="s">
        <v>578</v>
      </c>
      <c r="G510" s="39"/>
      <c r="H510" s="39"/>
      <c r="I510" s="153"/>
      <c r="J510" s="39"/>
      <c r="K510" s="39"/>
      <c r="L510" s="43"/>
      <c r="M510" s="291"/>
      <c r="N510" s="292"/>
      <c r="O510" s="90"/>
      <c r="P510" s="90"/>
      <c r="Q510" s="90"/>
      <c r="R510" s="90"/>
      <c r="S510" s="90"/>
      <c r="T510" s="91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6" t="s">
        <v>437</v>
      </c>
      <c r="AU510" s="16" t="s">
        <v>82</v>
      </c>
    </row>
    <row r="511" spans="1:51" s="14" customFormat="1" ht="12">
      <c r="A511" s="14"/>
      <c r="B511" s="268"/>
      <c r="C511" s="269"/>
      <c r="D511" s="259" t="s">
        <v>173</v>
      </c>
      <c r="E511" s="269"/>
      <c r="F511" s="271" t="s">
        <v>2358</v>
      </c>
      <c r="G511" s="269"/>
      <c r="H511" s="272">
        <v>136.685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8" t="s">
        <v>173</v>
      </c>
      <c r="AU511" s="278" t="s">
        <v>82</v>
      </c>
      <c r="AV511" s="14" t="s">
        <v>82</v>
      </c>
      <c r="AW511" s="14" t="s">
        <v>4</v>
      </c>
      <c r="AX511" s="14" t="s">
        <v>80</v>
      </c>
      <c r="AY511" s="278" t="s">
        <v>165</v>
      </c>
    </row>
    <row r="512" spans="1:65" s="2" customFormat="1" ht="21.75" customHeight="1">
      <c r="A512" s="37"/>
      <c r="B512" s="38"/>
      <c r="C512" s="243" t="s">
        <v>626</v>
      </c>
      <c r="D512" s="243" t="s">
        <v>167</v>
      </c>
      <c r="E512" s="244" t="s">
        <v>610</v>
      </c>
      <c r="F512" s="245" t="s">
        <v>611</v>
      </c>
      <c r="G512" s="246" t="s">
        <v>170</v>
      </c>
      <c r="H512" s="247">
        <v>818.025</v>
      </c>
      <c r="I512" s="248"/>
      <c r="J512" s="249">
        <f>ROUND(I512*H512,2)</f>
        <v>0</v>
      </c>
      <c r="K512" s="250"/>
      <c r="L512" s="43"/>
      <c r="M512" s="251" t="s">
        <v>1</v>
      </c>
      <c r="N512" s="252" t="s">
        <v>38</v>
      </c>
      <c r="O512" s="90"/>
      <c r="P512" s="253">
        <f>O512*H512</f>
        <v>0</v>
      </c>
      <c r="Q512" s="253">
        <v>0.0085</v>
      </c>
      <c r="R512" s="253">
        <f>Q512*H512</f>
        <v>6.9532125</v>
      </c>
      <c r="S512" s="253">
        <v>0</v>
      </c>
      <c r="T512" s="254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55" t="s">
        <v>171</v>
      </c>
      <c r="AT512" s="255" t="s">
        <v>167</v>
      </c>
      <c r="AU512" s="255" t="s">
        <v>82</v>
      </c>
      <c r="AY512" s="16" t="s">
        <v>165</v>
      </c>
      <c r="BE512" s="256">
        <f>IF(N512="základní",J512,0)</f>
        <v>0</v>
      </c>
      <c r="BF512" s="256">
        <f>IF(N512="snížená",J512,0)</f>
        <v>0</v>
      </c>
      <c r="BG512" s="256">
        <f>IF(N512="zákl. přenesená",J512,0)</f>
        <v>0</v>
      </c>
      <c r="BH512" s="256">
        <f>IF(N512="sníž. přenesená",J512,0)</f>
        <v>0</v>
      </c>
      <c r="BI512" s="256">
        <f>IF(N512="nulová",J512,0)</f>
        <v>0</v>
      </c>
      <c r="BJ512" s="16" t="s">
        <v>80</v>
      </c>
      <c r="BK512" s="256">
        <f>ROUND(I512*H512,2)</f>
        <v>0</v>
      </c>
      <c r="BL512" s="16" t="s">
        <v>171</v>
      </c>
      <c r="BM512" s="255" t="s">
        <v>2359</v>
      </c>
    </row>
    <row r="513" spans="1:51" s="13" customFormat="1" ht="12">
      <c r="A513" s="13"/>
      <c r="B513" s="257"/>
      <c r="C513" s="258"/>
      <c r="D513" s="259" t="s">
        <v>173</v>
      </c>
      <c r="E513" s="260" t="s">
        <v>1</v>
      </c>
      <c r="F513" s="261" t="s">
        <v>603</v>
      </c>
      <c r="G513" s="258"/>
      <c r="H513" s="260" t="s">
        <v>1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7" t="s">
        <v>173</v>
      </c>
      <c r="AU513" s="267" t="s">
        <v>82</v>
      </c>
      <c r="AV513" s="13" t="s">
        <v>80</v>
      </c>
      <c r="AW513" s="13" t="s">
        <v>30</v>
      </c>
      <c r="AX513" s="13" t="s">
        <v>73</v>
      </c>
      <c r="AY513" s="267" t="s">
        <v>165</v>
      </c>
    </row>
    <row r="514" spans="1:51" s="14" customFormat="1" ht="12">
      <c r="A514" s="14"/>
      <c r="B514" s="268"/>
      <c r="C514" s="269"/>
      <c r="D514" s="259" t="s">
        <v>173</v>
      </c>
      <c r="E514" s="270" t="s">
        <v>1</v>
      </c>
      <c r="F514" s="271" t="s">
        <v>2360</v>
      </c>
      <c r="G514" s="269"/>
      <c r="H514" s="272">
        <v>27.349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173</v>
      </c>
      <c r="AU514" s="278" t="s">
        <v>82</v>
      </c>
      <c r="AV514" s="14" t="s">
        <v>82</v>
      </c>
      <c r="AW514" s="14" t="s">
        <v>30</v>
      </c>
      <c r="AX514" s="14" t="s">
        <v>73</v>
      </c>
      <c r="AY514" s="278" t="s">
        <v>165</v>
      </c>
    </row>
    <row r="515" spans="1:51" s="13" customFormat="1" ht="12">
      <c r="A515" s="13"/>
      <c r="B515" s="257"/>
      <c r="C515" s="258"/>
      <c r="D515" s="259" t="s">
        <v>173</v>
      </c>
      <c r="E515" s="260" t="s">
        <v>1</v>
      </c>
      <c r="F515" s="261" t="s">
        <v>614</v>
      </c>
      <c r="G515" s="258"/>
      <c r="H515" s="260" t="s">
        <v>1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7" t="s">
        <v>173</v>
      </c>
      <c r="AU515" s="267" t="s">
        <v>82</v>
      </c>
      <c r="AV515" s="13" t="s">
        <v>80</v>
      </c>
      <c r="AW515" s="13" t="s">
        <v>30</v>
      </c>
      <c r="AX515" s="13" t="s">
        <v>73</v>
      </c>
      <c r="AY515" s="267" t="s">
        <v>165</v>
      </c>
    </row>
    <row r="516" spans="1:51" s="14" customFormat="1" ht="12">
      <c r="A516" s="14"/>
      <c r="B516" s="268"/>
      <c r="C516" s="269"/>
      <c r="D516" s="259" t="s">
        <v>173</v>
      </c>
      <c r="E516" s="270" t="s">
        <v>1</v>
      </c>
      <c r="F516" s="271" t="s">
        <v>2361</v>
      </c>
      <c r="G516" s="269"/>
      <c r="H516" s="272">
        <v>923.353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173</v>
      </c>
      <c r="AU516" s="278" t="s">
        <v>82</v>
      </c>
      <c r="AV516" s="14" t="s">
        <v>82</v>
      </c>
      <c r="AW516" s="14" t="s">
        <v>30</v>
      </c>
      <c r="AX516" s="14" t="s">
        <v>73</v>
      </c>
      <c r="AY516" s="278" t="s">
        <v>165</v>
      </c>
    </row>
    <row r="517" spans="1:51" s="14" customFormat="1" ht="12">
      <c r="A517" s="14"/>
      <c r="B517" s="268"/>
      <c r="C517" s="269"/>
      <c r="D517" s="259" t="s">
        <v>173</v>
      </c>
      <c r="E517" s="270" t="s">
        <v>1</v>
      </c>
      <c r="F517" s="271" t="s">
        <v>2362</v>
      </c>
      <c r="G517" s="269"/>
      <c r="H517" s="272">
        <v>-19.47</v>
      </c>
      <c r="I517" s="273"/>
      <c r="J517" s="269"/>
      <c r="K517" s="269"/>
      <c r="L517" s="274"/>
      <c r="M517" s="275"/>
      <c r="N517" s="276"/>
      <c r="O517" s="276"/>
      <c r="P517" s="276"/>
      <c r="Q517" s="276"/>
      <c r="R517" s="276"/>
      <c r="S517" s="276"/>
      <c r="T517" s="27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8" t="s">
        <v>173</v>
      </c>
      <c r="AU517" s="278" t="s">
        <v>82</v>
      </c>
      <c r="AV517" s="14" t="s">
        <v>82</v>
      </c>
      <c r="AW517" s="14" t="s">
        <v>30</v>
      </c>
      <c r="AX517" s="14" t="s">
        <v>73</v>
      </c>
      <c r="AY517" s="278" t="s">
        <v>165</v>
      </c>
    </row>
    <row r="518" spans="1:51" s="13" customFormat="1" ht="12">
      <c r="A518" s="13"/>
      <c r="B518" s="257"/>
      <c r="C518" s="258"/>
      <c r="D518" s="259" t="s">
        <v>173</v>
      </c>
      <c r="E518" s="260" t="s">
        <v>1</v>
      </c>
      <c r="F518" s="261" t="s">
        <v>617</v>
      </c>
      <c r="G518" s="258"/>
      <c r="H518" s="260" t="s">
        <v>1</v>
      </c>
      <c r="I518" s="262"/>
      <c r="J518" s="258"/>
      <c r="K518" s="258"/>
      <c r="L518" s="263"/>
      <c r="M518" s="264"/>
      <c r="N518" s="265"/>
      <c r="O518" s="265"/>
      <c r="P518" s="265"/>
      <c r="Q518" s="265"/>
      <c r="R518" s="265"/>
      <c r="S518" s="265"/>
      <c r="T518" s="26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7" t="s">
        <v>173</v>
      </c>
      <c r="AU518" s="267" t="s">
        <v>82</v>
      </c>
      <c r="AV518" s="13" t="s">
        <v>80</v>
      </c>
      <c r="AW518" s="13" t="s">
        <v>30</v>
      </c>
      <c r="AX518" s="13" t="s">
        <v>73</v>
      </c>
      <c r="AY518" s="267" t="s">
        <v>165</v>
      </c>
    </row>
    <row r="519" spans="1:51" s="13" customFormat="1" ht="12">
      <c r="A519" s="13"/>
      <c r="B519" s="257"/>
      <c r="C519" s="258"/>
      <c r="D519" s="259" t="s">
        <v>173</v>
      </c>
      <c r="E519" s="260" t="s">
        <v>1</v>
      </c>
      <c r="F519" s="261" t="s">
        <v>2223</v>
      </c>
      <c r="G519" s="258"/>
      <c r="H519" s="260" t="s">
        <v>1</v>
      </c>
      <c r="I519" s="262"/>
      <c r="J519" s="258"/>
      <c r="K519" s="258"/>
      <c r="L519" s="263"/>
      <c r="M519" s="264"/>
      <c r="N519" s="265"/>
      <c r="O519" s="265"/>
      <c r="P519" s="265"/>
      <c r="Q519" s="265"/>
      <c r="R519" s="265"/>
      <c r="S519" s="265"/>
      <c r="T519" s="26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7" t="s">
        <v>173</v>
      </c>
      <c r="AU519" s="267" t="s">
        <v>82</v>
      </c>
      <c r="AV519" s="13" t="s">
        <v>80</v>
      </c>
      <c r="AW519" s="13" t="s">
        <v>30</v>
      </c>
      <c r="AX519" s="13" t="s">
        <v>73</v>
      </c>
      <c r="AY519" s="267" t="s">
        <v>165</v>
      </c>
    </row>
    <row r="520" spans="1:51" s="14" customFormat="1" ht="12">
      <c r="A520" s="14"/>
      <c r="B520" s="268"/>
      <c r="C520" s="269"/>
      <c r="D520" s="259" t="s">
        <v>173</v>
      </c>
      <c r="E520" s="270" t="s">
        <v>1</v>
      </c>
      <c r="F520" s="271" t="s">
        <v>2363</v>
      </c>
      <c r="G520" s="269"/>
      <c r="H520" s="272">
        <v>-12.432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173</v>
      </c>
      <c r="AU520" s="278" t="s">
        <v>82</v>
      </c>
      <c r="AV520" s="14" t="s">
        <v>82</v>
      </c>
      <c r="AW520" s="14" t="s">
        <v>30</v>
      </c>
      <c r="AX520" s="14" t="s">
        <v>73</v>
      </c>
      <c r="AY520" s="278" t="s">
        <v>165</v>
      </c>
    </row>
    <row r="521" spans="1:51" s="14" customFormat="1" ht="12">
      <c r="A521" s="14"/>
      <c r="B521" s="268"/>
      <c r="C521" s="269"/>
      <c r="D521" s="259" t="s">
        <v>173</v>
      </c>
      <c r="E521" s="270" t="s">
        <v>1</v>
      </c>
      <c r="F521" s="271" t="s">
        <v>2364</v>
      </c>
      <c r="G521" s="269"/>
      <c r="H521" s="272">
        <v>-9.416</v>
      </c>
      <c r="I521" s="273"/>
      <c r="J521" s="269"/>
      <c r="K521" s="269"/>
      <c r="L521" s="274"/>
      <c r="M521" s="275"/>
      <c r="N521" s="276"/>
      <c r="O521" s="276"/>
      <c r="P521" s="276"/>
      <c r="Q521" s="276"/>
      <c r="R521" s="276"/>
      <c r="S521" s="276"/>
      <c r="T521" s="27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8" t="s">
        <v>173</v>
      </c>
      <c r="AU521" s="278" t="s">
        <v>82</v>
      </c>
      <c r="AV521" s="14" t="s">
        <v>82</v>
      </c>
      <c r="AW521" s="14" t="s">
        <v>30</v>
      </c>
      <c r="AX521" s="14" t="s">
        <v>73</v>
      </c>
      <c r="AY521" s="278" t="s">
        <v>165</v>
      </c>
    </row>
    <row r="522" spans="1:51" s="14" customFormat="1" ht="12">
      <c r="A522" s="14"/>
      <c r="B522" s="268"/>
      <c r="C522" s="269"/>
      <c r="D522" s="259" t="s">
        <v>173</v>
      </c>
      <c r="E522" s="270" t="s">
        <v>1</v>
      </c>
      <c r="F522" s="271" t="s">
        <v>2365</v>
      </c>
      <c r="G522" s="269"/>
      <c r="H522" s="272">
        <v>-40.212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173</v>
      </c>
      <c r="AU522" s="278" t="s">
        <v>82</v>
      </c>
      <c r="AV522" s="14" t="s">
        <v>82</v>
      </c>
      <c r="AW522" s="14" t="s">
        <v>30</v>
      </c>
      <c r="AX522" s="14" t="s">
        <v>73</v>
      </c>
      <c r="AY522" s="278" t="s">
        <v>165</v>
      </c>
    </row>
    <row r="523" spans="1:51" s="14" customFormat="1" ht="12">
      <c r="A523" s="14"/>
      <c r="B523" s="268"/>
      <c r="C523" s="269"/>
      <c r="D523" s="259" t="s">
        <v>173</v>
      </c>
      <c r="E523" s="270" t="s">
        <v>1</v>
      </c>
      <c r="F523" s="271" t="s">
        <v>2366</v>
      </c>
      <c r="G523" s="269"/>
      <c r="H523" s="272">
        <v>-1.927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173</v>
      </c>
      <c r="AU523" s="278" t="s">
        <v>82</v>
      </c>
      <c r="AV523" s="14" t="s">
        <v>82</v>
      </c>
      <c r="AW523" s="14" t="s">
        <v>30</v>
      </c>
      <c r="AX523" s="14" t="s">
        <v>73</v>
      </c>
      <c r="AY523" s="278" t="s">
        <v>165</v>
      </c>
    </row>
    <row r="524" spans="1:51" s="13" customFormat="1" ht="12">
      <c r="A524" s="13"/>
      <c r="B524" s="257"/>
      <c r="C524" s="258"/>
      <c r="D524" s="259" t="s">
        <v>173</v>
      </c>
      <c r="E524" s="260" t="s">
        <v>1</v>
      </c>
      <c r="F524" s="261" t="s">
        <v>408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173</v>
      </c>
      <c r="AU524" s="267" t="s">
        <v>82</v>
      </c>
      <c r="AV524" s="13" t="s">
        <v>80</v>
      </c>
      <c r="AW524" s="13" t="s">
        <v>30</v>
      </c>
      <c r="AX524" s="13" t="s">
        <v>73</v>
      </c>
      <c r="AY524" s="267" t="s">
        <v>165</v>
      </c>
    </row>
    <row r="525" spans="1:51" s="14" customFormat="1" ht="12">
      <c r="A525" s="14"/>
      <c r="B525" s="268"/>
      <c r="C525" s="269"/>
      <c r="D525" s="259" t="s">
        <v>173</v>
      </c>
      <c r="E525" s="270" t="s">
        <v>1</v>
      </c>
      <c r="F525" s="271" t="s">
        <v>2367</v>
      </c>
      <c r="G525" s="269"/>
      <c r="H525" s="272">
        <v>-12.264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173</v>
      </c>
      <c r="AU525" s="278" t="s">
        <v>82</v>
      </c>
      <c r="AV525" s="14" t="s">
        <v>82</v>
      </c>
      <c r="AW525" s="14" t="s">
        <v>30</v>
      </c>
      <c r="AX525" s="14" t="s">
        <v>73</v>
      </c>
      <c r="AY525" s="278" t="s">
        <v>165</v>
      </c>
    </row>
    <row r="526" spans="1:51" s="14" customFormat="1" ht="12">
      <c r="A526" s="14"/>
      <c r="B526" s="268"/>
      <c r="C526" s="269"/>
      <c r="D526" s="259" t="s">
        <v>173</v>
      </c>
      <c r="E526" s="270" t="s">
        <v>1</v>
      </c>
      <c r="F526" s="271" t="s">
        <v>2368</v>
      </c>
      <c r="G526" s="269"/>
      <c r="H526" s="272">
        <v>-11.424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173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165</v>
      </c>
    </row>
    <row r="527" spans="1:51" s="14" customFormat="1" ht="12">
      <c r="A527" s="14"/>
      <c r="B527" s="268"/>
      <c r="C527" s="269"/>
      <c r="D527" s="259" t="s">
        <v>173</v>
      </c>
      <c r="E527" s="270" t="s">
        <v>1</v>
      </c>
      <c r="F527" s="271" t="s">
        <v>2369</v>
      </c>
      <c r="G527" s="269"/>
      <c r="H527" s="272">
        <v>-7.049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173</v>
      </c>
      <c r="AU527" s="278" t="s">
        <v>82</v>
      </c>
      <c r="AV527" s="14" t="s">
        <v>82</v>
      </c>
      <c r="AW527" s="14" t="s">
        <v>30</v>
      </c>
      <c r="AX527" s="14" t="s">
        <v>73</v>
      </c>
      <c r="AY527" s="278" t="s">
        <v>165</v>
      </c>
    </row>
    <row r="528" spans="1:51" s="14" customFormat="1" ht="12">
      <c r="A528" s="14"/>
      <c r="B528" s="268"/>
      <c r="C528" s="269"/>
      <c r="D528" s="259" t="s">
        <v>173</v>
      </c>
      <c r="E528" s="270" t="s">
        <v>1</v>
      </c>
      <c r="F528" s="271" t="s">
        <v>2370</v>
      </c>
      <c r="G528" s="269"/>
      <c r="H528" s="272">
        <v>-40.404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173</v>
      </c>
      <c r="AU528" s="278" t="s">
        <v>82</v>
      </c>
      <c r="AV528" s="14" t="s">
        <v>82</v>
      </c>
      <c r="AW528" s="14" t="s">
        <v>30</v>
      </c>
      <c r="AX528" s="14" t="s">
        <v>73</v>
      </c>
      <c r="AY528" s="278" t="s">
        <v>165</v>
      </c>
    </row>
    <row r="529" spans="1:51" s="14" customFormat="1" ht="12">
      <c r="A529" s="14"/>
      <c r="B529" s="268"/>
      <c r="C529" s="269"/>
      <c r="D529" s="259" t="s">
        <v>173</v>
      </c>
      <c r="E529" s="270" t="s">
        <v>1</v>
      </c>
      <c r="F529" s="271" t="s">
        <v>2371</v>
      </c>
      <c r="G529" s="269"/>
      <c r="H529" s="272">
        <v>-3.079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173</v>
      </c>
      <c r="AU529" s="278" t="s">
        <v>82</v>
      </c>
      <c r="AV529" s="14" t="s">
        <v>82</v>
      </c>
      <c r="AW529" s="14" t="s">
        <v>30</v>
      </c>
      <c r="AX529" s="14" t="s">
        <v>73</v>
      </c>
      <c r="AY529" s="278" t="s">
        <v>165</v>
      </c>
    </row>
    <row r="530" spans="1:51" s="14" customFormat="1" ht="12">
      <c r="A530" s="14"/>
      <c r="B530" s="268"/>
      <c r="C530" s="269"/>
      <c r="D530" s="259" t="s">
        <v>173</v>
      </c>
      <c r="E530" s="270" t="s">
        <v>1</v>
      </c>
      <c r="F530" s="271" t="s">
        <v>2372</v>
      </c>
      <c r="G530" s="269"/>
      <c r="H530" s="272">
        <v>25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173</v>
      </c>
      <c r="AU530" s="278" t="s">
        <v>82</v>
      </c>
      <c r="AV530" s="14" t="s">
        <v>82</v>
      </c>
      <c r="AW530" s="14" t="s">
        <v>30</v>
      </c>
      <c r="AX530" s="14" t="s">
        <v>73</v>
      </c>
      <c r="AY530" s="278" t="s">
        <v>165</v>
      </c>
    </row>
    <row r="531" spans="1:65" s="2" customFormat="1" ht="21.75" customHeight="1">
      <c r="A531" s="37"/>
      <c r="B531" s="38"/>
      <c r="C531" s="279" t="s">
        <v>631</v>
      </c>
      <c r="D531" s="279" t="s">
        <v>238</v>
      </c>
      <c r="E531" s="280" t="s">
        <v>627</v>
      </c>
      <c r="F531" s="281" t="s">
        <v>628</v>
      </c>
      <c r="G531" s="282" t="s">
        <v>170</v>
      </c>
      <c r="H531" s="283">
        <v>875.287</v>
      </c>
      <c r="I531" s="284"/>
      <c r="J531" s="285">
        <f>ROUND(I531*H531,2)</f>
        <v>0</v>
      </c>
      <c r="K531" s="286"/>
      <c r="L531" s="287"/>
      <c r="M531" s="288" t="s">
        <v>1</v>
      </c>
      <c r="N531" s="289" t="s">
        <v>38</v>
      </c>
      <c r="O531" s="90"/>
      <c r="P531" s="253">
        <f>O531*H531</f>
        <v>0</v>
      </c>
      <c r="Q531" s="253">
        <v>0.003</v>
      </c>
      <c r="R531" s="253">
        <f>Q531*H531</f>
        <v>2.625861</v>
      </c>
      <c r="S531" s="253">
        <v>0</v>
      </c>
      <c r="T531" s="25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55" t="s">
        <v>208</v>
      </c>
      <c r="AT531" s="255" t="s">
        <v>238</v>
      </c>
      <c r="AU531" s="255" t="s">
        <v>82</v>
      </c>
      <c r="AY531" s="16" t="s">
        <v>165</v>
      </c>
      <c r="BE531" s="256">
        <f>IF(N531="základní",J531,0)</f>
        <v>0</v>
      </c>
      <c r="BF531" s="256">
        <f>IF(N531="snížená",J531,0)</f>
        <v>0</v>
      </c>
      <c r="BG531" s="256">
        <f>IF(N531="zákl. přenesená",J531,0)</f>
        <v>0</v>
      </c>
      <c r="BH531" s="256">
        <f>IF(N531="sníž. přenesená",J531,0)</f>
        <v>0</v>
      </c>
      <c r="BI531" s="256">
        <f>IF(N531="nulová",J531,0)</f>
        <v>0</v>
      </c>
      <c r="BJ531" s="16" t="s">
        <v>80</v>
      </c>
      <c r="BK531" s="256">
        <f>ROUND(I531*H531,2)</f>
        <v>0</v>
      </c>
      <c r="BL531" s="16" t="s">
        <v>171</v>
      </c>
      <c r="BM531" s="255" t="s">
        <v>2373</v>
      </c>
    </row>
    <row r="532" spans="1:47" s="2" customFormat="1" ht="12">
      <c r="A532" s="37"/>
      <c r="B532" s="38"/>
      <c r="C532" s="39"/>
      <c r="D532" s="259" t="s">
        <v>437</v>
      </c>
      <c r="E532" s="39"/>
      <c r="F532" s="290" t="s">
        <v>578</v>
      </c>
      <c r="G532" s="39"/>
      <c r="H532" s="39"/>
      <c r="I532" s="153"/>
      <c r="J532" s="39"/>
      <c r="K532" s="39"/>
      <c r="L532" s="43"/>
      <c r="M532" s="291"/>
      <c r="N532" s="292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437</v>
      </c>
      <c r="AU532" s="16" t="s">
        <v>82</v>
      </c>
    </row>
    <row r="533" spans="1:51" s="14" customFormat="1" ht="12">
      <c r="A533" s="14"/>
      <c r="B533" s="268"/>
      <c r="C533" s="269"/>
      <c r="D533" s="259" t="s">
        <v>173</v>
      </c>
      <c r="E533" s="269"/>
      <c r="F533" s="271" t="s">
        <v>2374</v>
      </c>
      <c r="G533" s="269"/>
      <c r="H533" s="272">
        <v>875.287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173</v>
      </c>
      <c r="AU533" s="278" t="s">
        <v>82</v>
      </c>
      <c r="AV533" s="14" t="s">
        <v>82</v>
      </c>
      <c r="AW533" s="14" t="s">
        <v>4</v>
      </c>
      <c r="AX533" s="14" t="s">
        <v>80</v>
      </c>
      <c r="AY533" s="278" t="s">
        <v>165</v>
      </c>
    </row>
    <row r="534" spans="1:65" s="2" customFormat="1" ht="21.75" customHeight="1">
      <c r="A534" s="37"/>
      <c r="B534" s="38"/>
      <c r="C534" s="243" t="s">
        <v>636</v>
      </c>
      <c r="D534" s="243" t="s">
        <v>167</v>
      </c>
      <c r="E534" s="244" t="s">
        <v>657</v>
      </c>
      <c r="F534" s="245" t="s">
        <v>658</v>
      </c>
      <c r="G534" s="246" t="s">
        <v>457</v>
      </c>
      <c r="H534" s="247">
        <v>665.4</v>
      </c>
      <c r="I534" s="248"/>
      <c r="J534" s="249">
        <f>ROUND(I534*H534,2)</f>
        <v>0</v>
      </c>
      <c r="K534" s="250"/>
      <c r="L534" s="43"/>
      <c r="M534" s="251" t="s">
        <v>1</v>
      </c>
      <c r="N534" s="252" t="s">
        <v>38</v>
      </c>
      <c r="O534" s="90"/>
      <c r="P534" s="253">
        <f>O534*H534</f>
        <v>0</v>
      </c>
      <c r="Q534" s="253">
        <v>0.00176</v>
      </c>
      <c r="R534" s="253">
        <f>Q534*H534</f>
        <v>1.171104</v>
      </c>
      <c r="S534" s="253">
        <v>0</v>
      </c>
      <c r="T534" s="254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55" t="s">
        <v>171</v>
      </c>
      <c r="AT534" s="255" t="s">
        <v>167</v>
      </c>
      <c r="AU534" s="255" t="s">
        <v>82</v>
      </c>
      <c r="AY534" s="16" t="s">
        <v>165</v>
      </c>
      <c r="BE534" s="256">
        <f>IF(N534="základní",J534,0)</f>
        <v>0</v>
      </c>
      <c r="BF534" s="256">
        <f>IF(N534="snížená",J534,0)</f>
        <v>0</v>
      </c>
      <c r="BG534" s="256">
        <f>IF(N534="zákl. přenesená",J534,0)</f>
        <v>0</v>
      </c>
      <c r="BH534" s="256">
        <f>IF(N534="sníž. přenesená",J534,0)</f>
        <v>0</v>
      </c>
      <c r="BI534" s="256">
        <f>IF(N534="nulová",J534,0)</f>
        <v>0</v>
      </c>
      <c r="BJ534" s="16" t="s">
        <v>80</v>
      </c>
      <c r="BK534" s="256">
        <f>ROUND(I534*H534,2)</f>
        <v>0</v>
      </c>
      <c r="BL534" s="16" t="s">
        <v>171</v>
      </c>
      <c r="BM534" s="255" t="s">
        <v>2375</v>
      </c>
    </row>
    <row r="535" spans="1:51" s="14" customFormat="1" ht="12">
      <c r="A535" s="14"/>
      <c r="B535" s="268"/>
      <c r="C535" s="269"/>
      <c r="D535" s="259" t="s">
        <v>173</v>
      </c>
      <c r="E535" s="270" t="s">
        <v>1</v>
      </c>
      <c r="F535" s="271" t="s">
        <v>660</v>
      </c>
      <c r="G535" s="269"/>
      <c r="H535" s="272">
        <v>665.4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173</v>
      </c>
      <c r="AU535" s="278" t="s">
        <v>82</v>
      </c>
      <c r="AV535" s="14" t="s">
        <v>82</v>
      </c>
      <c r="AW535" s="14" t="s">
        <v>30</v>
      </c>
      <c r="AX535" s="14" t="s">
        <v>73</v>
      </c>
      <c r="AY535" s="278" t="s">
        <v>165</v>
      </c>
    </row>
    <row r="536" spans="1:65" s="2" customFormat="1" ht="16.5" customHeight="1">
      <c r="A536" s="37"/>
      <c r="B536" s="38"/>
      <c r="C536" s="279" t="s">
        <v>644</v>
      </c>
      <c r="D536" s="279" t="s">
        <v>238</v>
      </c>
      <c r="E536" s="280" t="s">
        <v>662</v>
      </c>
      <c r="F536" s="281" t="s">
        <v>663</v>
      </c>
      <c r="G536" s="282" t="s">
        <v>170</v>
      </c>
      <c r="H536" s="283">
        <v>102.472</v>
      </c>
      <c r="I536" s="284"/>
      <c r="J536" s="285">
        <f>ROUND(I536*H536,2)</f>
        <v>0</v>
      </c>
      <c r="K536" s="286"/>
      <c r="L536" s="287"/>
      <c r="M536" s="288" t="s">
        <v>1</v>
      </c>
      <c r="N536" s="289" t="s">
        <v>38</v>
      </c>
      <c r="O536" s="90"/>
      <c r="P536" s="253">
        <f>O536*H536</f>
        <v>0</v>
      </c>
      <c r="Q536" s="253">
        <v>0.00051</v>
      </c>
      <c r="R536" s="253">
        <f>Q536*H536</f>
        <v>0.052260720000000004</v>
      </c>
      <c r="S536" s="253">
        <v>0</v>
      </c>
      <c r="T536" s="254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55" t="s">
        <v>208</v>
      </c>
      <c r="AT536" s="255" t="s">
        <v>238</v>
      </c>
      <c r="AU536" s="255" t="s">
        <v>82</v>
      </c>
      <c r="AY536" s="16" t="s">
        <v>165</v>
      </c>
      <c r="BE536" s="256">
        <f>IF(N536="základní",J536,0)</f>
        <v>0</v>
      </c>
      <c r="BF536" s="256">
        <f>IF(N536="snížená",J536,0)</f>
        <v>0</v>
      </c>
      <c r="BG536" s="256">
        <f>IF(N536="zákl. přenesená",J536,0)</f>
        <v>0</v>
      </c>
      <c r="BH536" s="256">
        <f>IF(N536="sníž. přenesená",J536,0)</f>
        <v>0</v>
      </c>
      <c r="BI536" s="256">
        <f>IF(N536="nulová",J536,0)</f>
        <v>0</v>
      </c>
      <c r="BJ536" s="16" t="s">
        <v>80</v>
      </c>
      <c r="BK536" s="256">
        <f>ROUND(I536*H536,2)</f>
        <v>0</v>
      </c>
      <c r="BL536" s="16" t="s">
        <v>171</v>
      </c>
      <c r="BM536" s="255" t="s">
        <v>2376</v>
      </c>
    </row>
    <row r="537" spans="1:51" s="14" customFormat="1" ht="12">
      <c r="A537" s="14"/>
      <c r="B537" s="268"/>
      <c r="C537" s="269"/>
      <c r="D537" s="259" t="s">
        <v>173</v>
      </c>
      <c r="E537" s="270" t="s">
        <v>1</v>
      </c>
      <c r="F537" s="271" t="s">
        <v>665</v>
      </c>
      <c r="G537" s="269"/>
      <c r="H537" s="272">
        <v>93.156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173</v>
      </c>
      <c r="AU537" s="278" t="s">
        <v>82</v>
      </c>
      <c r="AV537" s="14" t="s">
        <v>82</v>
      </c>
      <c r="AW537" s="14" t="s">
        <v>30</v>
      </c>
      <c r="AX537" s="14" t="s">
        <v>73</v>
      </c>
      <c r="AY537" s="278" t="s">
        <v>165</v>
      </c>
    </row>
    <row r="538" spans="1:51" s="14" customFormat="1" ht="12">
      <c r="A538" s="14"/>
      <c r="B538" s="268"/>
      <c r="C538" s="269"/>
      <c r="D538" s="259" t="s">
        <v>173</v>
      </c>
      <c r="E538" s="269"/>
      <c r="F538" s="271" t="s">
        <v>666</v>
      </c>
      <c r="G538" s="269"/>
      <c r="H538" s="272">
        <v>102.472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173</v>
      </c>
      <c r="AU538" s="278" t="s">
        <v>82</v>
      </c>
      <c r="AV538" s="14" t="s">
        <v>82</v>
      </c>
      <c r="AW538" s="14" t="s">
        <v>4</v>
      </c>
      <c r="AX538" s="14" t="s">
        <v>80</v>
      </c>
      <c r="AY538" s="278" t="s">
        <v>165</v>
      </c>
    </row>
    <row r="539" spans="1:65" s="2" customFormat="1" ht="21.75" customHeight="1">
      <c r="A539" s="37"/>
      <c r="B539" s="38"/>
      <c r="C539" s="243" t="s">
        <v>651</v>
      </c>
      <c r="D539" s="243" t="s">
        <v>167</v>
      </c>
      <c r="E539" s="244" t="s">
        <v>632</v>
      </c>
      <c r="F539" s="245" t="s">
        <v>633</v>
      </c>
      <c r="G539" s="246" t="s">
        <v>457</v>
      </c>
      <c r="H539" s="247">
        <v>55.25</v>
      </c>
      <c r="I539" s="248"/>
      <c r="J539" s="249">
        <f>ROUND(I539*H539,2)</f>
        <v>0</v>
      </c>
      <c r="K539" s="250"/>
      <c r="L539" s="43"/>
      <c r="M539" s="251" t="s">
        <v>1</v>
      </c>
      <c r="N539" s="252" t="s">
        <v>38</v>
      </c>
      <c r="O539" s="90"/>
      <c r="P539" s="253">
        <f>O539*H539</f>
        <v>0</v>
      </c>
      <c r="Q539" s="253">
        <v>0.00339</v>
      </c>
      <c r="R539" s="253">
        <f>Q539*H539</f>
        <v>0.18729749999999998</v>
      </c>
      <c r="S539" s="253">
        <v>0</v>
      </c>
      <c r="T539" s="254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55" t="s">
        <v>171</v>
      </c>
      <c r="AT539" s="255" t="s">
        <v>167</v>
      </c>
      <c r="AU539" s="255" t="s">
        <v>82</v>
      </c>
      <c r="AY539" s="16" t="s">
        <v>165</v>
      </c>
      <c r="BE539" s="256">
        <f>IF(N539="základní",J539,0)</f>
        <v>0</v>
      </c>
      <c r="BF539" s="256">
        <f>IF(N539="snížená",J539,0)</f>
        <v>0</v>
      </c>
      <c r="BG539" s="256">
        <f>IF(N539="zákl. přenesená",J539,0)</f>
        <v>0</v>
      </c>
      <c r="BH539" s="256">
        <f>IF(N539="sníž. přenesená",J539,0)</f>
        <v>0</v>
      </c>
      <c r="BI539" s="256">
        <f>IF(N539="nulová",J539,0)</f>
        <v>0</v>
      </c>
      <c r="BJ539" s="16" t="s">
        <v>80</v>
      </c>
      <c r="BK539" s="256">
        <f>ROUND(I539*H539,2)</f>
        <v>0</v>
      </c>
      <c r="BL539" s="16" t="s">
        <v>171</v>
      </c>
      <c r="BM539" s="255" t="s">
        <v>2377</v>
      </c>
    </row>
    <row r="540" spans="1:51" s="13" customFormat="1" ht="12">
      <c r="A540" s="13"/>
      <c r="B540" s="257"/>
      <c r="C540" s="258"/>
      <c r="D540" s="259" t="s">
        <v>173</v>
      </c>
      <c r="E540" s="260" t="s">
        <v>1</v>
      </c>
      <c r="F540" s="261" t="s">
        <v>635</v>
      </c>
      <c r="G540" s="258"/>
      <c r="H540" s="260" t="s">
        <v>1</v>
      </c>
      <c r="I540" s="262"/>
      <c r="J540" s="258"/>
      <c r="K540" s="258"/>
      <c r="L540" s="263"/>
      <c r="M540" s="264"/>
      <c r="N540" s="265"/>
      <c r="O540" s="265"/>
      <c r="P540" s="265"/>
      <c r="Q540" s="265"/>
      <c r="R540" s="265"/>
      <c r="S540" s="265"/>
      <c r="T540" s="26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7" t="s">
        <v>173</v>
      </c>
      <c r="AU540" s="267" t="s">
        <v>82</v>
      </c>
      <c r="AV540" s="13" t="s">
        <v>80</v>
      </c>
      <c r="AW540" s="13" t="s">
        <v>30</v>
      </c>
      <c r="AX540" s="13" t="s">
        <v>73</v>
      </c>
      <c r="AY540" s="267" t="s">
        <v>165</v>
      </c>
    </row>
    <row r="541" spans="1:51" s="13" customFormat="1" ht="12">
      <c r="A541" s="13"/>
      <c r="B541" s="257"/>
      <c r="C541" s="258"/>
      <c r="D541" s="259" t="s">
        <v>173</v>
      </c>
      <c r="E541" s="260" t="s">
        <v>1</v>
      </c>
      <c r="F541" s="261" t="s">
        <v>174</v>
      </c>
      <c r="G541" s="258"/>
      <c r="H541" s="260" t="s">
        <v>1</v>
      </c>
      <c r="I541" s="262"/>
      <c r="J541" s="258"/>
      <c r="K541" s="258"/>
      <c r="L541" s="263"/>
      <c r="M541" s="264"/>
      <c r="N541" s="265"/>
      <c r="O541" s="265"/>
      <c r="P541" s="265"/>
      <c r="Q541" s="265"/>
      <c r="R541" s="265"/>
      <c r="S541" s="265"/>
      <c r="T541" s="26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7" t="s">
        <v>173</v>
      </c>
      <c r="AU541" s="267" t="s">
        <v>82</v>
      </c>
      <c r="AV541" s="13" t="s">
        <v>80</v>
      </c>
      <c r="AW541" s="13" t="s">
        <v>30</v>
      </c>
      <c r="AX541" s="13" t="s">
        <v>73</v>
      </c>
      <c r="AY541" s="267" t="s">
        <v>165</v>
      </c>
    </row>
    <row r="542" spans="1:51" s="14" customFormat="1" ht="12">
      <c r="A542" s="14"/>
      <c r="B542" s="268"/>
      <c r="C542" s="269"/>
      <c r="D542" s="259" t="s">
        <v>173</v>
      </c>
      <c r="E542" s="270" t="s">
        <v>1</v>
      </c>
      <c r="F542" s="271" t="s">
        <v>2308</v>
      </c>
      <c r="G542" s="269"/>
      <c r="H542" s="272">
        <v>45.54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173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165</v>
      </c>
    </row>
    <row r="543" spans="1:51" s="14" customFormat="1" ht="12">
      <c r="A543" s="14"/>
      <c r="B543" s="268"/>
      <c r="C543" s="269"/>
      <c r="D543" s="259" t="s">
        <v>173</v>
      </c>
      <c r="E543" s="270" t="s">
        <v>1</v>
      </c>
      <c r="F543" s="271" t="s">
        <v>2309</v>
      </c>
      <c r="G543" s="269"/>
      <c r="H543" s="272">
        <v>2.39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173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165</v>
      </c>
    </row>
    <row r="544" spans="1:51" s="14" customFormat="1" ht="12">
      <c r="A544" s="14"/>
      <c r="B544" s="268"/>
      <c r="C544" s="269"/>
      <c r="D544" s="259" t="s">
        <v>173</v>
      </c>
      <c r="E544" s="270" t="s">
        <v>1</v>
      </c>
      <c r="F544" s="271" t="s">
        <v>2310</v>
      </c>
      <c r="G544" s="269"/>
      <c r="H544" s="272">
        <v>2.53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173</v>
      </c>
      <c r="AU544" s="278" t="s">
        <v>82</v>
      </c>
      <c r="AV544" s="14" t="s">
        <v>82</v>
      </c>
      <c r="AW544" s="14" t="s">
        <v>30</v>
      </c>
      <c r="AX544" s="14" t="s">
        <v>73</v>
      </c>
      <c r="AY544" s="278" t="s">
        <v>165</v>
      </c>
    </row>
    <row r="545" spans="1:51" s="14" customFormat="1" ht="12">
      <c r="A545" s="14"/>
      <c r="B545" s="268"/>
      <c r="C545" s="269"/>
      <c r="D545" s="259" t="s">
        <v>173</v>
      </c>
      <c r="E545" s="270" t="s">
        <v>1</v>
      </c>
      <c r="F545" s="271" t="s">
        <v>2311</v>
      </c>
      <c r="G545" s="269"/>
      <c r="H545" s="272">
        <v>2.65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173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165</v>
      </c>
    </row>
    <row r="546" spans="1:51" s="14" customFormat="1" ht="12">
      <c r="A546" s="14"/>
      <c r="B546" s="268"/>
      <c r="C546" s="269"/>
      <c r="D546" s="259" t="s">
        <v>173</v>
      </c>
      <c r="E546" s="270" t="s">
        <v>1</v>
      </c>
      <c r="F546" s="271" t="s">
        <v>2312</v>
      </c>
      <c r="G546" s="269"/>
      <c r="H546" s="272">
        <v>2.14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173</v>
      </c>
      <c r="AU546" s="278" t="s">
        <v>82</v>
      </c>
      <c r="AV546" s="14" t="s">
        <v>82</v>
      </c>
      <c r="AW546" s="14" t="s">
        <v>30</v>
      </c>
      <c r="AX546" s="14" t="s">
        <v>73</v>
      </c>
      <c r="AY546" s="278" t="s">
        <v>165</v>
      </c>
    </row>
    <row r="547" spans="1:65" s="2" customFormat="1" ht="16.5" customHeight="1">
      <c r="A547" s="37"/>
      <c r="B547" s="38"/>
      <c r="C547" s="279" t="s">
        <v>656</v>
      </c>
      <c r="D547" s="279" t="s">
        <v>238</v>
      </c>
      <c r="E547" s="280" t="s">
        <v>637</v>
      </c>
      <c r="F547" s="281" t="s">
        <v>638</v>
      </c>
      <c r="G547" s="282" t="s">
        <v>170</v>
      </c>
      <c r="H547" s="283">
        <v>24.31</v>
      </c>
      <c r="I547" s="284"/>
      <c r="J547" s="285">
        <f>ROUND(I547*H547,2)</f>
        <v>0</v>
      </c>
      <c r="K547" s="286"/>
      <c r="L547" s="287"/>
      <c r="M547" s="288" t="s">
        <v>1</v>
      </c>
      <c r="N547" s="289" t="s">
        <v>38</v>
      </c>
      <c r="O547" s="90"/>
      <c r="P547" s="253">
        <f>O547*H547</f>
        <v>0</v>
      </c>
      <c r="Q547" s="253">
        <v>0.00045</v>
      </c>
      <c r="R547" s="253">
        <f>Q547*H547</f>
        <v>0.0109395</v>
      </c>
      <c r="S547" s="253">
        <v>0</v>
      </c>
      <c r="T547" s="254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55" t="s">
        <v>208</v>
      </c>
      <c r="AT547" s="255" t="s">
        <v>238</v>
      </c>
      <c r="AU547" s="255" t="s">
        <v>82</v>
      </c>
      <c r="AY547" s="16" t="s">
        <v>165</v>
      </c>
      <c r="BE547" s="256">
        <f>IF(N547="základní",J547,0)</f>
        <v>0</v>
      </c>
      <c r="BF547" s="256">
        <f>IF(N547="snížená",J547,0)</f>
        <v>0</v>
      </c>
      <c r="BG547" s="256">
        <f>IF(N547="zákl. přenesená",J547,0)</f>
        <v>0</v>
      </c>
      <c r="BH547" s="256">
        <f>IF(N547="sníž. přenesená",J547,0)</f>
        <v>0</v>
      </c>
      <c r="BI547" s="256">
        <f>IF(N547="nulová",J547,0)</f>
        <v>0</v>
      </c>
      <c r="BJ547" s="16" t="s">
        <v>80</v>
      </c>
      <c r="BK547" s="256">
        <f>ROUND(I547*H547,2)</f>
        <v>0</v>
      </c>
      <c r="BL547" s="16" t="s">
        <v>171</v>
      </c>
      <c r="BM547" s="255" t="s">
        <v>2378</v>
      </c>
    </row>
    <row r="548" spans="1:51" s="13" customFormat="1" ht="12">
      <c r="A548" s="13"/>
      <c r="B548" s="257"/>
      <c r="C548" s="258"/>
      <c r="D548" s="259" t="s">
        <v>173</v>
      </c>
      <c r="E548" s="260" t="s">
        <v>1</v>
      </c>
      <c r="F548" s="261" t="s">
        <v>635</v>
      </c>
      <c r="G548" s="258"/>
      <c r="H548" s="260" t="s">
        <v>1</v>
      </c>
      <c r="I548" s="262"/>
      <c r="J548" s="258"/>
      <c r="K548" s="258"/>
      <c r="L548" s="263"/>
      <c r="M548" s="264"/>
      <c r="N548" s="265"/>
      <c r="O548" s="265"/>
      <c r="P548" s="265"/>
      <c r="Q548" s="265"/>
      <c r="R548" s="265"/>
      <c r="S548" s="265"/>
      <c r="T548" s="26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7" t="s">
        <v>173</v>
      </c>
      <c r="AU548" s="267" t="s">
        <v>82</v>
      </c>
      <c r="AV548" s="13" t="s">
        <v>80</v>
      </c>
      <c r="AW548" s="13" t="s">
        <v>30</v>
      </c>
      <c r="AX548" s="13" t="s">
        <v>73</v>
      </c>
      <c r="AY548" s="267" t="s">
        <v>165</v>
      </c>
    </row>
    <row r="549" spans="1:51" s="13" customFormat="1" ht="12">
      <c r="A549" s="13"/>
      <c r="B549" s="257"/>
      <c r="C549" s="258"/>
      <c r="D549" s="259" t="s">
        <v>173</v>
      </c>
      <c r="E549" s="260" t="s">
        <v>1</v>
      </c>
      <c r="F549" s="261" t="s">
        <v>174</v>
      </c>
      <c r="G549" s="258"/>
      <c r="H549" s="260" t="s">
        <v>1</v>
      </c>
      <c r="I549" s="262"/>
      <c r="J549" s="258"/>
      <c r="K549" s="258"/>
      <c r="L549" s="263"/>
      <c r="M549" s="264"/>
      <c r="N549" s="265"/>
      <c r="O549" s="265"/>
      <c r="P549" s="265"/>
      <c r="Q549" s="265"/>
      <c r="R549" s="265"/>
      <c r="S549" s="265"/>
      <c r="T549" s="26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7" t="s">
        <v>173</v>
      </c>
      <c r="AU549" s="267" t="s">
        <v>82</v>
      </c>
      <c r="AV549" s="13" t="s">
        <v>80</v>
      </c>
      <c r="AW549" s="13" t="s">
        <v>30</v>
      </c>
      <c r="AX549" s="13" t="s">
        <v>73</v>
      </c>
      <c r="AY549" s="267" t="s">
        <v>165</v>
      </c>
    </row>
    <row r="550" spans="1:51" s="14" customFormat="1" ht="12">
      <c r="A550" s="14"/>
      <c r="B550" s="268"/>
      <c r="C550" s="269"/>
      <c r="D550" s="259" t="s">
        <v>173</v>
      </c>
      <c r="E550" s="270" t="s">
        <v>1</v>
      </c>
      <c r="F550" s="271" t="s">
        <v>2379</v>
      </c>
      <c r="G550" s="269"/>
      <c r="H550" s="272">
        <v>18.216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173</v>
      </c>
      <c r="AU550" s="278" t="s">
        <v>82</v>
      </c>
      <c r="AV550" s="14" t="s">
        <v>82</v>
      </c>
      <c r="AW550" s="14" t="s">
        <v>30</v>
      </c>
      <c r="AX550" s="14" t="s">
        <v>73</v>
      </c>
      <c r="AY550" s="278" t="s">
        <v>165</v>
      </c>
    </row>
    <row r="551" spans="1:51" s="14" customFormat="1" ht="12">
      <c r="A551" s="14"/>
      <c r="B551" s="268"/>
      <c r="C551" s="269"/>
      <c r="D551" s="259" t="s">
        <v>173</v>
      </c>
      <c r="E551" s="270" t="s">
        <v>1</v>
      </c>
      <c r="F551" s="271" t="s">
        <v>2219</v>
      </c>
      <c r="G551" s="269"/>
      <c r="H551" s="272">
        <v>0.956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173</v>
      </c>
      <c r="AU551" s="278" t="s">
        <v>82</v>
      </c>
      <c r="AV551" s="14" t="s">
        <v>82</v>
      </c>
      <c r="AW551" s="14" t="s">
        <v>30</v>
      </c>
      <c r="AX551" s="14" t="s">
        <v>73</v>
      </c>
      <c r="AY551" s="278" t="s">
        <v>165</v>
      </c>
    </row>
    <row r="552" spans="1:51" s="14" customFormat="1" ht="12">
      <c r="A552" s="14"/>
      <c r="B552" s="268"/>
      <c r="C552" s="269"/>
      <c r="D552" s="259" t="s">
        <v>173</v>
      </c>
      <c r="E552" s="270" t="s">
        <v>1</v>
      </c>
      <c r="F552" s="271" t="s">
        <v>2220</v>
      </c>
      <c r="G552" s="269"/>
      <c r="H552" s="272">
        <v>1.012</v>
      </c>
      <c r="I552" s="273"/>
      <c r="J552" s="269"/>
      <c r="K552" s="269"/>
      <c r="L552" s="274"/>
      <c r="M552" s="275"/>
      <c r="N552" s="276"/>
      <c r="O552" s="276"/>
      <c r="P552" s="276"/>
      <c r="Q552" s="276"/>
      <c r="R552" s="276"/>
      <c r="S552" s="276"/>
      <c r="T552" s="27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8" t="s">
        <v>173</v>
      </c>
      <c r="AU552" s="278" t="s">
        <v>82</v>
      </c>
      <c r="AV552" s="14" t="s">
        <v>82</v>
      </c>
      <c r="AW552" s="14" t="s">
        <v>30</v>
      </c>
      <c r="AX552" s="14" t="s">
        <v>73</v>
      </c>
      <c r="AY552" s="278" t="s">
        <v>165</v>
      </c>
    </row>
    <row r="553" spans="1:51" s="14" customFormat="1" ht="12">
      <c r="A553" s="14"/>
      <c r="B553" s="268"/>
      <c r="C553" s="269"/>
      <c r="D553" s="259" t="s">
        <v>173</v>
      </c>
      <c r="E553" s="270" t="s">
        <v>1</v>
      </c>
      <c r="F553" s="271" t="s">
        <v>2221</v>
      </c>
      <c r="G553" s="269"/>
      <c r="H553" s="272">
        <v>1.06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173</v>
      </c>
      <c r="AU553" s="278" t="s">
        <v>82</v>
      </c>
      <c r="AV553" s="14" t="s">
        <v>82</v>
      </c>
      <c r="AW553" s="14" t="s">
        <v>30</v>
      </c>
      <c r="AX553" s="14" t="s">
        <v>73</v>
      </c>
      <c r="AY553" s="278" t="s">
        <v>165</v>
      </c>
    </row>
    <row r="554" spans="1:51" s="14" customFormat="1" ht="12">
      <c r="A554" s="14"/>
      <c r="B554" s="268"/>
      <c r="C554" s="269"/>
      <c r="D554" s="259" t="s">
        <v>173</v>
      </c>
      <c r="E554" s="270" t="s">
        <v>1</v>
      </c>
      <c r="F554" s="271" t="s">
        <v>2222</v>
      </c>
      <c r="G554" s="269"/>
      <c r="H554" s="272">
        <v>0.856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173</v>
      </c>
      <c r="AU554" s="278" t="s">
        <v>82</v>
      </c>
      <c r="AV554" s="14" t="s">
        <v>82</v>
      </c>
      <c r="AW554" s="14" t="s">
        <v>30</v>
      </c>
      <c r="AX554" s="14" t="s">
        <v>73</v>
      </c>
      <c r="AY554" s="278" t="s">
        <v>165</v>
      </c>
    </row>
    <row r="555" spans="1:51" s="14" customFormat="1" ht="12">
      <c r="A555" s="14"/>
      <c r="B555" s="268"/>
      <c r="C555" s="269"/>
      <c r="D555" s="259" t="s">
        <v>173</v>
      </c>
      <c r="E555" s="269"/>
      <c r="F555" s="271" t="s">
        <v>2380</v>
      </c>
      <c r="G555" s="269"/>
      <c r="H555" s="272">
        <v>24.31</v>
      </c>
      <c r="I555" s="273"/>
      <c r="J555" s="269"/>
      <c r="K555" s="269"/>
      <c r="L555" s="274"/>
      <c r="M555" s="275"/>
      <c r="N555" s="276"/>
      <c r="O555" s="276"/>
      <c r="P555" s="276"/>
      <c r="Q555" s="276"/>
      <c r="R555" s="276"/>
      <c r="S555" s="276"/>
      <c r="T555" s="27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8" t="s">
        <v>173</v>
      </c>
      <c r="AU555" s="278" t="s">
        <v>82</v>
      </c>
      <c r="AV555" s="14" t="s">
        <v>82</v>
      </c>
      <c r="AW555" s="14" t="s">
        <v>4</v>
      </c>
      <c r="AX555" s="14" t="s">
        <v>80</v>
      </c>
      <c r="AY555" s="278" t="s">
        <v>165</v>
      </c>
    </row>
    <row r="556" spans="1:65" s="2" customFormat="1" ht="21.75" customHeight="1">
      <c r="A556" s="37"/>
      <c r="B556" s="38"/>
      <c r="C556" s="243" t="s">
        <v>661</v>
      </c>
      <c r="D556" s="243" t="s">
        <v>167</v>
      </c>
      <c r="E556" s="244" t="s">
        <v>668</v>
      </c>
      <c r="F556" s="245" t="s">
        <v>669</v>
      </c>
      <c r="G556" s="246" t="s">
        <v>457</v>
      </c>
      <c r="H556" s="247">
        <v>998.1</v>
      </c>
      <c r="I556" s="248"/>
      <c r="J556" s="249">
        <f>ROUND(I556*H556,2)</f>
        <v>0</v>
      </c>
      <c r="K556" s="250"/>
      <c r="L556" s="43"/>
      <c r="M556" s="251" t="s">
        <v>1</v>
      </c>
      <c r="N556" s="252" t="s">
        <v>38</v>
      </c>
      <c r="O556" s="90"/>
      <c r="P556" s="253">
        <f>O556*H556</f>
        <v>0</v>
      </c>
      <c r="Q556" s="253">
        <v>0.00339</v>
      </c>
      <c r="R556" s="253">
        <f>Q556*H556</f>
        <v>3.383559</v>
      </c>
      <c r="S556" s="253">
        <v>0</v>
      </c>
      <c r="T556" s="25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55" t="s">
        <v>171</v>
      </c>
      <c r="AT556" s="255" t="s">
        <v>167</v>
      </c>
      <c r="AU556" s="255" t="s">
        <v>82</v>
      </c>
      <c r="AY556" s="16" t="s">
        <v>165</v>
      </c>
      <c r="BE556" s="256">
        <f>IF(N556="základní",J556,0)</f>
        <v>0</v>
      </c>
      <c r="BF556" s="256">
        <f>IF(N556="snížená",J556,0)</f>
        <v>0</v>
      </c>
      <c r="BG556" s="256">
        <f>IF(N556="zákl. přenesená",J556,0)</f>
        <v>0</v>
      </c>
      <c r="BH556" s="256">
        <f>IF(N556="sníž. přenesená",J556,0)</f>
        <v>0</v>
      </c>
      <c r="BI556" s="256">
        <f>IF(N556="nulová",J556,0)</f>
        <v>0</v>
      </c>
      <c r="BJ556" s="16" t="s">
        <v>80</v>
      </c>
      <c r="BK556" s="256">
        <f>ROUND(I556*H556,2)</f>
        <v>0</v>
      </c>
      <c r="BL556" s="16" t="s">
        <v>171</v>
      </c>
      <c r="BM556" s="255" t="s">
        <v>2381</v>
      </c>
    </row>
    <row r="557" spans="1:51" s="14" customFormat="1" ht="12">
      <c r="A557" s="14"/>
      <c r="B557" s="268"/>
      <c r="C557" s="269"/>
      <c r="D557" s="259" t="s">
        <v>173</v>
      </c>
      <c r="E557" s="270" t="s">
        <v>1</v>
      </c>
      <c r="F557" s="271" t="s">
        <v>671</v>
      </c>
      <c r="G557" s="269"/>
      <c r="H557" s="272">
        <v>332.7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173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165</v>
      </c>
    </row>
    <row r="558" spans="1:51" s="14" customFormat="1" ht="12">
      <c r="A558" s="14"/>
      <c r="B558" s="268"/>
      <c r="C558" s="269"/>
      <c r="D558" s="259" t="s">
        <v>173</v>
      </c>
      <c r="E558" s="270" t="s">
        <v>1</v>
      </c>
      <c r="F558" s="271" t="s">
        <v>672</v>
      </c>
      <c r="G558" s="269"/>
      <c r="H558" s="272">
        <v>665.4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173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165</v>
      </c>
    </row>
    <row r="559" spans="1:65" s="2" customFormat="1" ht="16.5" customHeight="1">
      <c r="A559" s="37"/>
      <c r="B559" s="38"/>
      <c r="C559" s="279" t="s">
        <v>667</v>
      </c>
      <c r="D559" s="279" t="s">
        <v>238</v>
      </c>
      <c r="E559" s="280" t="s">
        <v>674</v>
      </c>
      <c r="F559" s="281" t="s">
        <v>675</v>
      </c>
      <c r="G559" s="282" t="s">
        <v>170</v>
      </c>
      <c r="H559" s="283">
        <v>281.797</v>
      </c>
      <c r="I559" s="284"/>
      <c r="J559" s="285">
        <f>ROUND(I559*H559,2)</f>
        <v>0</v>
      </c>
      <c r="K559" s="286"/>
      <c r="L559" s="287"/>
      <c r="M559" s="288" t="s">
        <v>1</v>
      </c>
      <c r="N559" s="289" t="s">
        <v>38</v>
      </c>
      <c r="O559" s="90"/>
      <c r="P559" s="253">
        <f>O559*H559</f>
        <v>0</v>
      </c>
      <c r="Q559" s="253">
        <v>0.0009</v>
      </c>
      <c r="R559" s="253">
        <f>Q559*H559</f>
        <v>0.2536173</v>
      </c>
      <c r="S559" s="253">
        <v>0</v>
      </c>
      <c r="T559" s="254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55" t="s">
        <v>208</v>
      </c>
      <c r="AT559" s="255" t="s">
        <v>238</v>
      </c>
      <c r="AU559" s="255" t="s">
        <v>82</v>
      </c>
      <c r="AY559" s="16" t="s">
        <v>165</v>
      </c>
      <c r="BE559" s="256">
        <f>IF(N559="základní",J559,0)</f>
        <v>0</v>
      </c>
      <c r="BF559" s="256">
        <f>IF(N559="snížená",J559,0)</f>
        <v>0</v>
      </c>
      <c r="BG559" s="256">
        <f>IF(N559="zákl. přenesená",J559,0)</f>
        <v>0</v>
      </c>
      <c r="BH559" s="256">
        <f>IF(N559="sníž. přenesená",J559,0)</f>
        <v>0</v>
      </c>
      <c r="BI559" s="256">
        <f>IF(N559="nulová",J559,0)</f>
        <v>0</v>
      </c>
      <c r="BJ559" s="16" t="s">
        <v>80</v>
      </c>
      <c r="BK559" s="256">
        <f>ROUND(I559*H559,2)</f>
        <v>0</v>
      </c>
      <c r="BL559" s="16" t="s">
        <v>171</v>
      </c>
      <c r="BM559" s="255" t="s">
        <v>2382</v>
      </c>
    </row>
    <row r="560" spans="1:51" s="14" customFormat="1" ht="12">
      <c r="A560" s="14"/>
      <c r="B560" s="268"/>
      <c r="C560" s="269"/>
      <c r="D560" s="259" t="s">
        <v>173</v>
      </c>
      <c r="E560" s="270" t="s">
        <v>1</v>
      </c>
      <c r="F560" s="271" t="s">
        <v>677</v>
      </c>
      <c r="G560" s="269"/>
      <c r="H560" s="272">
        <v>76.521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173</v>
      </c>
      <c r="AU560" s="278" t="s">
        <v>82</v>
      </c>
      <c r="AV560" s="14" t="s">
        <v>82</v>
      </c>
      <c r="AW560" s="14" t="s">
        <v>30</v>
      </c>
      <c r="AX560" s="14" t="s">
        <v>73</v>
      </c>
      <c r="AY560" s="278" t="s">
        <v>165</v>
      </c>
    </row>
    <row r="561" spans="1:51" s="14" customFormat="1" ht="12">
      <c r="A561" s="14"/>
      <c r="B561" s="268"/>
      <c r="C561" s="269"/>
      <c r="D561" s="259" t="s">
        <v>173</v>
      </c>
      <c r="E561" s="270" t="s">
        <v>1</v>
      </c>
      <c r="F561" s="271" t="s">
        <v>678</v>
      </c>
      <c r="G561" s="269"/>
      <c r="H561" s="272">
        <v>179.658</v>
      </c>
      <c r="I561" s="273"/>
      <c r="J561" s="269"/>
      <c r="K561" s="269"/>
      <c r="L561" s="274"/>
      <c r="M561" s="275"/>
      <c r="N561" s="276"/>
      <c r="O561" s="276"/>
      <c r="P561" s="276"/>
      <c r="Q561" s="276"/>
      <c r="R561" s="276"/>
      <c r="S561" s="276"/>
      <c r="T561" s="27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8" t="s">
        <v>173</v>
      </c>
      <c r="AU561" s="278" t="s">
        <v>82</v>
      </c>
      <c r="AV561" s="14" t="s">
        <v>82</v>
      </c>
      <c r="AW561" s="14" t="s">
        <v>30</v>
      </c>
      <c r="AX561" s="14" t="s">
        <v>73</v>
      </c>
      <c r="AY561" s="278" t="s">
        <v>165</v>
      </c>
    </row>
    <row r="562" spans="1:51" s="14" customFormat="1" ht="12">
      <c r="A562" s="14"/>
      <c r="B562" s="268"/>
      <c r="C562" s="269"/>
      <c r="D562" s="259" t="s">
        <v>173</v>
      </c>
      <c r="E562" s="269"/>
      <c r="F562" s="271" t="s">
        <v>679</v>
      </c>
      <c r="G562" s="269"/>
      <c r="H562" s="272">
        <v>281.797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173</v>
      </c>
      <c r="AU562" s="278" t="s">
        <v>82</v>
      </c>
      <c r="AV562" s="14" t="s">
        <v>82</v>
      </c>
      <c r="AW562" s="14" t="s">
        <v>4</v>
      </c>
      <c r="AX562" s="14" t="s">
        <v>80</v>
      </c>
      <c r="AY562" s="278" t="s">
        <v>165</v>
      </c>
    </row>
    <row r="563" spans="1:65" s="2" customFormat="1" ht="21.75" customHeight="1">
      <c r="A563" s="37"/>
      <c r="B563" s="38"/>
      <c r="C563" s="243" t="s">
        <v>673</v>
      </c>
      <c r="D563" s="243" t="s">
        <v>167</v>
      </c>
      <c r="E563" s="244" t="s">
        <v>645</v>
      </c>
      <c r="F563" s="245" t="s">
        <v>646</v>
      </c>
      <c r="G563" s="246" t="s">
        <v>170</v>
      </c>
      <c r="H563" s="247">
        <v>57.16</v>
      </c>
      <c r="I563" s="248"/>
      <c r="J563" s="249">
        <f>ROUND(I563*H563,2)</f>
        <v>0</v>
      </c>
      <c r="K563" s="250"/>
      <c r="L563" s="43"/>
      <c r="M563" s="251" t="s">
        <v>1</v>
      </c>
      <c r="N563" s="252" t="s">
        <v>38</v>
      </c>
      <c r="O563" s="90"/>
      <c r="P563" s="253">
        <f>O563*H563</f>
        <v>0</v>
      </c>
      <c r="Q563" s="253">
        <v>0.00944</v>
      </c>
      <c r="R563" s="253">
        <f>Q563*H563</f>
        <v>0.5395904</v>
      </c>
      <c r="S563" s="253">
        <v>0</v>
      </c>
      <c r="T563" s="254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55" t="s">
        <v>171</v>
      </c>
      <c r="AT563" s="255" t="s">
        <v>167</v>
      </c>
      <c r="AU563" s="255" t="s">
        <v>82</v>
      </c>
      <c r="AY563" s="16" t="s">
        <v>165</v>
      </c>
      <c r="BE563" s="256">
        <f>IF(N563="základní",J563,0)</f>
        <v>0</v>
      </c>
      <c r="BF563" s="256">
        <f>IF(N563="snížená",J563,0)</f>
        <v>0</v>
      </c>
      <c r="BG563" s="256">
        <f>IF(N563="zákl. přenesená",J563,0)</f>
        <v>0</v>
      </c>
      <c r="BH563" s="256">
        <f>IF(N563="sníž. přenesená",J563,0)</f>
        <v>0</v>
      </c>
      <c r="BI563" s="256">
        <f>IF(N563="nulová",J563,0)</f>
        <v>0</v>
      </c>
      <c r="BJ563" s="16" t="s">
        <v>80</v>
      </c>
      <c r="BK563" s="256">
        <f>ROUND(I563*H563,2)</f>
        <v>0</v>
      </c>
      <c r="BL563" s="16" t="s">
        <v>171</v>
      </c>
      <c r="BM563" s="255" t="s">
        <v>2383</v>
      </c>
    </row>
    <row r="564" spans="1:51" s="13" customFormat="1" ht="12">
      <c r="A564" s="13"/>
      <c r="B564" s="257"/>
      <c r="C564" s="258"/>
      <c r="D564" s="259" t="s">
        <v>173</v>
      </c>
      <c r="E564" s="260" t="s">
        <v>1</v>
      </c>
      <c r="F564" s="261" t="s">
        <v>265</v>
      </c>
      <c r="G564" s="258"/>
      <c r="H564" s="260" t="s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7" t="s">
        <v>173</v>
      </c>
      <c r="AU564" s="267" t="s">
        <v>82</v>
      </c>
      <c r="AV564" s="13" t="s">
        <v>80</v>
      </c>
      <c r="AW564" s="13" t="s">
        <v>30</v>
      </c>
      <c r="AX564" s="13" t="s">
        <v>73</v>
      </c>
      <c r="AY564" s="267" t="s">
        <v>165</v>
      </c>
    </row>
    <row r="565" spans="1:51" s="14" customFormat="1" ht="12">
      <c r="A565" s="14"/>
      <c r="B565" s="268"/>
      <c r="C565" s="269"/>
      <c r="D565" s="259" t="s">
        <v>173</v>
      </c>
      <c r="E565" s="270" t="s">
        <v>1</v>
      </c>
      <c r="F565" s="271" t="s">
        <v>2384</v>
      </c>
      <c r="G565" s="269"/>
      <c r="H565" s="272">
        <v>38.3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173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165</v>
      </c>
    </row>
    <row r="566" spans="1:51" s="14" customFormat="1" ht="12">
      <c r="A566" s="14"/>
      <c r="B566" s="268"/>
      <c r="C566" s="269"/>
      <c r="D566" s="259" t="s">
        <v>173</v>
      </c>
      <c r="E566" s="270" t="s">
        <v>1</v>
      </c>
      <c r="F566" s="271" t="s">
        <v>2385</v>
      </c>
      <c r="G566" s="269"/>
      <c r="H566" s="272">
        <v>13.16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173</v>
      </c>
      <c r="AU566" s="278" t="s">
        <v>82</v>
      </c>
      <c r="AV566" s="14" t="s">
        <v>82</v>
      </c>
      <c r="AW566" s="14" t="s">
        <v>30</v>
      </c>
      <c r="AX566" s="14" t="s">
        <v>73</v>
      </c>
      <c r="AY566" s="278" t="s">
        <v>165</v>
      </c>
    </row>
    <row r="567" spans="1:51" s="14" customFormat="1" ht="12">
      <c r="A567" s="14"/>
      <c r="B567" s="268"/>
      <c r="C567" s="269"/>
      <c r="D567" s="259" t="s">
        <v>173</v>
      </c>
      <c r="E567" s="270" t="s">
        <v>1</v>
      </c>
      <c r="F567" s="271" t="s">
        <v>2386</v>
      </c>
      <c r="G567" s="269"/>
      <c r="H567" s="272">
        <v>5.7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8" t="s">
        <v>173</v>
      </c>
      <c r="AU567" s="278" t="s">
        <v>82</v>
      </c>
      <c r="AV567" s="14" t="s">
        <v>82</v>
      </c>
      <c r="AW567" s="14" t="s">
        <v>30</v>
      </c>
      <c r="AX567" s="14" t="s">
        <v>73</v>
      </c>
      <c r="AY567" s="278" t="s">
        <v>165</v>
      </c>
    </row>
    <row r="568" spans="1:65" s="2" customFormat="1" ht="21.75" customHeight="1">
      <c r="A568" s="37"/>
      <c r="B568" s="38"/>
      <c r="C568" s="279" t="s">
        <v>680</v>
      </c>
      <c r="D568" s="279" t="s">
        <v>238</v>
      </c>
      <c r="E568" s="280" t="s">
        <v>652</v>
      </c>
      <c r="F568" s="281" t="s">
        <v>653</v>
      </c>
      <c r="G568" s="282" t="s">
        <v>170</v>
      </c>
      <c r="H568" s="283">
        <v>61.161</v>
      </c>
      <c r="I568" s="284"/>
      <c r="J568" s="285">
        <f>ROUND(I568*H568,2)</f>
        <v>0</v>
      </c>
      <c r="K568" s="286"/>
      <c r="L568" s="287"/>
      <c r="M568" s="288" t="s">
        <v>1</v>
      </c>
      <c r="N568" s="289" t="s">
        <v>38</v>
      </c>
      <c r="O568" s="90"/>
      <c r="P568" s="253">
        <f>O568*H568</f>
        <v>0</v>
      </c>
      <c r="Q568" s="253">
        <v>0.0165</v>
      </c>
      <c r="R568" s="253">
        <f>Q568*H568</f>
        <v>1.0091565</v>
      </c>
      <c r="S568" s="253">
        <v>0</v>
      </c>
      <c r="T568" s="254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55" t="s">
        <v>208</v>
      </c>
      <c r="AT568" s="255" t="s">
        <v>238</v>
      </c>
      <c r="AU568" s="255" t="s">
        <v>82</v>
      </c>
      <c r="AY568" s="16" t="s">
        <v>165</v>
      </c>
      <c r="BE568" s="256">
        <f>IF(N568="základní",J568,0)</f>
        <v>0</v>
      </c>
      <c r="BF568" s="256">
        <f>IF(N568="snížená",J568,0)</f>
        <v>0</v>
      </c>
      <c r="BG568" s="256">
        <f>IF(N568="zákl. přenesená",J568,0)</f>
        <v>0</v>
      </c>
      <c r="BH568" s="256">
        <f>IF(N568="sníž. přenesená",J568,0)</f>
        <v>0</v>
      </c>
      <c r="BI568" s="256">
        <f>IF(N568="nulová",J568,0)</f>
        <v>0</v>
      </c>
      <c r="BJ568" s="16" t="s">
        <v>80</v>
      </c>
      <c r="BK568" s="256">
        <f>ROUND(I568*H568,2)</f>
        <v>0</v>
      </c>
      <c r="BL568" s="16" t="s">
        <v>171</v>
      </c>
      <c r="BM568" s="255" t="s">
        <v>2387</v>
      </c>
    </row>
    <row r="569" spans="1:51" s="14" customFormat="1" ht="12">
      <c r="A569" s="14"/>
      <c r="B569" s="268"/>
      <c r="C569" s="269"/>
      <c r="D569" s="259" t="s">
        <v>173</v>
      </c>
      <c r="E569" s="269"/>
      <c r="F569" s="271" t="s">
        <v>2388</v>
      </c>
      <c r="G569" s="269"/>
      <c r="H569" s="272">
        <v>61.161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173</v>
      </c>
      <c r="AU569" s="278" t="s">
        <v>82</v>
      </c>
      <c r="AV569" s="14" t="s">
        <v>82</v>
      </c>
      <c r="AW569" s="14" t="s">
        <v>4</v>
      </c>
      <c r="AX569" s="14" t="s">
        <v>80</v>
      </c>
      <c r="AY569" s="278" t="s">
        <v>165</v>
      </c>
    </row>
    <row r="570" spans="1:65" s="2" customFormat="1" ht="21.75" customHeight="1">
      <c r="A570" s="37"/>
      <c r="B570" s="38"/>
      <c r="C570" s="243" t="s">
        <v>684</v>
      </c>
      <c r="D570" s="243" t="s">
        <v>167</v>
      </c>
      <c r="E570" s="244" t="s">
        <v>681</v>
      </c>
      <c r="F570" s="245" t="s">
        <v>682</v>
      </c>
      <c r="G570" s="246" t="s">
        <v>170</v>
      </c>
      <c r="H570" s="247">
        <v>1353.158</v>
      </c>
      <c r="I570" s="248"/>
      <c r="J570" s="249">
        <f>ROUND(I570*H570,2)</f>
        <v>0</v>
      </c>
      <c r="K570" s="250"/>
      <c r="L570" s="43"/>
      <c r="M570" s="251" t="s">
        <v>1</v>
      </c>
      <c r="N570" s="252" t="s">
        <v>38</v>
      </c>
      <c r="O570" s="90"/>
      <c r="P570" s="253">
        <f>O570*H570</f>
        <v>0</v>
      </c>
      <c r="Q570" s="253">
        <v>6E-05</v>
      </c>
      <c r="R570" s="253">
        <f>Q570*H570</f>
        <v>0.08118948</v>
      </c>
      <c r="S570" s="253">
        <v>0</v>
      </c>
      <c r="T570" s="254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255" t="s">
        <v>171</v>
      </c>
      <c r="AT570" s="255" t="s">
        <v>167</v>
      </c>
      <c r="AU570" s="255" t="s">
        <v>82</v>
      </c>
      <c r="AY570" s="16" t="s">
        <v>165</v>
      </c>
      <c r="BE570" s="256">
        <f>IF(N570="základní",J570,0)</f>
        <v>0</v>
      </c>
      <c r="BF570" s="256">
        <f>IF(N570="snížená",J570,0)</f>
        <v>0</v>
      </c>
      <c r="BG570" s="256">
        <f>IF(N570="zákl. přenesená",J570,0)</f>
        <v>0</v>
      </c>
      <c r="BH570" s="256">
        <f>IF(N570="sníž. přenesená",J570,0)</f>
        <v>0</v>
      </c>
      <c r="BI570" s="256">
        <f>IF(N570="nulová",J570,0)</f>
        <v>0</v>
      </c>
      <c r="BJ570" s="16" t="s">
        <v>80</v>
      </c>
      <c r="BK570" s="256">
        <f>ROUND(I570*H570,2)</f>
        <v>0</v>
      </c>
      <c r="BL570" s="16" t="s">
        <v>171</v>
      </c>
      <c r="BM570" s="255" t="s">
        <v>2389</v>
      </c>
    </row>
    <row r="571" spans="1:51" s="13" customFormat="1" ht="12">
      <c r="A571" s="13"/>
      <c r="B571" s="257"/>
      <c r="C571" s="258"/>
      <c r="D571" s="259" t="s">
        <v>173</v>
      </c>
      <c r="E571" s="260" t="s">
        <v>1</v>
      </c>
      <c r="F571" s="261" t="s">
        <v>364</v>
      </c>
      <c r="G571" s="258"/>
      <c r="H571" s="260" t="s">
        <v>1</v>
      </c>
      <c r="I571" s="262"/>
      <c r="J571" s="258"/>
      <c r="K571" s="258"/>
      <c r="L571" s="263"/>
      <c r="M571" s="264"/>
      <c r="N571" s="265"/>
      <c r="O571" s="265"/>
      <c r="P571" s="265"/>
      <c r="Q571" s="265"/>
      <c r="R571" s="265"/>
      <c r="S571" s="265"/>
      <c r="T571" s="26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7" t="s">
        <v>173</v>
      </c>
      <c r="AU571" s="267" t="s">
        <v>82</v>
      </c>
      <c r="AV571" s="13" t="s">
        <v>80</v>
      </c>
      <c r="AW571" s="13" t="s">
        <v>30</v>
      </c>
      <c r="AX571" s="13" t="s">
        <v>73</v>
      </c>
      <c r="AY571" s="267" t="s">
        <v>165</v>
      </c>
    </row>
    <row r="572" spans="1:51" s="14" customFormat="1" ht="12">
      <c r="A572" s="14"/>
      <c r="B572" s="268"/>
      <c r="C572" s="269"/>
      <c r="D572" s="259" t="s">
        <v>173</v>
      </c>
      <c r="E572" s="270" t="s">
        <v>1</v>
      </c>
      <c r="F572" s="271" t="s">
        <v>2248</v>
      </c>
      <c r="G572" s="269"/>
      <c r="H572" s="272">
        <v>185.94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173</v>
      </c>
      <c r="AU572" s="278" t="s">
        <v>82</v>
      </c>
      <c r="AV572" s="14" t="s">
        <v>82</v>
      </c>
      <c r="AW572" s="14" t="s">
        <v>30</v>
      </c>
      <c r="AX572" s="14" t="s">
        <v>73</v>
      </c>
      <c r="AY572" s="278" t="s">
        <v>165</v>
      </c>
    </row>
    <row r="573" spans="1:51" s="14" customFormat="1" ht="12">
      <c r="A573" s="14"/>
      <c r="B573" s="268"/>
      <c r="C573" s="269"/>
      <c r="D573" s="259" t="s">
        <v>173</v>
      </c>
      <c r="E573" s="270" t="s">
        <v>1</v>
      </c>
      <c r="F573" s="271" t="s">
        <v>2249</v>
      </c>
      <c r="G573" s="269"/>
      <c r="H573" s="272">
        <v>221.45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173</v>
      </c>
      <c r="AU573" s="278" t="s">
        <v>82</v>
      </c>
      <c r="AV573" s="14" t="s">
        <v>82</v>
      </c>
      <c r="AW573" s="14" t="s">
        <v>30</v>
      </c>
      <c r="AX573" s="14" t="s">
        <v>73</v>
      </c>
      <c r="AY573" s="278" t="s">
        <v>165</v>
      </c>
    </row>
    <row r="574" spans="1:51" s="14" customFormat="1" ht="12">
      <c r="A574" s="14"/>
      <c r="B574" s="268"/>
      <c r="C574" s="269"/>
      <c r="D574" s="259" t="s">
        <v>173</v>
      </c>
      <c r="E574" s="270" t="s">
        <v>1</v>
      </c>
      <c r="F574" s="271" t="s">
        <v>2250</v>
      </c>
      <c r="G574" s="269"/>
      <c r="H574" s="272">
        <v>127.743</v>
      </c>
      <c r="I574" s="273"/>
      <c r="J574" s="269"/>
      <c r="K574" s="269"/>
      <c r="L574" s="274"/>
      <c r="M574" s="275"/>
      <c r="N574" s="276"/>
      <c r="O574" s="276"/>
      <c r="P574" s="276"/>
      <c r="Q574" s="276"/>
      <c r="R574" s="276"/>
      <c r="S574" s="276"/>
      <c r="T574" s="27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8" t="s">
        <v>173</v>
      </c>
      <c r="AU574" s="278" t="s">
        <v>82</v>
      </c>
      <c r="AV574" s="14" t="s">
        <v>82</v>
      </c>
      <c r="AW574" s="14" t="s">
        <v>30</v>
      </c>
      <c r="AX574" s="14" t="s">
        <v>73</v>
      </c>
      <c r="AY574" s="278" t="s">
        <v>165</v>
      </c>
    </row>
    <row r="575" spans="1:51" s="14" customFormat="1" ht="12">
      <c r="A575" s="14"/>
      <c r="B575" s="268"/>
      <c r="C575" s="269"/>
      <c r="D575" s="259" t="s">
        <v>173</v>
      </c>
      <c r="E575" s="270" t="s">
        <v>1</v>
      </c>
      <c r="F575" s="271" t="s">
        <v>2251</v>
      </c>
      <c r="G575" s="269"/>
      <c r="H575" s="272">
        <v>818.025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173</v>
      </c>
      <c r="AU575" s="278" t="s">
        <v>82</v>
      </c>
      <c r="AV575" s="14" t="s">
        <v>82</v>
      </c>
      <c r="AW575" s="14" t="s">
        <v>30</v>
      </c>
      <c r="AX575" s="14" t="s">
        <v>73</v>
      </c>
      <c r="AY575" s="278" t="s">
        <v>165</v>
      </c>
    </row>
    <row r="576" spans="1:65" s="2" customFormat="1" ht="16.5" customHeight="1">
      <c r="A576" s="37"/>
      <c r="B576" s="38"/>
      <c r="C576" s="243" t="s">
        <v>691</v>
      </c>
      <c r="D576" s="243" t="s">
        <v>167</v>
      </c>
      <c r="E576" s="244" t="s">
        <v>685</v>
      </c>
      <c r="F576" s="245" t="s">
        <v>686</v>
      </c>
      <c r="G576" s="246" t="s">
        <v>457</v>
      </c>
      <c r="H576" s="247">
        <v>272.65</v>
      </c>
      <c r="I576" s="248"/>
      <c r="J576" s="249">
        <f>ROUND(I576*H576,2)</f>
        <v>0</v>
      </c>
      <c r="K576" s="250"/>
      <c r="L576" s="43"/>
      <c r="M576" s="251" t="s">
        <v>1</v>
      </c>
      <c r="N576" s="252" t="s">
        <v>38</v>
      </c>
      <c r="O576" s="90"/>
      <c r="P576" s="253">
        <f>O576*H576</f>
        <v>0</v>
      </c>
      <c r="Q576" s="253">
        <v>6E-05</v>
      </c>
      <c r="R576" s="253">
        <f>Q576*H576</f>
        <v>0.016359</v>
      </c>
      <c r="S576" s="253">
        <v>0</v>
      </c>
      <c r="T576" s="254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55" t="s">
        <v>171</v>
      </c>
      <c r="AT576" s="255" t="s">
        <v>167</v>
      </c>
      <c r="AU576" s="255" t="s">
        <v>82</v>
      </c>
      <c r="AY576" s="16" t="s">
        <v>165</v>
      </c>
      <c r="BE576" s="256">
        <f>IF(N576="základní",J576,0)</f>
        <v>0</v>
      </c>
      <c r="BF576" s="256">
        <f>IF(N576="snížená",J576,0)</f>
        <v>0</v>
      </c>
      <c r="BG576" s="256">
        <f>IF(N576="zákl. přenesená",J576,0)</f>
        <v>0</v>
      </c>
      <c r="BH576" s="256">
        <f>IF(N576="sníž. přenesená",J576,0)</f>
        <v>0</v>
      </c>
      <c r="BI576" s="256">
        <f>IF(N576="nulová",J576,0)</f>
        <v>0</v>
      </c>
      <c r="BJ576" s="16" t="s">
        <v>80</v>
      </c>
      <c r="BK576" s="256">
        <f>ROUND(I576*H576,2)</f>
        <v>0</v>
      </c>
      <c r="BL576" s="16" t="s">
        <v>171</v>
      </c>
      <c r="BM576" s="255" t="s">
        <v>2390</v>
      </c>
    </row>
    <row r="577" spans="1:51" s="13" customFormat="1" ht="12">
      <c r="A577" s="13"/>
      <c r="B577" s="257"/>
      <c r="C577" s="258"/>
      <c r="D577" s="259" t="s">
        <v>173</v>
      </c>
      <c r="E577" s="260" t="s">
        <v>1</v>
      </c>
      <c r="F577" s="261" t="s">
        <v>688</v>
      </c>
      <c r="G577" s="258"/>
      <c r="H577" s="260" t="s">
        <v>1</v>
      </c>
      <c r="I577" s="262"/>
      <c r="J577" s="258"/>
      <c r="K577" s="258"/>
      <c r="L577" s="263"/>
      <c r="M577" s="264"/>
      <c r="N577" s="265"/>
      <c r="O577" s="265"/>
      <c r="P577" s="265"/>
      <c r="Q577" s="265"/>
      <c r="R577" s="265"/>
      <c r="S577" s="265"/>
      <c r="T577" s="26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7" t="s">
        <v>173</v>
      </c>
      <c r="AU577" s="267" t="s">
        <v>82</v>
      </c>
      <c r="AV577" s="13" t="s">
        <v>80</v>
      </c>
      <c r="AW577" s="13" t="s">
        <v>30</v>
      </c>
      <c r="AX577" s="13" t="s">
        <v>73</v>
      </c>
      <c r="AY577" s="267" t="s">
        <v>165</v>
      </c>
    </row>
    <row r="578" spans="1:51" s="14" customFormat="1" ht="12">
      <c r="A578" s="14"/>
      <c r="B578" s="268"/>
      <c r="C578" s="269"/>
      <c r="D578" s="259" t="s">
        <v>173</v>
      </c>
      <c r="E578" s="270" t="s">
        <v>1</v>
      </c>
      <c r="F578" s="271" t="s">
        <v>2391</v>
      </c>
      <c r="G578" s="269"/>
      <c r="H578" s="272">
        <v>134.5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173</v>
      </c>
      <c r="AU578" s="278" t="s">
        <v>82</v>
      </c>
      <c r="AV578" s="14" t="s">
        <v>82</v>
      </c>
      <c r="AW578" s="14" t="s">
        <v>30</v>
      </c>
      <c r="AX578" s="14" t="s">
        <v>73</v>
      </c>
      <c r="AY578" s="278" t="s">
        <v>165</v>
      </c>
    </row>
    <row r="579" spans="1:51" s="14" customFormat="1" ht="12">
      <c r="A579" s="14"/>
      <c r="B579" s="268"/>
      <c r="C579" s="269"/>
      <c r="D579" s="259" t="s">
        <v>173</v>
      </c>
      <c r="E579" s="270" t="s">
        <v>1</v>
      </c>
      <c r="F579" s="271" t="s">
        <v>2392</v>
      </c>
      <c r="G579" s="269"/>
      <c r="H579" s="272">
        <v>138.15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173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165</v>
      </c>
    </row>
    <row r="580" spans="1:65" s="2" customFormat="1" ht="21.75" customHeight="1">
      <c r="A580" s="37"/>
      <c r="B580" s="38"/>
      <c r="C580" s="279" t="s">
        <v>696</v>
      </c>
      <c r="D580" s="279" t="s">
        <v>238</v>
      </c>
      <c r="E580" s="280" t="s">
        <v>692</v>
      </c>
      <c r="F580" s="281" t="s">
        <v>693</v>
      </c>
      <c r="G580" s="282" t="s">
        <v>457</v>
      </c>
      <c r="H580" s="283">
        <v>145.058</v>
      </c>
      <c r="I580" s="284"/>
      <c r="J580" s="285">
        <f>ROUND(I580*H580,2)</f>
        <v>0</v>
      </c>
      <c r="K580" s="286"/>
      <c r="L580" s="287"/>
      <c r="M580" s="288" t="s">
        <v>1</v>
      </c>
      <c r="N580" s="289" t="s">
        <v>38</v>
      </c>
      <c r="O580" s="90"/>
      <c r="P580" s="253">
        <f>O580*H580</f>
        <v>0</v>
      </c>
      <c r="Q580" s="253">
        <v>0.00032</v>
      </c>
      <c r="R580" s="253">
        <f>Q580*H580</f>
        <v>0.046418560000000005</v>
      </c>
      <c r="S580" s="253">
        <v>0</v>
      </c>
      <c r="T580" s="254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55" t="s">
        <v>208</v>
      </c>
      <c r="AT580" s="255" t="s">
        <v>238</v>
      </c>
      <c r="AU580" s="255" t="s">
        <v>82</v>
      </c>
      <c r="AY580" s="16" t="s">
        <v>165</v>
      </c>
      <c r="BE580" s="256">
        <f>IF(N580="základní",J580,0)</f>
        <v>0</v>
      </c>
      <c r="BF580" s="256">
        <f>IF(N580="snížená",J580,0)</f>
        <v>0</v>
      </c>
      <c r="BG580" s="256">
        <f>IF(N580="zákl. přenesená",J580,0)</f>
        <v>0</v>
      </c>
      <c r="BH580" s="256">
        <f>IF(N580="sníž. přenesená",J580,0)</f>
        <v>0</v>
      </c>
      <c r="BI580" s="256">
        <f>IF(N580="nulová",J580,0)</f>
        <v>0</v>
      </c>
      <c r="BJ580" s="16" t="s">
        <v>80</v>
      </c>
      <c r="BK580" s="256">
        <f>ROUND(I580*H580,2)</f>
        <v>0</v>
      </c>
      <c r="BL580" s="16" t="s">
        <v>171</v>
      </c>
      <c r="BM580" s="255" t="s">
        <v>2393</v>
      </c>
    </row>
    <row r="581" spans="1:51" s="13" customFormat="1" ht="12">
      <c r="A581" s="13"/>
      <c r="B581" s="257"/>
      <c r="C581" s="258"/>
      <c r="D581" s="259" t="s">
        <v>173</v>
      </c>
      <c r="E581" s="260" t="s">
        <v>1</v>
      </c>
      <c r="F581" s="261" t="s">
        <v>688</v>
      </c>
      <c r="G581" s="258"/>
      <c r="H581" s="260" t="s">
        <v>1</v>
      </c>
      <c r="I581" s="262"/>
      <c r="J581" s="258"/>
      <c r="K581" s="258"/>
      <c r="L581" s="263"/>
      <c r="M581" s="264"/>
      <c r="N581" s="265"/>
      <c r="O581" s="265"/>
      <c r="P581" s="265"/>
      <c r="Q581" s="265"/>
      <c r="R581" s="265"/>
      <c r="S581" s="265"/>
      <c r="T581" s="26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7" t="s">
        <v>173</v>
      </c>
      <c r="AU581" s="267" t="s">
        <v>82</v>
      </c>
      <c r="AV581" s="13" t="s">
        <v>80</v>
      </c>
      <c r="AW581" s="13" t="s">
        <v>30</v>
      </c>
      <c r="AX581" s="13" t="s">
        <v>73</v>
      </c>
      <c r="AY581" s="267" t="s">
        <v>165</v>
      </c>
    </row>
    <row r="582" spans="1:51" s="14" customFormat="1" ht="12">
      <c r="A582" s="14"/>
      <c r="B582" s="268"/>
      <c r="C582" s="269"/>
      <c r="D582" s="259" t="s">
        <v>173</v>
      </c>
      <c r="E582" s="270" t="s">
        <v>1</v>
      </c>
      <c r="F582" s="271" t="s">
        <v>2392</v>
      </c>
      <c r="G582" s="269"/>
      <c r="H582" s="272">
        <v>138.15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173</v>
      </c>
      <c r="AU582" s="278" t="s">
        <v>82</v>
      </c>
      <c r="AV582" s="14" t="s">
        <v>82</v>
      </c>
      <c r="AW582" s="14" t="s">
        <v>30</v>
      </c>
      <c r="AX582" s="14" t="s">
        <v>73</v>
      </c>
      <c r="AY582" s="278" t="s">
        <v>165</v>
      </c>
    </row>
    <row r="583" spans="1:51" s="14" customFormat="1" ht="12">
      <c r="A583" s="14"/>
      <c r="B583" s="268"/>
      <c r="C583" s="269"/>
      <c r="D583" s="259" t="s">
        <v>173</v>
      </c>
      <c r="E583" s="269"/>
      <c r="F583" s="271" t="s">
        <v>2394</v>
      </c>
      <c r="G583" s="269"/>
      <c r="H583" s="272">
        <v>145.058</v>
      </c>
      <c r="I583" s="273"/>
      <c r="J583" s="269"/>
      <c r="K583" s="269"/>
      <c r="L583" s="274"/>
      <c r="M583" s="275"/>
      <c r="N583" s="276"/>
      <c r="O583" s="276"/>
      <c r="P583" s="276"/>
      <c r="Q583" s="276"/>
      <c r="R583" s="276"/>
      <c r="S583" s="276"/>
      <c r="T583" s="27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8" t="s">
        <v>173</v>
      </c>
      <c r="AU583" s="278" t="s">
        <v>82</v>
      </c>
      <c r="AV583" s="14" t="s">
        <v>82</v>
      </c>
      <c r="AW583" s="14" t="s">
        <v>4</v>
      </c>
      <c r="AX583" s="14" t="s">
        <v>80</v>
      </c>
      <c r="AY583" s="278" t="s">
        <v>165</v>
      </c>
    </row>
    <row r="584" spans="1:65" s="2" customFormat="1" ht="21.75" customHeight="1">
      <c r="A584" s="37"/>
      <c r="B584" s="38"/>
      <c r="C584" s="279" t="s">
        <v>701</v>
      </c>
      <c r="D584" s="279" t="s">
        <v>238</v>
      </c>
      <c r="E584" s="280" t="s">
        <v>697</v>
      </c>
      <c r="F584" s="281" t="s">
        <v>698</v>
      </c>
      <c r="G584" s="282" t="s">
        <v>457</v>
      </c>
      <c r="H584" s="283">
        <v>141.225</v>
      </c>
      <c r="I584" s="284"/>
      <c r="J584" s="285">
        <f>ROUND(I584*H584,2)</f>
        <v>0</v>
      </c>
      <c r="K584" s="286"/>
      <c r="L584" s="287"/>
      <c r="M584" s="288" t="s">
        <v>1</v>
      </c>
      <c r="N584" s="289" t="s">
        <v>38</v>
      </c>
      <c r="O584" s="90"/>
      <c r="P584" s="253">
        <f>O584*H584</f>
        <v>0</v>
      </c>
      <c r="Q584" s="253">
        <v>0.00072</v>
      </c>
      <c r="R584" s="253">
        <f>Q584*H584</f>
        <v>0.10168200000000001</v>
      </c>
      <c r="S584" s="253">
        <v>0</v>
      </c>
      <c r="T584" s="254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255" t="s">
        <v>208</v>
      </c>
      <c r="AT584" s="255" t="s">
        <v>238</v>
      </c>
      <c r="AU584" s="255" t="s">
        <v>82</v>
      </c>
      <c r="AY584" s="16" t="s">
        <v>165</v>
      </c>
      <c r="BE584" s="256">
        <f>IF(N584="základní",J584,0)</f>
        <v>0</v>
      </c>
      <c r="BF584" s="256">
        <f>IF(N584="snížená",J584,0)</f>
        <v>0</v>
      </c>
      <c r="BG584" s="256">
        <f>IF(N584="zákl. přenesená",J584,0)</f>
        <v>0</v>
      </c>
      <c r="BH584" s="256">
        <f>IF(N584="sníž. přenesená",J584,0)</f>
        <v>0</v>
      </c>
      <c r="BI584" s="256">
        <f>IF(N584="nulová",J584,0)</f>
        <v>0</v>
      </c>
      <c r="BJ584" s="16" t="s">
        <v>80</v>
      </c>
      <c r="BK584" s="256">
        <f>ROUND(I584*H584,2)</f>
        <v>0</v>
      </c>
      <c r="BL584" s="16" t="s">
        <v>171</v>
      </c>
      <c r="BM584" s="255" t="s">
        <v>2395</v>
      </c>
    </row>
    <row r="585" spans="1:51" s="13" customFormat="1" ht="12">
      <c r="A585" s="13"/>
      <c r="B585" s="257"/>
      <c r="C585" s="258"/>
      <c r="D585" s="259" t="s">
        <v>173</v>
      </c>
      <c r="E585" s="260" t="s">
        <v>1</v>
      </c>
      <c r="F585" s="261" t="s">
        <v>688</v>
      </c>
      <c r="G585" s="258"/>
      <c r="H585" s="260" t="s">
        <v>1</v>
      </c>
      <c r="I585" s="262"/>
      <c r="J585" s="258"/>
      <c r="K585" s="258"/>
      <c r="L585" s="263"/>
      <c r="M585" s="264"/>
      <c r="N585" s="265"/>
      <c r="O585" s="265"/>
      <c r="P585" s="265"/>
      <c r="Q585" s="265"/>
      <c r="R585" s="265"/>
      <c r="S585" s="265"/>
      <c r="T585" s="26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7" t="s">
        <v>173</v>
      </c>
      <c r="AU585" s="267" t="s">
        <v>82</v>
      </c>
      <c r="AV585" s="13" t="s">
        <v>80</v>
      </c>
      <c r="AW585" s="13" t="s">
        <v>30</v>
      </c>
      <c r="AX585" s="13" t="s">
        <v>73</v>
      </c>
      <c r="AY585" s="267" t="s">
        <v>165</v>
      </c>
    </row>
    <row r="586" spans="1:51" s="14" customFormat="1" ht="12">
      <c r="A586" s="14"/>
      <c r="B586" s="268"/>
      <c r="C586" s="269"/>
      <c r="D586" s="259" t="s">
        <v>173</v>
      </c>
      <c r="E586" s="270" t="s">
        <v>1</v>
      </c>
      <c r="F586" s="271" t="s">
        <v>2391</v>
      </c>
      <c r="G586" s="269"/>
      <c r="H586" s="272">
        <v>134.5</v>
      </c>
      <c r="I586" s="273"/>
      <c r="J586" s="269"/>
      <c r="K586" s="269"/>
      <c r="L586" s="274"/>
      <c r="M586" s="275"/>
      <c r="N586" s="276"/>
      <c r="O586" s="276"/>
      <c r="P586" s="276"/>
      <c r="Q586" s="276"/>
      <c r="R586" s="276"/>
      <c r="S586" s="276"/>
      <c r="T586" s="27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8" t="s">
        <v>173</v>
      </c>
      <c r="AU586" s="278" t="s">
        <v>82</v>
      </c>
      <c r="AV586" s="14" t="s">
        <v>82</v>
      </c>
      <c r="AW586" s="14" t="s">
        <v>30</v>
      </c>
      <c r="AX586" s="14" t="s">
        <v>73</v>
      </c>
      <c r="AY586" s="278" t="s">
        <v>165</v>
      </c>
    </row>
    <row r="587" spans="1:51" s="14" customFormat="1" ht="12">
      <c r="A587" s="14"/>
      <c r="B587" s="268"/>
      <c r="C587" s="269"/>
      <c r="D587" s="259" t="s">
        <v>173</v>
      </c>
      <c r="E587" s="269"/>
      <c r="F587" s="271" t="s">
        <v>700</v>
      </c>
      <c r="G587" s="269"/>
      <c r="H587" s="272">
        <v>141.225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173</v>
      </c>
      <c r="AU587" s="278" t="s">
        <v>82</v>
      </c>
      <c r="AV587" s="14" t="s">
        <v>82</v>
      </c>
      <c r="AW587" s="14" t="s">
        <v>4</v>
      </c>
      <c r="AX587" s="14" t="s">
        <v>80</v>
      </c>
      <c r="AY587" s="278" t="s">
        <v>165</v>
      </c>
    </row>
    <row r="588" spans="1:65" s="2" customFormat="1" ht="21.75" customHeight="1">
      <c r="A588" s="37"/>
      <c r="B588" s="38"/>
      <c r="C588" s="243" t="s">
        <v>707</v>
      </c>
      <c r="D588" s="243" t="s">
        <v>167</v>
      </c>
      <c r="E588" s="244" t="s">
        <v>702</v>
      </c>
      <c r="F588" s="245" t="s">
        <v>703</v>
      </c>
      <c r="G588" s="246" t="s">
        <v>170</v>
      </c>
      <c r="H588" s="247">
        <v>282.2</v>
      </c>
      <c r="I588" s="248"/>
      <c r="J588" s="249">
        <f>ROUND(I588*H588,2)</f>
        <v>0</v>
      </c>
      <c r="K588" s="250"/>
      <c r="L588" s="43"/>
      <c r="M588" s="251" t="s">
        <v>1</v>
      </c>
      <c r="N588" s="252" t="s">
        <v>38</v>
      </c>
      <c r="O588" s="90"/>
      <c r="P588" s="253">
        <f>O588*H588</f>
        <v>0</v>
      </c>
      <c r="Q588" s="253">
        <v>0.0231</v>
      </c>
      <c r="R588" s="253">
        <f>Q588*H588</f>
        <v>6.51882</v>
      </c>
      <c r="S588" s="253">
        <v>0</v>
      </c>
      <c r="T588" s="254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55" t="s">
        <v>171</v>
      </c>
      <c r="AT588" s="255" t="s">
        <v>167</v>
      </c>
      <c r="AU588" s="255" t="s">
        <v>82</v>
      </c>
      <c r="AY588" s="16" t="s">
        <v>165</v>
      </c>
      <c r="BE588" s="256">
        <f>IF(N588="základní",J588,0)</f>
        <v>0</v>
      </c>
      <c r="BF588" s="256">
        <f>IF(N588="snížená",J588,0)</f>
        <v>0</v>
      </c>
      <c r="BG588" s="256">
        <f>IF(N588="zákl. přenesená",J588,0)</f>
        <v>0</v>
      </c>
      <c r="BH588" s="256">
        <f>IF(N588="sníž. přenesená",J588,0)</f>
        <v>0</v>
      </c>
      <c r="BI588" s="256">
        <f>IF(N588="nulová",J588,0)</f>
        <v>0</v>
      </c>
      <c r="BJ588" s="16" t="s">
        <v>80</v>
      </c>
      <c r="BK588" s="256">
        <f>ROUND(I588*H588,2)</f>
        <v>0</v>
      </c>
      <c r="BL588" s="16" t="s">
        <v>171</v>
      </c>
      <c r="BM588" s="255" t="s">
        <v>2396</v>
      </c>
    </row>
    <row r="589" spans="1:51" s="14" customFormat="1" ht="12">
      <c r="A589" s="14"/>
      <c r="B589" s="268"/>
      <c r="C589" s="269"/>
      <c r="D589" s="259" t="s">
        <v>173</v>
      </c>
      <c r="E589" s="270" t="s">
        <v>1</v>
      </c>
      <c r="F589" s="271" t="s">
        <v>2397</v>
      </c>
      <c r="G589" s="269"/>
      <c r="H589" s="272">
        <v>141.1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173</v>
      </c>
      <c r="AU589" s="278" t="s">
        <v>82</v>
      </c>
      <c r="AV589" s="14" t="s">
        <v>82</v>
      </c>
      <c r="AW589" s="14" t="s">
        <v>30</v>
      </c>
      <c r="AX589" s="14" t="s">
        <v>73</v>
      </c>
      <c r="AY589" s="278" t="s">
        <v>165</v>
      </c>
    </row>
    <row r="590" spans="1:51" s="14" customFormat="1" ht="12">
      <c r="A590" s="14"/>
      <c r="B590" s="268"/>
      <c r="C590" s="269"/>
      <c r="D590" s="259" t="s">
        <v>173</v>
      </c>
      <c r="E590" s="270" t="s">
        <v>1</v>
      </c>
      <c r="F590" s="271" t="s">
        <v>2398</v>
      </c>
      <c r="G590" s="269"/>
      <c r="H590" s="272">
        <v>141.1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173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165</v>
      </c>
    </row>
    <row r="591" spans="1:65" s="2" customFormat="1" ht="21.75" customHeight="1">
      <c r="A591" s="37"/>
      <c r="B591" s="38"/>
      <c r="C591" s="243" t="s">
        <v>711</v>
      </c>
      <c r="D591" s="243" t="s">
        <v>167</v>
      </c>
      <c r="E591" s="244" t="s">
        <v>708</v>
      </c>
      <c r="F591" s="245" t="s">
        <v>709</v>
      </c>
      <c r="G591" s="246" t="s">
        <v>170</v>
      </c>
      <c r="H591" s="247">
        <v>818.025</v>
      </c>
      <c r="I591" s="248"/>
      <c r="J591" s="249">
        <f>ROUND(I591*H591,2)</f>
        <v>0</v>
      </c>
      <c r="K591" s="250"/>
      <c r="L591" s="43"/>
      <c r="M591" s="251" t="s">
        <v>1</v>
      </c>
      <c r="N591" s="252" t="s">
        <v>38</v>
      </c>
      <c r="O591" s="90"/>
      <c r="P591" s="253">
        <f>O591*H591</f>
        <v>0</v>
      </c>
      <c r="Q591" s="253">
        <v>0.00382</v>
      </c>
      <c r="R591" s="253">
        <f>Q591*H591</f>
        <v>3.1248555</v>
      </c>
      <c r="S591" s="253">
        <v>0</v>
      </c>
      <c r="T591" s="254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55" t="s">
        <v>171</v>
      </c>
      <c r="AT591" s="255" t="s">
        <v>167</v>
      </c>
      <c r="AU591" s="255" t="s">
        <v>82</v>
      </c>
      <c r="AY591" s="16" t="s">
        <v>165</v>
      </c>
      <c r="BE591" s="256">
        <f>IF(N591="základní",J591,0)</f>
        <v>0</v>
      </c>
      <c r="BF591" s="256">
        <f>IF(N591="snížená",J591,0)</f>
        <v>0</v>
      </c>
      <c r="BG591" s="256">
        <f>IF(N591="zákl. přenesená",J591,0)</f>
        <v>0</v>
      </c>
      <c r="BH591" s="256">
        <f>IF(N591="sníž. přenesená",J591,0)</f>
        <v>0</v>
      </c>
      <c r="BI591" s="256">
        <f>IF(N591="nulová",J591,0)</f>
        <v>0</v>
      </c>
      <c r="BJ591" s="16" t="s">
        <v>80</v>
      </c>
      <c r="BK591" s="256">
        <f>ROUND(I591*H591,2)</f>
        <v>0</v>
      </c>
      <c r="BL591" s="16" t="s">
        <v>171</v>
      </c>
      <c r="BM591" s="255" t="s">
        <v>2399</v>
      </c>
    </row>
    <row r="592" spans="1:51" s="14" customFormat="1" ht="12">
      <c r="A592" s="14"/>
      <c r="B592" s="268"/>
      <c r="C592" s="269"/>
      <c r="D592" s="259" t="s">
        <v>173</v>
      </c>
      <c r="E592" s="270" t="s">
        <v>1</v>
      </c>
      <c r="F592" s="271" t="s">
        <v>2251</v>
      </c>
      <c r="G592" s="269"/>
      <c r="H592" s="272">
        <v>818.025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173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165</v>
      </c>
    </row>
    <row r="593" spans="1:65" s="2" customFormat="1" ht="21.75" customHeight="1">
      <c r="A593" s="37"/>
      <c r="B593" s="38"/>
      <c r="C593" s="243" t="s">
        <v>715</v>
      </c>
      <c r="D593" s="243" t="s">
        <v>167</v>
      </c>
      <c r="E593" s="244" t="s">
        <v>712</v>
      </c>
      <c r="F593" s="245" t="s">
        <v>713</v>
      </c>
      <c r="G593" s="246" t="s">
        <v>170</v>
      </c>
      <c r="H593" s="247">
        <v>221.45</v>
      </c>
      <c r="I593" s="248"/>
      <c r="J593" s="249">
        <f>ROUND(I593*H593,2)</f>
        <v>0</v>
      </c>
      <c r="K593" s="250"/>
      <c r="L593" s="43"/>
      <c r="M593" s="251" t="s">
        <v>1</v>
      </c>
      <c r="N593" s="252" t="s">
        <v>38</v>
      </c>
      <c r="O593" s="90"/>
      <c r="P593" s="253">
        <f>O593*H593</f>
        <v>0</v>
      </c>
      <c r="Q593" s="253">
        <v>0.02467</v>
      </c>
      <c r="R593" s="253">
        <f>Q593*H593</f>
        <v>5.4631715</v>
      </c>
      <c r="S593" s="253">
        <v>0</v>
      </c>
      <c r="T593" s="254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55" t="s">
        <v>171</v>
      </c>
      <c r="AT593" s="255" t="s">
        <v>167</v>
      </c>
      <c r="AU593" s="255" t="s">
        <v>82</v>
      </c>
      <c r="AY593" s="16" t="s">
        <v>165</v>
      </c>
      <c r="BE593" s="256">
        <f>IF(N593="základní",J593,0)</f>
        <v>0</v>
      </c>
      <c r="BF593" s="256">
        <f>IF(N593="snížená",J593,0)</f>
        <v>0</v>
      </c>
      <c r="BG593" s="256">
        <f>IF(N593="zákl. přenesená",J593,0)</f>
        <v>0</v>
      </c>
      <c r="BH593" s="256">
        <f>IF(N593="sníž. přenesená",J593,0)</f>
        <v>0</v>
      </c>
      <c r="BI593" s="256">
        <f>IF(N593="nulová",J593,0)</f>
        <v>0</v>
      </c>
      <c r="BJ593" s="16" t="s">
        <v>80</v>
      </c>
      <c r="BK593" s="256">
        <f>ROUND(I593*H593,2)</f>
        <v>0</v>
      </c>
      <c r="BL593" s="16" t="s">
        <v>171</v>
      </c>
      <c r="BM593" s="255" t="s">
        <v>2400</v>
      </c>
    </row>
    <row r="594" spans="1:51" s="14" customFormat="1" ht="12">
      <c r="A594" s="14"/>
      <c r="B594" s="268"/>
      <c r="C594" s="269"/>
      <c r="D594" s="259" t="s">
        <v>173</v>
      </c>
      <c r="E594" s="270" t="s">
        <v>1</v>
      </c>
      <c r="F594" s="271" t="s">
        <v>2249</v>
      </c>
      <c r="G594" s="269"/>
      <c r="H594" s="272">
        <v>221.45</v>
      </c>
      <c r="I594" s="273"/>
      <c r="J594" s="269"/>
      <c r="K594" s="269"/>
      <c r="L594" s="274"/>
      <c r="M594" s="275"/>
      <c r="N594" s="276"/>
      <c r="O594" s="276"/>
      <c r="P594" s="276"/>
      <c r="Q594" s="276"/>
      <c r="R594" s="276"/>
      <c r="S594" s="276"/>
      <c r="T594" s="27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8" t="s">
        <v>173</v>
      </c>
      <c r="AU594" s="278" t="s">
        <v>82</v>
      </c>
      <c r="AV594" s="14" t="s">
        <v>82</v>
      </c>
      <c r="AW594" s="14" t="s">
        <v>30</v>
      </c>
      <c r="AX594" s="14" t="s">
        <v>73</v>
      </c>
      <c r="AY594" s="278" t="s">
        <v>165</v>
      </c>
    </row>
    <row r="595" spans="1:65" s="2" customFormat="1" ht="21.75" customHeight="1">
      <c r="A595" s="37"/>
      <c r="B595" s="38"/>
      <c r="C595" s="243" t="s">
        <v>723</v>
      </c>
      <c r="D595" s="243" t="s">
        <v>167</v>
      </c>
      <c r="E595" s="244" t="s">
        <v>716</v>
      </c>
      <c r="F595" s="245" t="s">
        <v>717</v>
      </c>
      <c r="G595" s="246" t="s">
        <v>170</v>
      </c>
      <c r="H595" s="247">
        <v>231.842</v>
      </c>
      <c r="I595" s="248"/>
      <c r="J595" s="249">
        <f>ROUND(I595*H595,2)</f>
        <v>0</v>
      </c>
      <c r="K595" s="250"/>
      <c r="L595" s="43"/>
      <c r="M595" s="251" t="s">
        <v>1</v>
      </c>
      <c r="N595" s="252" t="s">
        <v>38</v>
      </c>
      <c r="O595" s="90"/>
      <c r="P595" s="253">
        <f>O595*H595</f>
        <v>0</v>
      </c>
      <c r="Q595" s="253">
        <v>0.00628</v>
      </c>
      <c r="R595" s="253">
        <f>Q595*H595</f>
        <v>1.45596776</v>
      </c>
      <c r="S595" s="253">
        <v>0</v>
      </c>
      <c r="T595" s="254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55" t="s">
        <v>171</v>
      </c>
      <c r="AT595" s="255" t="s">
        <v>167</v>
      </c>
      <c r="AU595" s="255" t="s">
        <v>82</v>
      </c>
      <c r="AY595" s="16" t="s">
        <v>165</v>
      </c>
      <c r="BE595" s="256">
        <f>IF(N595="základní",J595,0)</f>
        <v>0</v>
      </c>
      <c r="BF595" s="256">
        <f>IF(N595="snížená",J595,0)</f>
        <v>0</v>
      </c>
      <c r="BG595" s="256">
        <f>IF(N595="zákl. přenesená",J595,0)</f>
        <v>0</v>
      </c>
      <c r="BH595" s="256">
        <f>IF(N595="sníž. přenesená",J595,0)</f>
        <v>0</v>
      </c>
      <c r="BI595" s="256">
        <f>IF(N595="nulová",J595,0)</f>
        <v>0</v>
      </c>
      <c r="BJ595" s="16" t="s">
        <v>80</v>
      </c>
      <c r="BK595" s="256">
        <f>ROUND(I595*H595,2)</f>
        <v>0</v>
      </c>
      <c r="BL595" s="16" t="s">
        <v>171</v>
      </c>
      <c r="BM595" s="255" t="s">
        <v>2401</v>
      </c>
    </row>
    <row r="596" spans="1:51" s="13" customFormat="1" ht="12">
      <c r="A596" s="13"/>
      <c r="B596" s="257"/>
      <c r="C596" s="258"/>
      <c r="D596" s="259" t="s">
        <v>173</v>
      </c>
      <c r="E596" s="260" t="s">
        <v>1</v>
      </c>
      <c r="F596" s="261" t="s">
        <v>584</v>
      </c>
      <c r="G596" s="258"/>
      <c r="H596" s="260" t="s">
        <v>1</v>
      </c>
      <c r="I596" s="262"/>
      <c r="J596" s="258"/>
      <c r="K596" s="258"/>
      <c r="L596" s="263"/>
      <c r="M596" s="264"/>
      <c r="N596" s="265"/>
      <c r="O596" s="265"/>
      <c r="P596" s="265"/>
      <c r="Q596" s="265"/>
      <c r="R596" s="265"/>
      <c r="S596" s="265"/>
      <c r="T596" s="26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7" t="s">
        <v>173</v>
      </c>
      <c r="AU596" s="267" t="s">
        <v>82</v>
      </c>
      <c r="AV596" s="13" t="s">
        <v>80</v>
      </c>
      <c r="AW596" s="13" t="s">
        <v>30</v>
      </c>
      <c r="AX596" s="13" t="s">
        <v>73</v>
      </c>
      <c r="AY596" s="267" t="s">
        <v>165</v>
      </c>
    </row>
    <row r="597" spans="1:51" s="14" customFormat="1" ht="12">
      <c r="A597" s="14"/>
      <c r="B597" s="268"/>
      <c r="C597" s="269"/>
      <c r="D597" s="259" t="s">
        <v>173</v>
      </c>
      <c r="E597" s="270" t="s">
        <v>1</v>
      </c>
      <c r="F597" s="271" t="s">
        <v>2346</v>
      </c>
      <c r="G597" s="269"/>
      <c r="H597" s="272">
        <v>41.06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173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165</v>
      </c>
    </row>
    <row r="598" spans="1:51" s="14" customFormat="1" ht="12">
      <c r="A598" s="14"/>
      <c r="B598" s="268"/>
      <c r="C598" s="269"/>
      <c r="D598" s="259" t="s">
        <v>173</v>
      </c>
      <c r="E598" s="270" t="s">
        <v>1</v>
      </c>
      <c r="F598" s="271" t="s">
        <v>2347</v>
      </c>
      <c r="G598" s="269"/>
      <c r="H598" s="272">
        <v>68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173</v>
      </c>
      <c r="AU598" s="278" t="s">
        <v>82</v>
      </c>
      <c r="AV598" s="14" t="s">
        <v>82</v>
      </c>
      <c r="AW598" s="14" t="s">
        <v>30</v>
      </c>
      <c r="AX598" s="14" t="s">
        <v>73</v>
      </c>
      <c r="AY598" s="278" t="s">
        <v>165</v>
      </c>
    </row>
    <row r="599" spans="1:51" s="14" customFormat="1" ht="12">
      <c r="A599" s="14"/>
      <c r="B599" s="268"/>
      <c r="C599" s="269"/>
      <c r="D599" s="259" t="s">
        <v>173</v>
      </c>
      <c r="E599" s="270" t="s">
        <v>1</v>
      </c>
      <c r="F599" s="271" t="s">
        <v>2348</v>
      </c>
      <c r="G599" s="269"/>
      <c r="H599" s="272">
        <v>49.61</v>
      </c>
      <c r="I599" s="273"/>
      <c r="J599" s="269"/>
      <c r="K599" s="269"/>
      <c r="L599" s="274"/>
      <c r="M599" s="275"/>
      <c r="N599" s="276"/>
      <c r="O599" s="276"/>
      <c r="P599" s="276"/>
      <c r="Q599" s="276"/>
      <c r="R599" s="276"/>
      <c r="S599" s="276"/>
      <c r="T599" s="27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8" t="s">
        <v>173</v>
      </c>
      <c r="AU599" s="278" t="s">
        <v>82</v>
      </c>
      <c r="AV599" s="14" t="s">
        <v>82</v>
      </c>
      <c r="AW599" s="14" t="s">
        <v>30</v>
      </c>
      <c r="AX599" s="14" t="s">
        <v>73</v>
      </c>
      <c r="AY599" s="278" t="s">
        <v>165</v>
      </c>
    </row>
    <row r="600" spans="1:51" s="14" customFormat="1" ht="12">
      <c r="A600" s="14"/>
      <c r="B600" s="268"/>
      <c r="C600" s="269"/>
      <c r="D600" s="259" t="s">
        <v>173</v>
      </c>
      <c r="E600" s="270" t="s">
        <v>1</v>
      </c>
      <c r="F600" s="271" t="s">
        <v>2349</v>
      </c>
      <c r="G600" s="269"/>
      <c r="H600" s="272">
        <v>77.26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173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165</v>
      </c>
    </row>
    <row r="601" spans="1:51" s="14" customFormat="1" ht="12">
      <c r="A601" s="14"/>
      <c r="B601" s="268"/>
      <c r="C601" s="269"/>
      <c r="D601" s="259" t="s">
        <v>173</v>
      </c>
      <c r="E601" s="270" t="s">
        <v>1</v>
      </c>
      <c r="F601" s="271" t="s">
        <v>2350</v>
      </c>
      <c r="G601" s="269"/>
      <c r="H601" s="272">
        <v>-14.48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173</v>
      </c>
      <c r="AU601" s="278" t="s">
        <v>82</v>
      </c>
      <c r="AV601" s="14" t="s">
        <v>82</v>
      </c>
      <c r="AW601" s="14" t="s">
        <v>30</v>
      </c>
      <c r="AX601" s="14" t="s">
        <v>73</v>
      </c>
      <c r="AY601" s="278" t="s">
        <v>165</v>
      </c>
    </row>
    <row r="602" spans="1:51" s="14" customFormat="1" ht="12">
      <c r="A602" s="14"/>
      <c r="B602" s="268"/>
      <c r="C602" s="269"/>
      <c r="D602" s="259" t="s">
        <v>173</v>
      </c>
      <c r="E602" s="270" t="s">
        <v>1</v>
      </c>
      <c r="F602" s="271" t="s">
        <v>2402</v>
      </c>
      <c r="G602" s="269"/>
      <c r="H602" s="272">
        <v>6.63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173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165</v>
      </c>
    </row>
    <row r="603" spans="1:51" s="14" customFormat="1" ht="12">
      <c r="A603" s="14"/>
      <c r="B603" s="268"/>
      <c r="C603" s="269"/>
      <c r="D603" s="259" t="s">
        <v>173</v>
      </c>
      <c r="E603" s="270" t="s">
        <v>1</v>
      </c>
      <c r="F603" s="271" t="s">
        <v>2403</v>
      </c>
      <c r="G603" s="269"/>
      <c r="H603" s="272">
        <v>3.762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173</v>
      </c>
      <c r="AU603" s="278" t="s">
        <v>82</v>
      </c>
      <c r="AV603" s="14" t="s">
        <v>82</v>
      </c>
      <c r="AW603" s="14" t="s">
        <v>30</v>
      </c>
      <c r="AX603" s="14" t="s">
        <v>73</v>
      </c>
      <c r="AY603" s="278" t="s">
        <v>165</v>
      </c>
    </row>
    <row r="604" spans="1:65" s="2" customFormat="1" ht="21.75" customHeight="1">
      <c r="A604" s="37"/>
      <c r="B604" s="38"/>
      <c r="C604" s="243" t="s">
        <v>735</v>
      </c>
      <c r="D604" s="243" t="s">
        <v>167</v>
      </c>
      <c r="E604" s="244" t="s">
        <v>724</v>
      </c>
      <c r="F604" s="245" t="s">
        <v>725</v>
      </c>
      <c r="G604" s="246" t="s">
        <v>170</v>
      </c>
      <c r="H604" s="247">
        <v>959.901</v>
      </c>
      <c r="I604" s="248"/>
      <c r="J604" s="249">
        <f>ROUND(I604*H604,2)</f>
        <v>0</v>
      </c>
      <c r="K604" s="250"/>
      <c r="L604" s="43"/>
      <c r="M604" s="251" t="s">
        <v>1</v>
      </c>
      <c r="N604" s="252" t="s">
        <v>38</v>
      </c>
      <c r="O604" s="90"/>
      <c r="P604" s="253">
        <f>O604*H604</f>
        <v>0</v>
      </c>
      <c r="Q604" s="253">
        <v>0.00348</v>
      </c>
      <c r="R604" s="253">
        <f>Q604*H604</f>
        <v>3.3404554799999997</v>
      </c>
      <c r="S604" s="253">
        <v>0</v>
      </c>
      <c r="T604" s="254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55" t="s">
        <v>171</v>
      </c>
      <c r="AT604" s="255" t="s">
        <v>167</v>
      </c>
      <c r="AU604" s="255" t="s">
        <v>82</v>
      </c>
      <c r="AY604" s="16" t="s">
        <v>165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6" t="s">
        <v>80</v>
      </c>
      <c r="BK604" s="256">
        <f>ROUND(I604*H604,2)</f>
        <v>0</v>
      </c>
      <c r="BL604" s="16" t="s">
        <v>171</v>
      </c>
      <c r="BM604" s="255" t="s">
        <v>2404</v>
      </c>
    </row>
    <row r="605" spans="1:51" s="13" customFormat="1" ht="12">
      <c r="A605" s="13"/>
      <c r="B605" s="257"/>
      <c r="C605" s="258"/>
      <c r="D605" s="259" t="s">
        <v>173</v>
      </c>
      <c r="E605" s="260" t="s">
        <v>1</v>
      </c>
      <c r="F605" s="261" t="s">
        <v>603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173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165</v>
      </c>
    </row>
    <row r="606" spans="1:51" s="14" customFormat="1" ht="12">
      <c r="A606" s="14"/>
      <c r="B606" s="268"/>
      <c r="C606" s="269"/>
      <c r="D606" s="259" t="s">
        <v>173</v>
      </c>
      <c r="E606" s="270" t="s">
        <v>1</v>
      </c>
      <c r="F606" s="271" t="s">
        <v>2360</v>
      </c>
      <c r="G606" s="269"/>
      <c r="H606" s="272">
        <v>27.349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173</v>
      </c>
      <c r="AU606" s="278" t="s">
        <v>82</v>
      </c>
      <c r="AV606" s="14" t="s">
        <v>82</v>
      </c>
      <c r="AW606" s="14" t="s">
        <v>30</v>
      </c>
      <c r="AX606" s="14" t="s">
        <v>73</v>
      </c>
      <c r="AY606" s="278" t="s">
        <v>165</v>
      </c>
    </row>
    <row r="607" spans="1:51" s="13" customFormat="1" ht="12">
      <c r="A607" s="13"/>
      <c r="B607" s="257"/>
      <c r="C607" s="258"/>
      <c r="D607" s="259" t="s">
        <v>173</v>
      </c>
      <c r="E607" s="260" t="s">
        <v>1</v>
      </c>
      <c r="F607" s="261" t="s">
        <v>614</v>
      </c>
      <c r="G607" s="258"/>
      <c r="H607" s="260" t="s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7" t="s">
        <v>173</v>
      </c>
      <c r="AU607" s="267" t="s">
        <v>82</v>
      </c>
      <c r="AV607" s="13" t="s">
        <v>80</v>
      </c>
      <c r="AW607" s="13" t="s">
        <v>30</v>
      </c>
      <c r="AX607" s="13" t="s">
        <v>73</v>
      </c>
      <c r="AY607" s="267" t="s">
        <v>165</v>
      </c>
    </row>
    <row r="608" spans="1:51" s="14" customFormat="1" ht="12">
      <c r="A608" s="14"/>
      <c r="B608" s="268"/>
      <c r="C608" s="269"/>
      <c r="D608" s="259" t="s">
        <v>173</v>
      </c>
      <c r="E608" s="270" t="s">
        <v>1</v>
      </c>
      <c r="F608" s="271" t="s">
        <v>2361</v>
      </c>
      <c r="G608" s="269"/>
      <c r="H608" s="272">
        <v>923.353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173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165</v>
      </c>
    </row>
    <row r="609" spans="1:51" s="14" customFormat="1" ht="12">
      <c r="A609" s="14"/>
      <c r="B609" s="268"/>
      <c r="C609" s="269"/>
      <c r="D609" s="259" t="s">
        <v>173</v>
      </c>
      <c r="E609" s="270" t="s">
        <v>1</v>
      </c>
      <c r="F609" s="271" t="s">
        <v>2362</v>
      </c>
      <c r="G609" s="269"/>
      <c r="H609" s="272">
        <v>-19.47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173</v>
      </c>
      <c r="AU609" s="278" t="s">
        <v>82</v>
      </c>
      <c r="AV609" s="14" t="s">
        <v>82</v>
      </c>
      <c r="AW609" s="14" t="s">
        <v>30</v>
      </c>
      <c r="AX609" s="14" t="s">
        <v>73</v>
      </c>
      <c r="AY609" s="278" t="s">
        <v>165</v>
      </c>
    </row>
    <row r="610" spans="1:51" s="13" customFormat="1" ht="12">
      <c r="A610" s="13"/>
      <c r="B610" s="257"/>
      <c r="C610" s="258"/>
      <c r="D610" s="259" t="s">
        <v>173</v>
      </c>
      <c r="E610" s="260" t="s">
        <v>1</v>
      </c>
      <c r="F610" s="261" t="s">
        <v>617</v>
      </c>
      <c r="G610" s="258"/>
      <c r="H610" s="260" t="s">
        <v>1</v>
      </c>
      <c r="I610" s="262"/>
      <c r="J610" s="258"/>
      <c r="K610" s="258"/>
      <c r="L610" s="263"/>
      <c r="M610" s="264"/>
      <c r="N610" s="265"/>
      <c r="O610" s="265"/>
      <c r="P610" s="265"/>
      <c r="Q610" s="265"/>
      <c r="R610" s="265"/>
      <c r="S610" s="265"/>
      <c r="T610" s="26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7" t="s">
        <v>173</v>
      </c>
      <c r="AU610" s="267" t="s">
        <v>82</v>
      </c>
      <c r="AV610" s="13" t="s">
        <v>80</v>
      </c>
      <c r="AW610" s="13" t="s">
        <v>30</v>
      </c>
      <c r="AX610" s="13" t="s">
        <v>73</v>
      </c>
      <c r="AY610" s="267" t="s">
        <v>165</v>
      </c>
    </row>
    <row r="611" spans="1:51" s="13" customFormat="1" ht="12">
      <c r="A611" s="13"/>
      <c r="B611" s="257"/>
      <c r="C611" s="258"/>
      <c r="D611" s="259" t="s">
        <v>173</v>
      </c>
      <c r="E611" s="260" t="s">
        <v>1</v>
      </c>
      <c r="F611" s="261" t="s">
        <v>2223</v>
      </c>
      <c r="G611" s="258"/>
      <c r="H611" s="260" t="s">
        <v>1</v>
      </c>
      <c r="I611" s="262"/>
      <c r="J611" s="258"/>
      <c r="K611" s="258"/>
      <c r="L611" s="263"/>
      <c r="M611" s="264"/>
      <c r="N611" s="265"/>
      <c r="O611" s="265"/>
      <c r="P611" s="265"/>
      <c r="Q611" s="265"/>
      <c r="R611" s="265"/>
      <c r="S611" s="265"/>
      <c r="T611" s="26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7" t="s">
        <v>173</v>
      </c>
      <c r="AU611" s="267" t="s">
        <v>82</v>
      </c>
      <c r="AV611" s="13" t="s">
        <v>80</v>
      </c>
      <c r="AW611" s="13" t="s">
        <v>30</v>
      </c>
      <c r="AX611" s="13" t="s">
        <v>73</v>
      </c>
      <c r="AY611" s="267" t="s">
        <v>165</v>
      </c>
    </row>
    <row r="612" spans="1:51" s="14" customFormat="1" ht="12">
      <c r="A612" s="14"/>
      <c r="B612" s="268"/>
      <c r="C612" s="269"/>
      <c r="D612" s="259" t="s">
        <v>173</v>
      </c>
      <c r="E612" s="270" t="s">
        <v>1</v>
      </c>
      <c r="F612" s="271" t="s">
        <v>2405</v>
      </c>
      <c r="G612" s="269"/>
      <c r="H612" s="272">
        <v>-2.77</v>
      </c>
      <c r="I612" s="273"/>
      <c r="J612" s="269"/>
      <c r="K612" s="269"/>
      <c r="L612" s="274"/>
      <c r="M612" s="275"/>
      <c r="N612" s="276"/>
      <c r="O612" s="276"/>
      <c r="P612" s="276"/>
      <c r="Q612" s="276"/>
      <c r="R612" s="276"/>
      <c r="S612" s="276"/>
      <c r="T612" s="27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8" t="s">
        <v>173</v>
      </c>
      <c r="AU612" s="278" t="s">
        <v>82</v>
      </c>
      <c r="AV612" s="14" t="s">
        <v>82</v>
      </c>
      <c r="AW612" s="14" t="s">
        <v>30</v>
      </c>
      <c r="AX612" s="14" t="s">
        <v>73</v>
      </c>
      <c r="AY612" s="278" t="s">
        <v>165</v>
      </c>
    </row>
    <row r="613" spans="1:51" s="14" customFormat="1" ht="12">
      <c r="A613" s="14"/>
      <c r="B613" s="268"/>
      <c r="C613" s="269"/>
      <c r="D613" s="259" t="s">
        <v>173</v>
      </c>
      <c r="E613" s="270" t="s">
        <v>1</v>
      </c>
      <c r="F613" s="271" t="s">
        <v>2406</v>
      </c>
      <c r="G613" s="269"/>
      <c r="H613" s="272">
        <v>-4.546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173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165</v>
      </c>
    </row>
    <row r="614" spans="1:51" s="14" customFormat="1" ht="12">
      <c r="A614" s="14"/>
      <c r="B614" s="268"/>
      <c r="C614" s="269"/>
      <c r="D614" s="259" t="s">
        <v>173</v>
      </c>
      <c r="E614" s="270" t="s">
        <v>1</v>
      </c>
      <c r="F614" s="271" t="s">
        <v>2407</v>
      </c>
      <c r="G614" s="269"/>
      <c r="H614" s="272">
        <v>-25.769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173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165</v>
      </c>
    </row>
    <row r="615" spans="1:51" s="14" customFormat="1" ht="12">
      <c r="A615" s="14"/>
      <c r="B615" s="268"/>
      <c r="C615" s="269"/>
      <c r="D615" s="259" t="s">
        <v>173</v>
      </c>
      <c r="E615" s="270" t="s">
        <v>1</v>
      </c>
      <c r="F615" s="271" t="s">
        <v>2408</v>
      </c>
      <c r="G615" s="269"/>
      <c r="H615" s="272">
        <v>-0.994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173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165</v>
      </c>
    </row>
    <row r="616" spans="1:51" s="13" customFormat="1" ht="12">
      <c r="A616" s="13"/>
      <c r="B616" s="257"/>
      <c r="C616" s="258"/>
      <c r="D616" s="259" t="s">
        <v>173</v>
      </c>
      <c r="E616" s="260" t="s">
        <v>1</v>
      </c>
      <c r="F616" s="261" t="s">
        <v>408</v>
      </c>
      <c r="G616" s="258"/>
      <c r="H616" s="260" t="s">
        <v>1</v>
      </c>
      <c r="I616" s="262"/>
      <c r="J616" s="258"/>
      <c r="K616" s="258"/>
      <c r="L616" s="263"/>
      <c r="M616" s="264"/>
      <c r="N616" s="265"/>
      <c r="O616" s="265"/>
      <c r="P616" s="265"/>
      <c r="Q616" s="265"/>
      <c r="R616" s="265"/>
      <c r="S616" s="265"/>
      <c r="T616" s="26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7" t="s">
        <v>173</v>
      </c>
      <c r="AU616" s="267" t="s">
        <v>82</v>
      </c>
      <c r="AV616" s="13" t="s">
        <v>80</v>
      </c>
      <c r="AW616" s="13" t="s">
        <v>30</v>
      </c>
      <c r="AX616" s="13" t="s">
        <v>73</v>
      </c>
      <c r="AY616" s="267" t="s">
        <v>165</v>
      </c>
    </row>
    <row r="617" spans="1:51" s="14" customFormat="1" ht="12">
      <c r="A617" s="14"/>
      <c r="B617" s="268"/>
      <c r="C617" s="269"/>
      <c r="D617" s="259" t="s">
        <v>173</v>
      </c>
      <c r="E617" s="270" t="s">
        <v>1</v>
      </c>
      <c r="F617" s="271" t="s">
        <v>2409</v>
      </c>
      <c r="G617" s="269"/>
      <c r="H617" s="272">
        <v>-2.707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173</v>
      </c>
      <c r="AU617" s="278" t="s">
        <v>82</v>
      </c>
      <c r="AV617" s="14" t="s">
        <v>82</v>
      </c>
      <c r="AW617" s="14" t="s">
        <v>30</v>
      </c>
      <c r="AX617" s="14" t="s">
        <v>73</v>
      </c>
      <c r="AY617" s="278" t="s">
        <v>165</v>
      </c>
    </row>
    <row r="618" spans="1:51" s="14" customFormat="1" ht="12">
      <c r="A618" s="14"/>
      <c r="B618" s="268"/>
      <c r="C618" s="269"/>
      <c r="D618" s="259" t="s">
        <v>173</v>
      </c>
      <c r="E618" s="270" t="s">
        <v>1</v>
      </c>
      <c r="F618" s="271" t="s">
        <v>2410</v>
      </c>
      <c r="G618" s="269"/>
      <c r="H618" s="272">
        <v>-5.634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173</v>
      </c>
      <c r="AU618" s="278" t="s">
        <v>82</v>
      </c>
      <c r="AV618" s="14" t="s">
        <v>82</v>
      </c>
      <c r="AW618" s="14" t="s">
        <v>30</v>
      </c>
      <c r="AX618" s="14" t="s">
        <v>73</v>
      </c>
      <c r="AY618" s="278" t="s">
        <v>165</v>
      </c>
    </row>
    <row r="619" spans="1:51" s="14" customFormat="1" ht="12">
      <c r="A619" s="14"/>
      <c r="B619" s="268"/>
      <c r="C619" s="269"/>
      <c r="D619" s="259" t="s">
        <v>173</v>
      </c>
      <c r="E619" s="270" t="s">
        <v>1</v>
      </c>
      <c r="F619" s="271" t="s">
        <v>2411</v>
      </c>
      <c r="G619" s="269"/>
      <c r="H619" s="272">
        <v>-3.828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173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165</v>
      </c>
    </row>
    <row r="620" spans="1:51" s="14" customFormat="1" ht="12">
      <c r="A620" s="14"/>
      <c r="B620" s="268"/>
      <c r="C620" s="269"/>
      <c r="D620" s="259" t="s">
        <v>173</v>
      </c>
      <c r="E620" s="270" t="s">
        <v>1</v>
      </c>
      <c r="F620" s="271" t="s">
        <v>2412</v>
      </c>
      <c r="G620" s="269"/>
      <c r="H620" s="272">
        <v>-25.932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173</v>
      </c>
      <c r="AU620" s="278" t="s">
        <v>82</v>
      </c>
      <c r="AV620" s="14" t="s">
        <v>82</v>
      </c>
      <c r="AW620" s="14" t="s">
        <v>30</v>
      </c>
      <c r="AX620" s="14" t="s">
        <v>73</v>
      </c>
      <c r="AY620" s="278" t="s">
        <v>165</v>
      </c>
    </row>
    <row r="621" spans="1:51" s="14" customFormat="1" ht="12">
      <c r="A621" s="14"/>
      <c r="B621" s="268"/>
      <c r="C621" s="269"/>
      <c r="D621" s="259" t="s">
        <v>173</v>
      </c>
      <c r="E621" s="270" t="s">
        <v>1</v>
      </c>
      <c r="F621" s="271" t="s">
        <v>2413</v>
      </c>
      <c r="G621" s="269"/>
      <c r="H621" s="272">
        <v>-1.756</v>
      </c>
      <c r="I621" s="273"/>
      <c r="J621" s="269"/>
      <c r="K621" s="269"/>
      <c r="L621" s="274"/>
      <c r="M621" s="275"/>
      <c r="N621" s="276"/>
      <c r="O621" s="276"/>
      <c r="P621" s="276"/>
      <c r="Q621" s="276"/>
      <c r="R621" s="276"/>
      <c r="S621" s="276"/>
      <c r="T621" s="27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8" t="s">
        <v>173</v>
      </c>
      <c r="AU621" s="278" t="s">
        <v>82</v>
      </c>
      <c r="AV621" s="14" t="s">
        <v>82</v>
      </c>
      <c r="AW621" s="14" t="s">
        <v>30</v>
      </c>
      <c r="AX621" s="14" t="s">
        <v>73</v>
      </c>
      <c r="AY621" s="278" t="s">
        <v>165</v>
      </c>
    </row>
    <row r="622" spans="1:51" s="14" customFormat="1" ht="12">
      <c r="A622" s="14"/>
      <c r="B622" s="268"/>
      <c r="C622" s="269"/>
      <c r="D622" s="259" t="s">
        <v>173</v>
      </c>
      <c r="E622" s="270" t="s">
        <v>1</v>
      </c>
      <c r="F622" s="271" t="s">
        <v>2372</v>
      </c>
      <c r="G622" s="269"/>
      <c r="H622" s="272">
        <v>25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173</v>
      </c>
      <c r="AU622" s="278" t="s">
        <v>82</v>
      </c>
      <c r="AV622" s="14" t="s">
        <v>82</v>
      </c>
      <c r="AW622" s="14" t="s">
        <v>30</v>
      </c>
      <c r="AX622" s="14" t="s">
        <v>73</v>
      </c>
      <c r="AY622" s="278" t="s">
        <v>165</v>
      </c>
    </row>
    <row r="623" spans="1:51" s="14" customFormat="1" ht="12">
      <c r="A623" s="14"/>
      <c r="B623" s="268"/>
      <c r="C623" s="269"/>
      <c r="D623" s="259" t="s">
        <v>173</v>
      </c>
      <c r="E623" s="270" t="s">
        <v>1</v>
      </c>
      <c r="F623" s="271" t="s">
        <v>2253</v>
      </c>
      <c r="G623" s="269"/>
      <c r="H623" s="272">
        <v>77.605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173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165</v>
      </c>
    </row>
    <row r="624" spans="1:65" s="2" customFormat="1" ht="21.75" customHeight="1">
      <c r="A624" s="37"/>
      <c r="B624" s="38"/>
      <c r="C624" s="243" t="s">
        <v>743</v>
      </c>
      <c r="D624" s="243" t="s">
        <v>167</v>
      </c>
      <c r="E624" s="244" t="s">
        <v>736</v>
      </c>
      <c r="F624" s="245" t="s">
        <v>737</v>
      </c>
      <c r="G624" s="246" t="s">
        <v>170</v>
      </c>
      <c r="H624" s="247">
        <v>83.04</v>
      </c>
      <c r="I624" s="248"/>
      <c r="J624" s="249">
        <f>ROUND(I624*H624,2)</f>
        <v>0</v>
      </c>
      <c r="K624" s="250"/>
      <c r="L624" s="43"/>
      <c r="M624" s="251" t="s">
        <v>1</v>
      </c>
      <c r="N624" s="252" t="s">
        <v>38</v>
      </c>
      <c r="O624" s="90"/>
      <c r="P624" s="253">
        <f>O624*H624</f>
        <v>0</v>
      </c>
      <c r="Q624" s="253">
        <v>0</v>
      </c>
      <c r="R624" s="253">
        <f>Q624*H624</f>
        <v>0</v>
      </c>
      <c r="S624" s="253">
        <v>0</v>
      </c>
      <c r="T624" s="254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55" t="s">
        <v>171</v>
      </c>
      <c r="AT624" s="255" t="s">
        <v>167</v>
      </c>
      <c r="AU624" s="255" t="s">
        <v>82</v>
      </c>
      <c r="AY624" s="16" t="s">
        <v>165</v>
      </c>
      <c r="BE624" s="256">
        <f>IF(N624="základní",J624,0)</f>
        <v>0</v>
      </c>
      <c r="BF624" s="256">
        <f>IF(N624="snížená",J624,0)</f>
        <v>0</v>
      </c>
      <c r="BG624" s="256">
        <f>IF(N624="zákl. přenesená",J624,0)</f>
        <v>0</v>
      </c>
      <c r="BH624" s="256">
        <f>IF(N624="sníž. přenesená",J624,0)</f>
        <v>0</v>
      </c>
      <c r="BI624" s="256">
        <f>IF(N624="nulová",J624,0)</f>
        <v>0</v>
      </c>
      <c r="BJ624" s="16" t="s">
        <v>80</v>
      </c>
      <c r="BK624" s="256">
        <f>ROUND(I624*H624,2)</f>
        <v>0</v>
      </c>
      <c r="BL624" s="16" t="s">
        <v>171</v>
      </c>
      <c r="BM624" s="255" t="s">
        <v>2414</v>
      </c>
    </row>
    <row r="625" spans="1:51" s="13" customFormat="1" ht="12">
      <c r="A625" s="13"/>
      <c r="B625" s="257"/>
      <c r="C625" s="258"/>
      <c r="D625" s="259" t="s">
        <v>173</v>
      </c>
      <c r="E625" s="260" t="s">
        <v>1</v>
      </c>
      <c r="F625" s="261" t="s">
        <v>2415</v>
      </c>
      <c r="G625" s="258"/>
      <c r="H625" s="260" t="s">
        <v>1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7" t="s">
        <v>173</v>
      </c>
      <c r="AU625" s="267" t="s">
        <v>82</v>
      </c>
      <c r="AV625" s="13" t="s">
        <v>80</v>
      </c>
      <c r="AW625" s="13" t="s">
        <v>30</v>
      </c>
      <c r="AX625" s="13" t="s">
        <v>73</v>
      </c>
      <c r="AY625" s="267" t="s">
        <v>165</v>
      </c>
    </row>
    <row r="626" spans="1:51" s="14" customFormat="1" ht="12">
      <c r="A626" s="14"/>
      <c r="B626" s="268"/>
      <c r="C626" s="269"/>
      <c r="D626" s="259" t="s">
        <v>173</v>
      </c>
      <c r="E626" s="270" t="s">
        <v>1</v>
      </c>
      <c r="F626" s="271" t="s">
        <v>2416</v>
      </c>
      <c r="G626" s="269"/>
      <c r="H626" s="272">
        <v>15.96</v>
      </c>
      <c r="I626" s="273"/>
      <c r="J626" s="269"/>
      <c r="K626" s="269"/>
      <c r="L626" s="274"/>
      <c r="M626" s="275"/>
      <c r="N626" s="276"/>
      <c r="O626" s="276"/>
      <c r="P626" s="276"/>
      <c r="Q626" s="276"/>
      <c r="R626" s="276"/>
      <c r="S626" s="276"/>
      <c r="T626" s="27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8" t="s">
        <v>173</v>
      </c>
      <c r="AU626" s="278" t="s">
        <v>82</v>
      </c>
      <c r="AV626" s="14" t="s">
        <v>82</v>
      </c>
      <c r="AW626" s="14" t="s">
        <v>30</v>
      </c>
      <c r="AX626" s="14" t="s">
        <v>73</v>
      </c>
      <c r="AY626" s="278" t="s">
        <v>165</v>
      </c>
    </row>
    <row r="627" spans="1:51" s="14" customFormat="1" ht="12">
      <c r="A627" s="14"/>
      <c r="B627" s="268"/>
      <c r="C627" s="269"/>
      <c r="D627" s="259" t="s">
        <v>173</v>
      </c>
      <c r="E627" s="270" t="s">
        <v>1</v>
      </c>
      <c r="F627" s="271" t="s">
        <v>2417</v>
      </c>
      <c r="G627" s="269"/>
      <c r="H627" s="272">
        <v>25.5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173</v>
      </c>
      <c r="AU627" s="278" t="s">
        <v>82</v>
      </c>
      <c r="AV627" s="14" t="s">
        <v>82</v>
      </c>
      <c r="AW627" s="14" t="s">
        <v>30</v>
      </c>
      <c r="AX627" s="14" t="s">
        <v>73</v>
      </c>
      <c r="AY627" s="278" t="s">
        <v>165</v>
      </c>
    </row>
    <row r="628" spans="1:51" s="14" customFormat="1" ht="12">
      <c r="A628" s="14"/>
      <c r="B628" s="268"/>
      <c r="C628" s="269"/>
      <c r="D628" s="259" t="s">
        <v>173</v>
      </c>
      <c r="E628" s="270" t="s">
        <v>1</v>
      </c>
      <c r="F628" s="271" t="s">
        <v>2418</v>
      </c>
      <c r="G628" s="269"/>
      <c r="H628" s="272">
        <v>16.02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173</v>
      </c>
      <c r="AU628" s="278" t="s">
        <v>82</v>
      </c>
      <c r="AV628" s="14" t="s">
        <v>82</v>
      </c>
      <c r="AW628" s="14" t="s">
        <v>30</v>
      </c>
      <c r="AX628" s="14" t="s">
        <v>73</v>
      </c>
      <c r="AY628" s="278" t="s">
        <v>165</v>
      </c>
    </row>
    <row r="629" spans="1:51" s="14" customFormat="1" ht="12">
      <c r="A629" s="14"/>
      <c r="B629" s="268"/>
      <c r="C629" s="269"/>
      <c r="D629" s="259" t="s">
        <v>173</v>
      </c>
      <c r="E629" s="270" t="s">
        <v>1</v>
      </c>
      <c r="F629" s="271" t="s">
        <v>2419</v>
      </c>
      <c r="G629" s="269"/>
      <c r="H629" s="272">
        <v>25.56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173</v>
      </c>
      <c r="AU629" s="278" t="s">
        <v>82</v>
      </c>
      <c r="AV629" s="14" t="s">
        <v>82</v>
      </c>
      <c r="AW629" s="14" t="s">
        <v>30</v>
      </c>
      <c r="AX629" s="14" t="s">
        <v>73</v>
      </c>
      <c r="AY629" s="278" t="s">
        <v>165</v>
      </c>
    </row>
    <row r="630" spans="1:65" s="2" customFormat="1" ht="21.75" customHeight="1">
      <c r="A630" s="37"/>
      <c r="B630" s="38"/>
      <c r="C630" s="243" t="s">
        <v>761</v>
      </c>
      <c r="D630" s="243" t="s">
        <v>167</v>
      </c>
      <c r="E630" s="244" t="s">
        <v>744</v>
      </c>
      <c r="F630" s="245" t="s">
        <v>745</v>
      </c>
      <c r="G630" s="246" t="s">
        <v>170</v>
      </c>
      <c r="H630" s="247">
        <v>324.902</v>
      </c>
      <c r="I630" s="248"/>
      <c r="J630" s="249">
        <f>ROUND(I630*H630,2)</f>
        <v>0</v>
      </c>
      <c r="K630" s="250"/>
      <c r="L630" s="43"/>
      <c r="M630" s="251" t="s">
        <v>1</v>
      </c>
      <c r="N630" s="252" t="s">
        <v>38</v>
      </c>
      <c r="O630" s="90"/>
      <c r="P630" s="253">
        <f>O630*H630</f>
        <v>0</v>
      </c>
      <c r="Q630" s="253">
        <v>0.00012</v>
      </c>
      <c r="R630" s="253">
        <f>Q630*H630</f>
        <v>0.03898824</v>
      </c>
      <c r="S630" s="253">
        <v>0</v>
      </c>
      <c r="T630" s="254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55" t="s">
        <v>171</v>
      </c>
      <c r="AT630" s="255" t="s">
        <v>167</v>
      </c>
      <c r="AU630" s="255" t="s">
        <v>82</v>
      </c>
      <c r="AY630" s="16" t="s">
        <v>165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6" t="s">
        <v>80</v>
      </c>
      <c r="BK630" s="256">
        <f>ROUND(I630*H630,2)</f>
        <v>0</v>
      </c>
      <c r="BL630" s="16" t="s">
        <v>171</v>
      </c>
      <c r="BM630" s="255" t="s">
        <v>2420</v>
      </c>
    </row>
    <row r="631" spans="1:51" s="13" customFormat="1" ht="12">
      <c r="A631" s="13"/>
      <c r="B631" s="257"/>
      <c r="C631" s="258"/>
      <c r="D631" s="259" t="s">
        <v>173</v>
      </c>
      <c r="E631" s="260" t="s">
        <v>1</v>
      </c>
      <c r="F631" s="261" t="s">
        <v>2217</v>
      </c>
      <c r="G631" s="258"/>
      <c r="H631" s="260" t="s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7" t="s">
        <v>173</v>
      </c>
      <c r="AU631" s="267" t="s">
        <v>82</v>
      </c>
      <c r="AV631" s="13" t="s">
        <v>80</v>
      </c>
      <c r="AW631" s="13" t="s">
        <v>30</v>
      </c>
      <c r="AX631" s="13" t="s">
        <v>73</v>
      </c>
      <c r="AY631" s="267" t="s">
        <v>165</v>
      </c>
    </row>
    <row r="632" spans="1:51" s="14" customFormat="1" ht="12">
      <c r="A632" s="14"/>
      <c r="B632" s="268"/>
      <c r="C632" s="269"/>
      <c r="D632" s="259" t="s">
        <v>173</v>
      </c>
      <c r="E632" s="270" t="s">
        <v>1</v>
      </c>
      <c r="F632" s="271" t="s">
        <v>2421</v>
      </c>
      <c r="G632" s="269"/>
      <c r="H632" s="272">
        <v>11.552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173</v>
      </c>
      <c r="AU632" s="278" t="s">
        <v>82</v>
      </c>
      <c r="AV632" s="14" t="s">
        <v>82</v>
      </c>
      <c r="AW632" s="14" t="s">
        <v>30</v>
      </c>
      <c r="AX632" s="14" t="s">
        <v>73</v>
      </c>
      <c r="AY632" s="278" t="s">
        <v>165</v>
      </c>
    </row>
    <row r="633" spans="1:51" s="14" customFormat="1" ht="12">
      <c r="A633" s="14"/>
      <c r="B633" s="268"/>
      <c r="C633" s="269"/>
      <c r="D633" s="259" t="s">
        <v>173</v>
      </c>
      <c r="E633" s="270" t="s">
        <v>1</v>
      </c>
      <c r="F633" s="271" t="s">
        <v>2422</v>
      </c>
      <c r="G633" s="269"/>
      <c r="H633" s="272">
        <v>0.713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173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165</v>
      </c>
    </row>
    <row r="634" spans="1:51" s="14" customFormat="1" ht="12">
      <c r="A634" s="14"/>
      <c r="B634" s="268"/>
      <c r="C634" s="269"/>
      <c r="D634" s="259" t="s">
        <v>173</v>
      </c>
      <c r="E634" s="270" t="s">
        <v>1</v>
      </c>
      <c r="F634" s="271" t="s">
        <v>2423</v>
      </c>
      <c r="G634" s="269"/>
      <c r="H634" s="272">
        <v>0.792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173</v>
      </c>
      <c r="AU634" s="278" t="s">
        <v>82</v>
      </c>
      <c r="AV634" s="14" t="s">
        <v>82</v>
      </c>
      <c r="AW634" s="14" t="s">
        <v>30</v>
      </c>
      <c r="AX634" s="14" t="s">
        <v>73</v>
      </c>
      <c r="AY634" s="278" t="s">
        <v>165</v>
      </c>
    </row>
    <row r="635" spans="1:51" s="14" customFormat="1" ht="12">
      <c r="A635" s="14"/>
      <c r="B635" s="268"/>
      <c r="C635" s="269"/>
      <c r="D635" s="259" t="s">
        <v>173</v>
      </c>
      <c r="E635" s="270" t="s">
        <v>1</v>
      </c>
      <c r="F635" s="271" t="s">
        <v>2424</v>
      </c>
      <c r="G635" s="269"/>
      <c r="H635" s="272">
        <v>0.864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173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165</v>
      </c>
    </row>
    <row r="636" spans="1:51" s="14" customFormat="1" ht="12">
      <c r="A636" s="14"/>
      <c r="B636" s="268"/>
      <c r="C636" s="269"/>
      <c r="D636" s="259" t="s">
        <v>173</v>
      </c>
      <c r="E636" s="270" t="s">
        <v>1</v>
      </c>
      <c r="F636" s="271" t="s">
        <v>2425</v>
      </c>
      <c r="G636" s="269"/>
      <c r="H636" s="272">
        <v>0.558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173</v>
      </c>
      <c r="AU636" s="278" t="s">
        <v>82</v>
      </c>
      <c r="AV636" s="14" t="s">
        <v>82</v>
      </c>
      <c r="AW636" s="14" t="s">
        <v>30</v>
      </c>
      <c r="AX636" s="14" t="s">
        <v>73</v>
      </c>
      <c r="AY636" s="278" t="s">
        <v>165</v>
      </c>
    </row>
    <row r="637" spans="1:51" s="13" customFormat="1" ht="12">
      <c r="A637" s="13"/>
      <c r="B637" s="257"/>
      <c r="C637" s="258"/>
      <c r="D637" s="259" t="s">
        <v>173</v>
      </c>
      <c r="E637" s="260" t="s">
        <v>1</v>
      </c>
      <c r="F637" s="261" t="s">
        <v>2223</v>
      </c>
      <c r="G637" s="258"/>
      <c r="H637" s="260" t="s">
        <v>1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7" t="s">
        <v>173</v>
      </c>
      <c r="AU637" s="267" t="s">
        <v>82</v>
      </c>
      <c r="AV637" s="13" t="s">
        <v>80</v>
      </c>
      <c r="AW637" s="13" t="s">
        <v>30</v>
      </c>
      <c r="AX637" s="13" t="s">
        <v>73</v>
      </c>
      <c r="AY637" s="267" t="s">
        <v>165</v>
      </c>
    </row>
    <row r="638" spans="1:51" s="14" customFormat="1" ht="12">
      <c r="A638" s="14"/>
      <c r="B638" s="268"/>
      <c r="C638" s="269"/>
      <c r="D638" s="259" t="s">
        <v>173</v>
      </c>
      <c r="E638" s="270" t="s">
        <v>1</v>
      </c>
      <c r="F638" s="271" t="s">
        <v>2426</v>
      </c>
      <c r="G638" s="269"/>
      <c r="H638" s="272">
        <v>12.432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173</v>
      </c>
      <c r="AU638" s="278" t="s">
        <v>82</v>
      </c>
      <c r="AV638" s="14" t="s">
        <v>82</v>
      </c>
      <c r="AW638" s="14" t="s">
        <v>30</v>
      </c>
      <c r="AX638" s="14" t="s">
        <v>73</v>
      </c>
      <c r="AY638" s="278" t="s">
        <v>165</v>
      </c>
    </row>
    <row r="639" spans="1:51" s="14" customFormat="1" ht="12">
      <c r="A639" s="14"/>
      <c r="B639" s="268"/>
      <c r="C639" s="269"/>
      <c r="D639" s="259" t="s">
        <v>173</v>
      </c>
      <c r="E639" s="270" t="s">
        <v>1</v>
      </c>
      <c r="F639" s="271" t="s">
        <v>2427</v>
      </c>
      <c r="G639" s="269"/>
      <c r="H639" s="272">
        <v>9.416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173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165</v>
      </c>
    </row>
    <row r="640" spans="1:51" s="14" customFormat="1" ht="12">
      <c r="A640" s="14"/>
      <c r="B640" s="268"/>
      <c r="C640" s="269"/>
      <c r="D640" s="259" t="s">
        <v>173</v>
      </c>
      <c r="E640" s="270" t="s">
        <v>1</v>
      </c>
      <c r="F640" s="271" t="s">
        <v>2428</v>
      </c>
      <c r="G640" s="269"/>
      <c r="H640" s="272">
        <v>40.212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173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165</v>
      </c>
    </row>
    <row r="641" spans="1:51" s="14" customFormat="1" ht="12">
      <c r="A641" s="14"/>
      <c r="B641" s="268"/>
      <c r="C641" s="269"/>
      <c r="D641" s="259" t="s">
        <v>173</v>
      </c>
      <c r="E641" s="270" t="s">
        <v>1</v>
      </c>
      <c r="F641" s="271" t="s">
        <v>2429</v>
      </c>
      <c r="G641" s="269"/>
      <c r="H641" s="272">
        <v>1.927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173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165</v>
      </c>
    </row>
    <row r="642" spans="1:51" s="13" customFormat="1" ht="12">
      <c r="A642" s="13"/>
      <c r="B642" s="257"/>
      <c r="C642" s="258"/>
      <c r="D642" s="259" t="s">
        <v>173</v>
      </c>
      <c r="E642" s="260" t="s">
        <v>1</v>
      </c>
      <c r="F642" s="261" t="s">
        <v>408</v>
      </c>
      <c r="G642" s="258"/>
      <c r="H642" s="260" t="s">
        <v>1</v>
      </c>
      <c r="I642" s="262"/>
      <c r="J642" s="258"/>
      <c r="K642" s="258"/>
      <c r="L642" s="263"/>
      <c r="M642" s="264"/>
      <c r="N642" s="265"/>
      <c r="O642" s="265"/>
      <c r="P642" s="265"/>
      <c r="Q642" s="265"/>
      <c r="R642" s="265"/>
      <c r="S642" s="265"/>
      <c r="T642" s="26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7" t="s">
        <v>173</v>
      </c>
      <c r="AU642" s="267" t="s">
        <v>82</v>
      </c>
      <c r="AV642" s="13" t="s">
        <v>80</v>
      </c>
      <c r="AW642" s="13" t="s">
        <v>30</v>
      </c>
      <c r="AX642" s="13" t="s">
        <v>73</v>
      </c>
      <c r="AY642" s="267" t="s">
        <v>165</v>
      </c>
    </row>
    <row r="643" spans="1:51" s="14" customFormat="1" ht="12">
      <c r="A643" s="14"/>
      <c r="B643" s="268"/>
      <c r="C643" s="269"/>
      <c r="D643" s="259" t="s">
        <v>173</v>
      </c>
      <c r="E643" s="270" t="s">
        <v>1</v>
      </c>
      <c r="F643" s="271" t="s">
        <v>2430</v>
      </c>
      <c r="G643" s="269"/>
      <c r="H643" s="272">
        <v>12.264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173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165</v>
      </c>
    </row>
    <row r="644" spans="1:51" s="14" customFormat="1" ht="12">
      <c r="A644" s="14"/>
      <c r="B644" s="268"/>
      <c r="C644" s="269"/>
      <c r="D644" s="259" t="s">
        <v>173</v>
      </c>
      <c r="E644" s="270" t="s">
        <v>1</v>
      </c>
      <c r="F644" s="271" t="s">
        <v>2431</v>
      </c>
      <c r="G644" s="269"/>
      <c r="H644" s="272">
        <v>11.424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173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165</v>
      </c>
    </row>
    <row r="645" spans="1:51" s="14" customFormat="1" ht="12">
      <c r="A645" s="14"/>
      <c r="B645" s="268"/>
      <c r="C645" s="269"/>
      <c r="D645" s="259" t="s">
        <v>173</v>
      </c>
      <c r="E645" s="270" t="s">
        <v>1</v>
      </c>
      <c r="F645" s="271" t="s">
        <v>2432</v>
      </c>
      <c r="G645" s="269"/>
      <c r="H645" s="272">
        <v>7.049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173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165</v>
      </c>
    </row>
    <row r="646" spans="1:51" s="14" customFormat="1" ht="12">
      <c r="A646" s="14"/>
      <c r="B646" s="268"/>
      <c r="C646" s="269"/>
      <c r="D646" s="259" t="s">
        <v>173</v>
      </c>
      <c r="E646" s="270" t="s">
        <v>1</v>
      </c>
      <c r="F646" s="271" t="s">
        <v>2433</v>
      </c>
      <c r="G646" s="269"/>
      <c r="H646" s="272">
        <v>40.404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173</v>
      </c>
      <c r="AU646" s="278" t="s">
        <v>82</v>
      </c>
      <c r="AV646" s="14" t="s">
        <v>82</v>
      </c>
      <c r="AW646" s="14" t="s">
        <v>30</v>
      </c>
      <c r="AX646" s="14" t="s">
        <v>73</v>
      </c>
      <c r="AY646" s="278" t="s">
        <v>165</v>
      </c>
    </row>
    <row r="647" spans="1:51" s="14" customFormat="1" ht="12">
      <c r="A647" s="14"/>
      <c r="B647" s="268"/>
      <c r="C647" s="269"/>
      <c r="D647" s="259" t="s">
        <v>173</v>
      </c>
      <c r="E647" s="270" t="s">
        <v>1</v>
      </c>
      <c r="F647" s="271" t="s">
        <v>2434</v>
      </c>
      <c r="G647" s="269"/>
      <c r="H647" s="272">
        <v>3.079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173</v>
      </c>
      <c r="AU647" s="278" t="s">
        <v>82</v>
      </c>
      <c r="AV647" s="14" t="s">
        <v>82</v>
      </c>
      <c r="AW647" s="14" t="s">
        <v>30</v>
      </c>
      <c r="AX647" s="14" t="s">
        <v>73</v>
      </c>
      <c r="AY647" s="278" t="s">
        <v>165</v>
      </c>
    </row>
    <row r="648" spans="1:51" s="14" customFormat="1" ht="12">
      <c r="A648" s="14"/>
      <c r="B648" s="268"/>
      <c r="C648" s="269"/>
      <c r="D648" s="259" t="s">
        <v>173</v>
      </c>
      <c r="E648" s="270" t="s">
        <v>1</v>
      </c>
      <c r="F648" s="271" t="s">
        <v>2435</v>
      </c>
      <c r="G648" s="269"/>
      <c r="H648" s="272">
        <v>9.765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173</v>
      </c>
      <c r="AU648" s="278" t="s">
        <v>82</v>
      </c>
      <c r="AV648" s="14" t="s">
        <v>82</v>
      </c>
      <c r="AW648" s="14" t="s">
        <v>30</v>
      </c>
      <c r="AX648" s="14" t="s">
        <v>73</v>
      </c>
      <c r="AY648" s="278" t="s">
        <v>165</v>
      </c>
    </row>
    <row r="649" spans="1:51" s="14" customFormat="1" ht="12">
      <c r="A649" s="14"/>
      <c r="B649" s="268"/>
      <c r="C649" s="269"/>
      <c r="D649" s="259" t="s">
        <v>173</v>
      </c>
      <c r="E649" s="269"/>
      <c r="F649" s="271" t="s">
        <v>2436</v>
      </c>
      <c r="G649" s="269"/>
      <c r="H649" s="272">
        <v>324.902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173</v>
      </c>
      <c r="AU649" s="278" t="s">
        <v>82</v>
      </c>
      <c r="AV649" s="14" t="s">
        <v>82</v>
      </c>
      <c r="AW649" s="14" t="s">
        <v>4</v>
      </c>
      <c r="AX649" s="14" t="s">
        <v>80</v>
      </c>
      <c r="AY649" s="278" t="s">
        <v>165</v>
      </c>
    </row>
    <row r="650" spans="1:65" s="2" customFormat="1" ht="16.5" customHeight="1">
      <c r="A650" s="37"/>
      <c r="B650" s="38"/>
      <c r="C650" s="243" t="s">
        <v>765</v>
      </c>
      <c r="D650" s="243" t="s">
        <v>167</v>
      </c>
      <c r="E650" s="244" t="s">
        <v>762</v>
      </c>
      <c r="F650" s="245" t="s">
        <v>763</v>
      </c>
      <c r="G650" s="246" t="s">
        <v>170</v>
      </c>
      <c r="H650" s="247">
        <v>1487.923</v>
      </c>
      <c r="I650" s="248"/>
      <c r="J650" s="249">
        <f>ROUND(I650*H650,2)</f>
        <v>0</v>
      </c>
      <c r="K650" s="250"/>
      <c r="L650" s="43"/>
      <c r="M650" s="251" t="s">
        <v>1</v>
      </c>
      <c r="N650" s="252" t="s">
        <v>38</v>
      </c>
      <c r="O650" s="90"/>
      <c r="P650" s="253">
        <f>O650*H650</f>
        <v>0</v>
      </c>
      <c r="Q650" s="253">
        <v>0</v>
      </c>
      <c r="R650" s="253">
        <f>Q650*H650</f>
        <v>0</v>
      </c>
      <c r="S650" s="253">
        <v>0</v>
      </c>
      <c r="T650" s="254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55" t="s">
        <v>171</v>
      </c>
      <c r="AT650" s="255" t="s">
        <v>167</v>
      </c>
      <c r="AU650" s="255" t="s">
        <v>82</v>
      </c>
      <c r="AY650" s="16" t="s">
        <v>165</v>
      </c>
      <c r="BE650" s="256">
        <f>IF(N650="základní",J650,0)</f>
        <v>0</v>
      </c>
      <c r="BF650" s="256">
        <f>IF(N650="snížená",J650,0)</f>
        <v>0</v>
      </c>
      <c r="BG650" s="256">
        <f>IF(N650="zákl. přenesená",J650,0)</f>
        <v>0</v>
      </c>
      <c r="BH650" s="256">
        <f>IF(N650="sníž. přenesená",J650,0)</f>
        <v>0</v>
      </c>
      <c r="BI650" s="256">
        <f>IF(N650="nulová",J650,0)</f>
        <v>0</v>
      </c>
      <c r="BJ650" s="16" t="s">
        <v>80</v>
      </c>
      <c r="BK650" s="256">
        <f>ROUND(I650*H650,2)</f>
        <v>0</v>
      </c>
      <c r="BL650" s="16" t="s">
        <v>171</v>
      </c>
      <c r="BM650" s="255" t="s">
        <v>2437</v>
      </c>
    </row>
    <row r="651" spans="1:51" s="13" customFormat="1" ht="12">
      <c r="A651" s="13"/>
      <c r="B651" s="257"/>
      <c r="C651" s="258"/>
      <c r="D651" s="259" t="s">
        <v>173</v>
      </c>
      <c r="E651" s="260" t="s">
        <v>1</v>
      </c>
      <c r="F651" s="261" t="s">
        <v>364</v>
      </c>
      <c r="G651" s="258"/>
      <c r="H651" s="260" t="s">
        <v>1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7" t="s">
        <v>173</v>
      </c>
      <c r="AU651" s="267" t="s">
        <v>82</v>
      </c>
      <c r="AV651" s="13" t="s">
        <v>80</v>
      </c>
      <c r="AW651" s="13" t="s">
        <v>30</v>
      </c>
      <c r="AX651" s="13" t="s">
        <v>73</v>
      </c>
      <c r="AY651" s="267" t="s">
        <v>165</v>
      </c>
    </row>
    <row r="652" spans="1:51" s="14" customFormat="1" ht="12">
      <c r="A652" s="14"/>
      <c r="B652" s="268"/>
      <c r="C652" s="269"/>
      <c r="D652" s="259" t="s">
        <v>173</v>
      </c>
      <c r="E652" s="270" t="s">
        <v>1</v>
      </c>
      <c r="F652" s="271" t="s">
        <v>2248</v>
      </c>
      <c r="G652" s="269"/>
      <c r="H652" s="272">
        <v>185.94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173</v>
      </c>
      <c r="AU652" s="278" t="s">
        <v>82</v>
      </c>
      <c r="AV652" s="14" t="s">
        <v>82</v>
      </c>
      <c r="AW652" s="14" t="s">
        <v>30</v>
      </c>
      <c r="AX652" s="14" t="s">
        <v>73</v>
      </c>
      <c r="AY652" s="278" t="s">
        <v>165</v>
      </c>
    </row>
    <row r="653" spans="1:51" s="14" customFormat="1" ht="12">
      <c r="A653" s="14"/>
      <c r="B653" s="268"/>
      <c r="C653" s="269"/>
      <c r="D653" s="259" t="s">
        <v>173</v>
      </c>
      <c r="E653" s="270" t="s">
        <v>1</v>
      </c>
      <c r="F653" s="271" t="s">
        <v>2249</v>
      </c>
      <c r="G653" s="269"/>
      <c r="H653" s="272">
        <v>221.45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173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165</v>
      </c>
    </row>
    <row r="654" spans="1:51" s="14" customFormat="1" ht="12">
      <c r="A654" s="14"/>
      <c r="B654" s="268"/>
      <c r="C654" s="269"/>
      <c r="D654" s="259" t="s">
        <v>173</v>
      </c>
      <c r="E654" s="270" t="s">
        <v>1</v>
      </c>
      <c r="F654" s="271" t="s">
        <v>2250</v>
      </c>
      <c r="G654" s="269"/>
      <c r="H654" s="272">
        <v>127.743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173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165</v>
      </c>
    </row>
    <row r="655" spans="1:51" s="14" customFormat="1" ht="12">
      <c r="A655" s="14"/>
      <c r="B655" s="268"/>
      <c r="C655" s="269"/>
      <c r="D655" s="259" t="s">
        <v>173</v>
      </c>
      <c r="E655" s="270" t="s">
        <v>1</v>
      </c>
      <c r="F655" s="271" t="s">
        <v>2251</v>
      </c>
      <c r="G655" s="269"/>
      <c r="H655" s="272">
        <v>818.025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173</v>
      </c>
      <c r="AU655" s="278" t="s">
        <v>82</v>
      </c>
      <c r="AV655" s="14" t="s">
        <v>82</v>
      </c>
      <c r="AW655" s="14" t="s">
        <v>30</v>
      </c>
      <c r="AX655" s="14" t="s">
        <v>73</v>
      </c>
      <c r="AY655" s="278" t="s">
        <v>165</v>
      </c>
    </row>
    <row r="656" spans="1:51" s="14" customFormat="1" ht="12">
      <c r="A656" s="14"/>
      <c r="B656" s="268"/>
      <c r="C656" s="269"/>
      <c r="D656" s="259" t="s">
        <v>173</v>
      </c>
      <c r="E656" s="270" t="s">
        <v>1</v>
      </c>
      <c r="F656" s="271" t="s">
        <v>2252</v>
      </c>
      <c r="G656" s="269"/>
      <c r="H656" s="272">
        <v>57.16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173</v>
      </c>
      <c r="AU656" s="278" t="s">
        <v>82</v>
      </c>
      <c r="AV656" s="14" t="s">
        <v>82</v>
      </c>
      <c r="AW656" s="14" t="s">
        <v>30</v>
      </c>
      <c r="AX656" s="14" t="s">
        <v>73</v>
      </c>
      <c r="AY656" s="278" t="s">
        <v>165</v>
      </c>
    </row>
    <row r="657" spans="1:51" s="14" customFormat="1" ht="12">
      <c r="A657" s="14"/>
      <c r="B657" s="268"/>
      <c r="C657" s="269"/>
      <c r="D657" s="259" t="s">
        <v>173</v>
      </c>
      <c r="E657" s="270" t="s">
        <v>1</v>
      </c>
      <c r="F657" s="271" t="s">
        <v>2253</v>
      </c>
      <c r="G657" s="269"/>
      <c r="H657" s="272">
        <v>77.605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173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165</v>
      </c>
    </row>
    <row r="658" spans="1:65" s="2" customFormat="1" ht="21.75" customHeight="1">
      <c r="A658" s="37"/>
      <c r="B658" s="38"/>
      <c r="C658" s="243" t="s">
        <v>774</v>
      </c>
      <c r="D658" s="243" t="s">
        <v>167</v>
      </c>
      <c r="E658" s="244" t="s">
        <v>766</v>
      </c>
      <c r="F658" s="245" t="s">
        <v>767</v>
      </c>
      <c r="G658" s="246" t="s">
        <v>457</v>
      </c>
      <c r="H658" s="247">
        <v>519</v>
      </c>
      <c r="I658" s="248"/>
      <c r="J658" s="249">
        <f>ROUND(I658*H658,2)</f>
        <v>0</v>
      </c>
      <c r="K658" s="250"/>
      <c r="L658" s="43"/>
      <c r="M658" s="251" t="s">
        <v>1</v>
      </c>
      <c r="N658" s="252" t="s">
        <v>38</v>
      </c>
      <c r="O658" s="90"/>
      <c r="P658" s="253">
        <f>O658*H658</f>
        <v>0</v>
      </c>
      <c r="Q658" s="253">
        <v>0</v>
      </c>
      <c r="R658" s="253">
        <f>Q658*H658</f>
        <v>0</v>
      </c>
      <c r="S658" s="253">
        <v>0</v>
      </c>
      <c r="T658" s="254">
        <f>S658*H658</f>
        <v>0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R658" s="255" t="s">
        <v>171</v>
      </c>
      <c r="AT658" s="255" t="s">
        <v>167</v>
      </c>
      <c r="AU658" s="255" t="s">
        <v>82</v>
      </c>
      <c r="AY658" s="16" t="s">
        <v>165</v>
      </c>
      <c r="BE658" s="256">
        <f>IF(N658="základní",J658,0)</f>
        <v>0</v>
      </c>
      <c r="BF658" s="256">
        <f>IF(N658="snížená",J658,0)</f>
        <v>0</v>
      </c>
      <c r="BG658" s="256">
        <f>IF(N658="zákl. přenesená",J658,0)</f>
        <v>0</v>
      </c>
      <c r="BH658" s="256">
        <f>IF(N658="sníž. přenesená",J658,0)</f>
        <v>0</v>
      </c>
      <c r="BI658" s="256">
        <f>IF(N658="nulová",J658,0)</f>
        <v>0</v>
      </c>
      <c r="BJ658" s="16" t="s">
        <v>80</v>
      </c>
      <c r="BK658" s="256">
        <f>ROUND(I658*H658,2)</f>
        <v>0</v>
      </c>
      <c r="BL658" s="16" t="s">
        <v>171</v>
      </c>
      <c r="BM658" s="255" t="s">
        <v>2438</v>
      </c>
    </row>
    <row r="659" spans="1:51" s="14" customFormat="1" ht="12">
      <c r="A659" s="14"/>
      <c r="B659" s="268"/>
      <c r="C659" s="269"/>
      <c r="D659" s="259" t="s">
        <v>173</v>
      </c>
      <c r="E659" s="270" t="s">
        <v>1</v>
      </c>
      <c r="F659" s="271" t="s">
        <v>2288</v>
      </c>
      <c r="G659" s="269"/>
      <c r="H659" s="272">
        <v>141.1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173</v>
      </c>
      <c r="AU659" s="278" t="s">
        <v>82</v>
      </c>
      <c r="AV659" s="14" t="s">
        <v>82</v>
      </c>
      <c r="AW659" s="14" t="s">
        <v>30</v>
      </c>
      <c r="AX659" s="14" t="s">
        <v>73</v>
      </c>
      <c r="AY659" s="278" t="s">
        <v>165</v>
      </c>
    </row>
    <row r="660" spans="1:51" s="14" customFormat="1" ht="12">
      <c r="A660" s="14"/>
      <c r="B660" s="268"/>
      <c r="C660" s="269"/>
      <c r="D660" s="259" t="s">
        <v>173</v>
      </c>
      <c r="E660" s="270" t="s">
        <v>1</v>
      </c>
      <c r="F660" s="271" t="s">
        <v>2439</v>
      </c>
      <c r="G660" s="269"/>
      <c r="H660" s="272">
        <v>68.4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173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165</v>
      </c>
    </row>
    <row r="661" spans="1:51" s="14" customFormat="1" ht="12">
      <c r="A661" s="14"/>
      <c r="B661" s="268"/>
      <c r="C661" s="269"/>
      <c r="D661" s="259" t="s">
        <v>173</v>
      </c>
      <c r="E661" s="270" t="s">
        <v>1</v>
      </c>
      <c r="F661" s="271" t="s">
        <v>2440</v>
      </c>
      <c r="G661" s="269"/>
      <c r="H661" s="272">
        <v>147.8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173</v>
      </c>
      <c r="AU661" s="278" t="s">
        <v>82</v>
      </c>
      <c r="AV661" s="14" t="s">
        <v>82</v>
      </c>
      <c r="AW661" s="14" t="s">
        <v>30</v>
      </c>
      <c r="AX661" s="14" t="s">
        <v>73</v>
      </c>
      <c r="AY661" s="278" t="s">
        <v>165</v>
      </c>
    </row>
    <row r="662" spans="1:51" s="14" customFormat="1" ht="12">
      <c r="A662" s="14"/>
      <c r="B662" s="268"/>
      <c r="C662" s="269"/>
      <c r="D662" s="259" t="s">
        <v>173</v>
      </c>
      <c r="E662" s="270" t="s">
        <v>1</v>
      </c>
      <c r="F662" s="271" t="s">
        <v>2441</v>
      </c>
      <c r="G662" s="269"/>
      <c r="H662" s="272">
        <v>42.5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173</v>
      </c>
      <c r="AU662" s="278" t="s">
        <v>82</v>
      </c>
      <c r="AV662" s="14" t="s">
        <v>82</v>
      </c>
      <c r="AW662" s="14" t="s">
        <v>30</v>
      </c>
      <c r="AX662" s="14" t="s">
        <v>73</v>
      </c>
      <c r="AY662" s="278" t="s">
        <v>165</v>
      </c>
    </row>
    <row r="663" spans="1:51" s="14" customFormat="1" ht="12">
      <c r="A663" s="14"/>
      <c r="B663" s="268"/>
      <c r="C663" s="269"/>
      <c r="D663" s="259" t="s">
        <v>173</v>
      </c>
      <c r="E663" s="270" t="s">
        <v>1</v>
      </c>
      <c r="F663" s="271" t="s">
        <v>2442</v>
      </c>
      <c r="G663" s="269"/>
      <c r="H663" s="272">
        <v>119.2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173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165</v>
      </c>
    </row>
    <row r="664" spans="1:63" s="12" customFormat="1" ht="22.8" customHeight="1">
      <c r="A664" s="12"/>
      <c r="B664" s="227"/>
      <c r="C664" s="228"/>
      <c r="D664" s="229" t="s">
        <v>72</v>
      </c>
      <c r="E664" s="241" t="s">
        <v>609</v>
      </c>
      <c r="F664" s="241" t="s">
        <v>773</v>
      </c>
      <c r="G664" s="228"/>
      <c r="H664" s="228"/>
      <c r="I664" s="231"/>
      <c r="J664" s="242">
        <f>BK664</f>
        <v>0</v>
      </c>
      <c r="K664" s="228"/>
      <c r="L664" s="233"/>
      <c r="M664" s="234"/>
      <c r="N664" s="235"/>
      <c r="O664" s="235"/>
      <c r="P664" s="236">
        <f>SUM(P665:P696)</f>
        <v>0</v>
      </c>
      <c r="Q664" s="235"/>
      <c r="R664" s="236">
        <f>SUM(R665:R696)</f>
        <v>65.50664286</v>
      </c>
      <c r="S664" s="235"/>
      <c r="T664" s="237">
        <f>SUM(T665:T696)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38" t="s">
        <v>80</v>
      </c>
      <c r="AT664" s="239" t="s">
        <v>72</v>
      </c>
      <c r="AU664" s="239" t="s">
        <v>80</v>
      </c>
      <c r="AY664" s="238" t="s">
        <v>165</v>
      </c>
      <c r="BK664" s="240">
        <f>SUM(BK665:BK696)</f>
        <v>0</v>
      </c>
    </row>
    <row r="665" spans="1:65" s="2" customFormat="1" ht="16.5" customHeight="1">
      <c r="A665" s="37"/>
      <c r="B665" s="38"/>
      <c r="C665" s="243" t="s">
        <v>779</v>
      </c>
      <c r="D665" s="243" t="s">
        <v>167</v>
      </c>
      <c r="E665" s="244" t="s">
        <v>775</v>
      </c>
      <c r="F665" s="245" t="s">
        <v>776</v>
      </c>
      <c r="G665" s="246" t="s">
        <v>178</v>
      </c>
      <c r="H665" s="247">
        <v>23.586</v>
      </c>
      <c r="I665" s="248"/>
      <c r="J665" s="249">
        <f>ROUND(I665*H665,2)</f>
        <v>0</v>
      </c>
      <c r="K665" s="250"/>
      <c r="L665" s="43"/>
      <c r="M665" s="251" t="s">
        <v>1</v>
      </c>
      <c r="N665" s="252" t="s">
        <v>38</v>
      </c>
      <c r="O665" s="90"/>
      <c r="P665" s="253">
        <f>O665*H665</f>
        <v>0</v>
      </c>
      <c r="Q665" s="253">
        <v>2.25634</v>
      </c>
      <c r="R665" s="253">
        <f>Q665*H665</f>
        <v>53.21803523999999</v>
      </c>
      <c r="S665" s="253">
        <v>0</v>
      </c>
      <c r="T665" s="254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255" t="s">
        <v>171</v>
      </c>
      <c r="AT665" s="255" t="s">
        <v>167</v>
      </c>
      <c r="AU665" s="255" t="s">
        <v>82</v>
      </c>
      <c r="AY665" s="16" t="s">
        <v>165</v>
      </c>
      <c r="BE665" s="256">
        <f>IF(N665="základní",J665,0)</f>
        <v>0</v>
      </c>
      <c r="BF665" s="256">
        <f>IF(N665="snížená",J665,0)</f>
        <v>0</v>
      </c>
      <c r="BG665" s="256">
        <f>IF(N665="zákl. přenesená",J665,0)</f>
        <v>0</v>
      </c>
      <c r="BH665" s="256">
        <f>IF(N665="sníž. přenesená",J665,0)</f>
        <v>0</v>
      </c>
      <c r="BI665" s="256">
        <f>IF(N665="nulová",J665,0)</f>
        <v>0</v>
      </c>
      <c r="BJ665" s="16" t="s">
        <v>80</v>
      </c>
      <c r="BK665" s="256">
        <f>ROUND(I665*H665,2)</f>
        <v>0</v>
      </c>
      <c r="BL665" s="16" t="s">
        <v>171</v>
      </c>
      <c r="BM665" s="255" t="s">
        <v>2443</v>
      </c>
    </row>
    <row r="666" spans="1:51" s="14" customFormat="1" ht="12">
      <c r="A666" s="14"/>
      <c r="B666" s="268"/>
      <c r="C666" s="269"/>
      <c r="D666" s="259" t="s">
        <v>173</v>
      </c>
      <c r="E666" s="270" t="s">
        <v>1</v>
      </c>
      <c r="F666" s="271" t="s">
        <v>2444</v>
      </c>
      <c r="G666" s="269"/>
      <c r="H666" s="272">
        <v>23.586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173</v>
      </c>
      <c r="AU666" s="278" t="s">
        <v>82</v>
      </c>
      <c r="AV666" s="14" t="s">
        <v>82</v>
      </c>
      <c r="AW666" s="14" t="s">
        <v>30</v>
      </c>
      <c r="AX666" s="14" t="s">
        <v>73</v>
      </c>
      <c r="AY666" s="278" t="s">
        <v>165</v>
      </c>
    </row>
    <row r="667" spans="1:65" s="2" customFormat="1" ht="21.75" customHeight="1">
      <c r="A667" s="37"/>
      <c r="B667" s="38"/>
      <c r="C667" s="243" t="s">
        <v>785</v>
      </c>
      <c r="D667" s="243" t="s">
        <v>167</v>
      </c>
      <c r="E667" s="244" t="s">
        <v>780</v>
      </c>
      <c r="F667" s="245" t="s">
        <v>781</v>
      </c>
      <c r="G667" s="246" t="s">
        <v>178</v>
      </c>
      <c r="H667" s="247">
        <v>3.248</v>
      </c>
      <c r="I667" s="248"/>
      <c r="J667" s="249">
        <f>ROUND(I667*H667,2)</f>
        <v>0</v>
      </c>
      <c r="K667" s="250"/>
      <c r="L667" s="43"/>
      <c r="M667" s="251" t="s">
        <v>1</v>
      </c>
      <c r="N667" s="252" t="s">
        <v>38</v>
      </c>
      <c r="O667" s="90"/>
      <c r="P667" s="253">
        <f>O667*H667</f>
        <v>0</v>
      </c>
      <c r="Q667" s="253">
        <v>2.25634</v>
      </c>
      <c r="R667" s="253">
        <f>Q667*H667</f>
        <v>7.328592319999999</v>
      </c>
      <c r="S667" s="253">
        <v>0</v>
      </c>
      <c r="T667" s="254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255" t="s">
        <v>171</v>
      </c>
      <c r="AT667" s="255" t="s">
        <v>167</v>
      </c>
      <c r="AU667" s="255" t="s">
        <v>82</v>
      </c>
      <c r="AY667" s="16" t="s">
        <v>165</v>
      </c>
      <c r="BE667" s="256">
        <f>IF(N667="základní",J667,0)</f>
        <v>0</v>
      </c>
      <c r="BF667" s="256">
        <f>IF(N667="snížená",J667,0)</f>
        <v>0</v>
      </c>
      <c r="BG667" s="256">
        <f>IF(N667="zákl. přenesená",J667,0)</f>
        <v>0</v>
      </c>
      <c r="BH667" s="256">
        <f>IF(N667="sníž. přenesená",J667,0)</f>
        <v>0</v>
      </c>
      <c r="BI667" s="256">
        <f>IF(N667="nulová",J667,0)</f>
        <v>0</v>
      </c>
      <c r="BJ667" s="16" t="s">
        <v>80</v>
      </c>
      <c r="BK667" s="256">
        <f>ROUND(I667*H667,2)</f>
        <v>0</v>
      </c>
      <c r="BL667" s="16" t="s">
        <v>171</v>
      </c>
      <c r="BM667" s="255" t="s">
        <v>2445</v>
      </c>
    </row>
    <row r="668" spans="1:51" s="14" customFormat="1" ht="12">
      <c r="A668" s="14"/>
      <c r="B668" s="268"/>
      <c r="C668" s="269"/>
      <c r="D668" s="259" t="s">
        <v>173</v>
      </c>
      <c r="E668" s="270" t="s">
        <v>1</v>
      </c>
      <c r="F668" s="271" t="s">
        <v>2446</v>
      </c>
      <c r="G668" s="269"/>
      <c r="H668" s="272">
        <v>2.948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173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165</v>
      </c>
    </row>
    <row r="669" spans="1:51" s="14" customFormat="1" ht="12">
      <c r="A669" s="14"/>
      <c r="B669" s="268"/>
      <c r="C669" s="269"/>
      <c r="D669" s="259" t="s">
        <v>173</v>
      </c>
      <c r="E669" s="270" t="s">
        <v>1</v>
      </c>
      <c r="F669" s="271" t="s">
        <v>784</v>
      </c>
      <c r="G669" s="269"/>
      <c r="H669" s="272">
        <v>0.3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173</v>
      </c>
      <c r="AU669" s="278" t="s">
        <v>82</v>
      </c>
      <c r="AV669" s="14" t="s">
        <v>82</v>
      </c>
      <c r="AW669" s="14" t="s">
        <v>30</v>
      </c>
      <c r="AX669" s="14" t="s">
        <v>73</v>
      </c>
      <c r="AY669" s="278" t="s">
        <v>165</v>
      </c>
    </row>
    <row r="670" spans="1:65" s="2" customFormat="1" ht="21.75" customHeight="1">
      <c r="A670" s="37"/>
      <c r="B670" s="38"/>
      <c r="C670" s="243" t="s">
        <v>790</v>
      </c>
      <c r="D670" s="243" t="s">
        <v>167</v>
      </c>
      <c r="E670" s="244" t="s">
        <v>786</v>
      </c>
      <c r="F670" s="245" t="s">
        <v>787</v>
      </c>
      <c r="G670" s="246" t="s">
        <v>178</v>
      </c>
      <c r="H670" s="247">
        <v>23.586</v>
      </c>
      <c r="I670" s="248"/>
      <c r="J670" s="249">
        <f>ROUND(I670*H670,2)</f>
        <v>0</v>
      </c>
      <c r="K670" s="250"/>
      <c r="L670" s="43"/>
      <c r="M670" s="251" t="s">
        <v>1</v>
      </c>
      <c r="N670" s="252" t="s">
        <v>38</v>
      </c>
      <c r="O670" s="90"/>
      <c r="P670" s="253">
        <f>O670*H670</f>
        <v>0</v>
      </c>
      <c r="Q670" s="253">
        <v>0</v>
      </c>
      <c r="R670" s="253">
        <f>Q670*H670</f>
        <v>0</v>
      </c>
      <c r="S670" s="253">
        <v>0</v>
      </c>
      <c r="T670" s="254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55" t="s">
        <v>171</v>
      </c>
      <c r="AT670" s="255" t="s">
        <v>167</v>
      </c>
      <c r="AU670" s="255" t="s">
        <v>82</v>
      </c>
      <c r="AY670" s="16" t="s">
        <v>165</v>
      </c>
      <c r="BE670" s="256">
        <f>IF(N670="základní",J670,0)</f>
        <v>0</v>
      </c>
      <c r="BF670" s="256">
        <f>IF(N670="snížená",J670,0)</f>
        <v>0</v>
      </c>
      <c r="BG670" s="256">
        <f>IF(N670="zákl. přenesená",J670,0)</f>
        <v>0</v>
      </c>
      <c r="BH670" s="256">
        <f>IF(N670="sníž. přenesená",J670,0)</f>
        <v>0</v>
      </c>
      <c r="BI670" s="256">
        <f>IF(N670="nulová",J670,0)</f>
        <v>0</v>
      </c>
      <c r="BJ670" s="16" t="s">
        <v>80</v>
      </c>
      <c r="BK670" s="256">
        <f>ROUND(I670*H670,2)</f>
        <v>0</v>
      </c>
      <c r="BL670" s="16" t="s">
        <v>171</v>
      </c>
      <c r="BM670" s="255" t="s">
        <v>2447</v>
      </c>
    </row>
    <row r="671" spans="1:51" s="14" customFormat="1" ht="12">
      <c r="A671" s="14"/>
      <c r="B671" s="268"/>
      <c r="C671" s="269"/>
      <c r="D671" s="259" t="s">
        <v>173</v>
      </c>
      <c r="E671" s="270" t="s">
        <v>1</v>
      </c>
      <c r="F671" s="271" t="s">
        <v>2444</v>
      </c>
      <c r="G671" s="269"/>
      <c r="H671" s="272">
        <v>23.586</v>
      </c>
      <c r="I671" s="273"/>
      <c r="J671" s="269"/>
      <c r="K671" s="269"/>
      <c r="L671" s="274"/>
      <c r="M671" s="275"/>
      <c r="N671" s="276"/>
      <c r="O671" s="276"/>
      <c r="P671" s="276"/>
      <c r="Q671" s="276"/>
      <c r="R671" s="276"/>
      <c r="S671" s="276"/>
      <c r="T671" s="27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78" t="s">
        <v>173</v>
      </c>
      <c r="AU671" s="278" t="s">
        <v>82</v>
      </c>
      <c r="AV671" s="14" t="s">
        <v>82</v>
      </c>
      <c r="AW671" s="14" t="s">
        <v>30</v>
      </c>
      <c r="AX671" s="14" t="s">
        <v>73</v>
      </c>
      <c r="AY671" s="278" t="s">
        <v>165</v>
      </c>
    </row>
    <row r="672" spans="1:65" s="2" customFormat="1" ht="21.75" customHeight="1">
      <c r="A672" s="37"/>
      <c r="B672" s="38"/>
      <c r="C672" s="243" t="s">
        <v>794</v>
      </c>
      <c r="D672" s="243" t="s">
        <v>167</v>
      </c>
      <c r="E672" s="244" t="s">
        <v>791</v>
      </c>
      <c r="F672" s="245" t="s">
        <v>792</v>
      </c>
      <c r="G672" s="246" t="s">
        <v>178</v>
      </c>
      <c r="H672" s="247">
        <v>23.586</v>
      </c>
      <c r="I672" s="248"/>
      <c r="J672" s="249">
        <f>ROUND(I672*H672,2)</f>
        <v>0</v>
      </c>
      <c r="K672" s="250"/>
      <c r="L672" s="43"/>
      <c r="M672" s="251" t="s">
        <v>1</v>
      </c>
      <c r="N672" s="252" t="s">
        <v>38</v>
      </c>
      <c r="O672" s="90"/>
      <c r="P672" s="253">
        <f>O672*H672</f>
        <v>0</v>
      </c>
      <c r="Q672" s="253">
        <v>0</v>
      </c>
      <c r="R672" s="253">
        <f>Q672*H672</f>
        <v>0</v>
      </c>
      <c r="S672" s="253">
        <v>0</v>
      </c>
      <c r="T672" s="254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255" t="s">
        <v>171</v>
      </c>
      <c r="AT672" s="255" t="s">
        <v>167</v>
      </c>
      <c r="AU672" s="255" t="s">
        <v>82</v>
      </c>
      <c r="AY672" s="16" t="s">
        <v>165</v>
      </c>
      <c r="BE672" s="256">
        <f>IF(N672="základní",J672,0)</f>
        <v>0</v>
      </c>
      <c r="BF672" s="256">
        <f>IF(N672="snížená",J672,0)</f>
        <v>0</v>
      </c>
      <c r="BG672" s="256">
        <f>IF(N672="zákl. přenesená",J672,0)</f>
        <v>0</v>
      </c>
      <c r="BH672" s="256">
        <f>IF(N672="sníž. přenesená",J672,0)</f>
        <v>0</v>
      </c>
      <c r="BI672" s="256">
        <f>IF(N672="nulová",J672,0)</f>
        <v>0</v>
      </c>
      <c r="BJ672" s="16" t="s">
        <v>80</v>
      </c>
      <c r="BK672" s="256">
        <f>ROUND(I672*H672,2)</f>
        <v>0</v>
      </c>
      <c r="BL672" s="16" t="s">
        <v>171</v>
      </c>
      <c r="BM672" s="255" t="s">
        <v>2448</v>
      </c>
    </row>
    <row r="673" spans="1:51" s="14" customFormat="1" ht="12">
      <c r="A673" s="14"/>
      <c r="B673" s="268"/>
      <c r="C673" s="269"/>
      <c r="D673" s="259" t="s">
        <v>173</v>
      </c>
      <c r="E673" s="270" t="s">
        <v>1</v>
      </c>
      <c r="F673" s="271" t="s">
        <v>2444</v>
      </c>
      <c r="G673" s="269"/>
      <c r="H673" s="272">
        <v>23.586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173</v>
      </c>
      <c r="AU673" s="278" t="s">
        <v>82</v>
      </c>
      <c r="AV673" s="14" t="s">
        <v>82</v>
      </c>
      <c r="AW673" s="14" t="s">
        <v>30</v>
      </c>
      <c r="AX673" s="14" t="s">
        <v>73</v>
      </c>
      <c r="AY673" s="278" t="s">
        <v>165</v>
      </c>
    </row>
    <row r="674" spans="1:65" s="2" customFormat="1" ht="16.5" customHeight="1">
      <c r="A674" s="37"/>
      <c r="B674" s="38"/>
      <c r="C674" s="243" t="s">
        <v>799</v>
      </c>
      <c r="D674" s="243" t="s">
        <v>167</v>
      </c>
      <c r="E674" s="244" t="s">
        <v>795</v>
      </c>
      <c r="F674" s="245" t="s">
        <v>796</v>
      </c>
      <c r="G674" s="246" t="s">
        <v>219</v>
      </c>
      <c r="H674" s="247">
        <v>0.465</v>
      </c>
      <c r="I674" s="248"/>
      <c r="J674" s="249">
        <f>ROUND(I674*H674,2)</f>
        <v>0</v>
      </c>
      <c r="K674" s="250"/>
      <c r="L674" s="43"/>
      <c r="M674" s="251" t="s">
        <v>1</v>
      </c>
      <c r="N674" s="252" t="s">
        <v>38</v>
      </c>
      <c r="O674" s="90"/>
      <c r="P674" s="253">
        <f>O674*H674</f>
        <v>0</v>
      </c>
      <c r="Q674" s="253">
        <v>1.05306</v>
      </c>
      <c r="R674" s="253">
        <f>Q674*H674</f>
        <v>0.4896729000000001</v>
      </c>
      <c r="S674" s="253">
        <v>0</v>
      </c>
      <c r="T674" s="254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55" t="s">
        <v>171</v>
      </c>
      <c r="AT674" s="255" t="s">
        <v>167</v>
      </c>
      <c r="AU674" s="255" t="s">
        <v>82</v>
      </c>
      <c r="AY674" s="16" t="s">
        <v>165</v>
      </c>
      <c r="BE674" s="256">
        <f>IF(N674="základní",J674,0)</f>
        <v>0</v>
      </c>
      <c r="BF674" s="256">
        <f>IF(N674="snížená",J674,0)</f>
        <v>0</v>
      </c>
      <c r="BG674" s="256">
        <f>IF(N674="zákl. přenesená",J674,0)</f>
        <v>0</v>
      </c>
      <c r="BH674" s="256">
        <f>IF(N674="sníž. přenesená",J674,0)</f>
        <v>0</v>
      </c>
      <c r="BI674" s="256">
        <f>IF(N674="nulová",J674,0)</f>
        <v>0</v>
      </c>
      <c r="BJ674" s="16" t="s">
        <v>80</v>
      </c>
      <c r="BK674" s="256">
        <f>ROUND(I674*H674,2)</f>
        <v>0</v>
      </c>
      <c r="BL674" s="16" t="s">
        <v>171</v>
      </c>
      <c r="BM674" s="255" t="s">
        <v>2449</v>
      </c>
    </row>
    <row r="675" spans="1:51" s="14" customFormat="1" ht="12">
      <c r="A675" s="14"/>
      <c r="B675" s="268"/>
      <c r="C675" s="269"/>
      <c r="D675" s="259" t="s">
        <v>173</v>
      </c>
      <c r="E675" s="270" t="s">
        <v>1</v>
      </c>
      <c r="F675" s="271" t="s">
        <v>2450</v>
      </c>
      <c r="G675" s="269"/>
      <c r="H675" s="272">
        <v>0.465</v>
      </c>
      <c r="I675" s="273"/>
      <c r="J675" s="269"/>
      <c r="K675" s="269"/>
      <c r="L675" s="274"/>
      <c r="M675" s="275"/>
      <c r="N675" s="276"/>
      <c r="O675" s="276"/>
      <c r="P675" s="276"/>
      <c r="Q675" s="276"/>
      <c r="R675" s="276"/>
      <c r="S675" s="276"/>
      <c r="T675" s="27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8" t="s">
        <v>173</v>
      </c>
      <c r="AU675" s="278" t="s">
        <v>82</v>
      </c>
      <c r="AV675" s="14" t="s">
        <v>82</v>
      </c>
      <c r="AW675" s="14" t="s">
        <v>30</v>
      </c>
      <c r="AX675" s="14" t="s">
        <v>73</v>
      </c>
      <c r="AY675" s="278" t="s">
        <v>165</v>
      </c>
    </row>
    <row r="676" spans="1:65" s="2" customFormat="1" ht="21.75" customHeight="1">
      <c r="A676" s="37"/>
      <c r="B676" s="38"/>
      <c r="C676" s="243" t="s">
        <v>810</v>
      </c>
      <c r="D676" s="243" t="s">
        <v>167</v>
      </c>
      <c r="E676" s="244" t="s">
        <v>800</v>
      </c>
      <c r="F676" s="245" t="s">
        <v>801</v>
      </c>
      <c r="G676" s="246" t="s">
        <v>170</v>
      </c>
      <c r="H676" s="247">
        <v>45.145</v>
      </c>
      <c r="I676" s="248"/>
      <c r="J676" s="249">
        <f>ROUND(I676*H676,2)</f>
        <v>0</v>
      </c>
      <c r="K676" s="250"/>
      <c r="L676" s="43"/>
      <c r="M676" s="251" t="s">
        <v>1</v>
      </c>
      <c r="N676" s="252" t="s">
        <v>38</v>
      </c>
      <c r="O676" s="90"/>
      <c r="P676" s="253">
        <f>O676*H676</f>
        <v>0</v>
      </c>
      <c r="Q676" s="253">
        <v>0.09868</v>
      </c>
      <c r="R676" s="253">
        <f>Q676*H676</f>
        <v>4.4549086</v>
      </c>
      <c r="S676" s="253">
        <v>0</v>
      </c>
      <c r="T676" s="254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255" t="s">
        <v>171</v>
      </c>
      <c r="AT676" s="255" t="s">
        <v>167</v>
      </c>
      <c r="AU676" s="255" t="s">
        <v>82</v>
      </c>
      <c r="AY676" s="16" t="s">
        <v>165</v>
      </c>
      <c r="BE676" s="256">
        <f>IF(N676="základní",J676,0)</f>
        <v>0</v>
      </c>
      <c r="BF676" s="256">
        <f>IF(N676="snížená",J676,0)</f>
        <v>0</v>
      </c>
      <c r="BG676" s="256">
        <f>IF(N676="zákl. přenesená",J676,0)</f>
        <v>0</v>
      </c>
      <c r="BH676" s="256">
        <f>IF(N676="sníž. přenesená",J676,0)</f>
        <v>0</v>
      </c>
      <c r="BI676" s="256">
        <f>IF(N676="nulová",J676,0)</f>
        <v>0</v>
      </c>
      <c r="BJ676" s="16" t="s">
        <v>80</v>
      </c>
      <c r="BK676" s="256">
        <f>ROUND(I676*H676,2)</f>
        <v>0</v>
      </c>
      <c r="BL676" s="16" t="s">
        <v>171</v>
      </c>
      <c r="BM676" s="255" t="s">
        <v>2451</v>
      </c>
    </row>
    <row r="677" spans="1:51" s="13" customFormat="1" ht="12">
      <c r="A677" s="13"/>
      <c r="B677" s="257"/>
      <c r="C677" s="258"/>
      <c r="D677" s="259" t="s">
        <v>173</v>
      </c>
      <c r="E677" s="260" t="s">
        <v>1</v>
      </c>
      <c r="F677" s="261" t="s">
        <v>803</v>
      </c>
      <c r="G677" s="258"/>
      <c r="H677" s="260" t="s">
        <v>1</v>
      </c>
      <c r="I677" s="262"/>
      <c r="J677" s="258"/>
      <c r="K677" s="258"/>
      <c r="L677" s="263"/>
      <c r="M677" s="264"/>
      <c r="N677" s="265"/>
      <c r="O677" s="265"/>
      <c r="P677" s="265"/>
      <c r="Q677" s="265"/>
      <c r="R677" s="265"/>
      <c r="S677" s="265"/>
      <c r="T677" s="26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7" t="s">
        <v>173</v>
      </c>
      <c r="AU677" s="267" t="s">
        <v>82</v>
      </c>
      <c r="AV677" s="13" t="s">
        <v>80</v>
      </c>
      <c r="AW677" s="13" t="s">
        <v>30</v>
      </c>
      <c r="AX677" s="13" t="s">
        <v>73</v>
      </c>
      <c r="AY677" s="267" t="s">
        <v>165</v>
      </c>
    </row>
    <row r="678" spans="1:51" s="13" customFormat="1" ht="12">
      <c r="A678" s="13"/>
      <c r="B678" s="257"/>
      <c r="C678" s="258"/>
      <c r="D678" s="259" t="s">
        <v>173</v>
      </c>
      <c r="E678" s="260" t="s">
        <v>1</v>
      </c>
      <c r="F678" s="261" t="s">
        <v>2223</v>
      </c>
      <c r="G678" s="258"/>
      <c r="H678" s="260" t="s">
        <v>1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7" t="s">
        <v>173</v>
      </c>
      <c r="AU678" s="267" t="s">
        <v>82</v>
      </c>
      <c r="AV678" s="13" t="s">
        <v>80</v>
      </c>
      <c r="AW678" s="13" t="s">
        <v>30</v>
      </c>
      <c r="AX678" s="13" t="s">
        <v>73</v>
      </c>
      <c r="AY678" s="267" t="s">
        <v>165</v>
      </c>
    </row>
    <row r="679" spans="1:51" s="14" customFormat="1" ht="12">
      <c r="A679" s="14"/>
      <c r="B679" s="268"/>
      <c r="C679" s="269"/>
      <c r="D679" s="259" t="s">
        <v>173</v>
      </c>
      <c r="E679" s="270" t="s">
        <v>1</v>
      </c>
      <c r="F679" s="271" t="s">
        <v>2452</v>
      </c>
      <c r="G679" s="269"/>
      <c r="H679" s="272">
        <v>4.032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173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165</v>
      </c>
    </row>
    <row r="680" spans="1:51" s="14" customFormat="1" ht="12">
      <c r="A680" s="14"/>
      <c r="B680" s="268"/>
      <c r="C680" s="269"/>
      <c r="D680" s="259" t="s">
        <v>173</v>
      </c>
      <c r="E680" s="270" t="s">
        <v>1</v>
      </c>
      <c r="F680" s="271" t="s">
        <v>2453</v>
      </c>
      <c r="G680" s="269"/>
      <c r="H680" s="272">
        <v>3.83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173</v>
      </c>
      <c r="AU680" s="278" t="s">
        <v>82</v>
      </c>
      <c r="AV680" s="14" t="s">
        <v>82</v>
      </c>
      <c r="AW680" s="14" t="s">
        <v>30</v>
      </c>
      <c r="AX680" s="14" t="s">
        <v>73</v>
      </c>
      <c r="AY680" s="278" t="s">
        <v>165</v>
      </c>
    </row>
    <row r="681" spans="1:51" s="14" customFormat="1" ht="12">
      <c r="A681" s="14"/>
      <c r="B681" s="268"/>
      <c r="C681" s="269"/>
      <c r="D681" s="259" t="s">
        <v>173</v>
      </c>
      <c r="E681" s="270" t="s">
        <v>1</v>
      </c>
      <c r="F681" s="271" t="s">
        <v>2454</v>
      </c>
      <c r="G681" s="269"/>
      <c r="H681" s="272">
        <v>13.042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173</v>
      </c>
      <c r="AU681" s="278" t="s">
        <v>82</v>
      </c>
      <c r="AV681" s="14" t="s">
        <v>82</v>
      </c>
      <c r="AW681" s="14" t="s">
        <v>30</v>
      </c>
      <c r="AX681" s="14" t="s">
        <v>73</v>
      </c>
      <c r="AY681" s="278" t="s">
        <v>165</v>
      </c>
    </row>
    <row r="682" spans="1:51" s="14" customFormat="1" ht="12">
      <c r="A682" s="14"/>
      <c r="B682" s="268"/>
      <c r="C682" s="269"/>
      <c r="D682" s="259" t="s">
        <v>173</v>
      </c>
      <c r="E682" s="270" t="s">
        <v>1</v>
      </c>
      <c r="F682" s="271" t="s">
        <v>2455</v>
      </c>
      <c r="G682" s="269"/>
      <c r="H682" s="272">
        <v>0.634</v>
      </c>
      <c r="I682" s="273"/>
      <c r="J682" s="269"/>
      <c r="K682" s="269"/>
      <c r="L682" s="274"/>
      <c r="M682" s="275"/>
      <c r="N682" s="276"/>
      <c r="O682" s="276"/>
      <c r="P682" s="276"/>
      <c r="Q682" s="276"/>
      <c r="R682" s="276"/>
      <c r="S682" s="276"/>
      <c r="T682" s="27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8" t="s">
        <v>173</v>
      </c>
      <c r="AU682" s="278" t="s">
        <v>82</v>
      </c>
      <c r="AV682" s="14" t="s">
        <v>82</v>
      </c>
      <c r="AW682" s="14" t="s">
        <v>30</v>
      </c>
      <c r="AX682" s="14" t="s">
        <v>73</v>
      </c>
      <c r="AY682" s="278" t="s">
        <v>165</v>
      </c>
    </row>
    <row r="683" spans="1:51" s="13" customFormat="1" ht="12">
      <c r="A683" s="13"/>
      <c r="B683" s="257"/>
      <c r="C683" s="258"/>
      <c r="D683" s="259" t="s">
        <v>173</v>
      </c>
      <c r="E683" s="260" t="s">
        <v>1</v>
      </c>
      <c r="F683" s="261" t="s">
        <v>408</v>
      </c>
      <c r="G683" s="258"/>
      <c r="H683" s="260" t="s">
        <v>1</v>
      </c>
      <c r="I683" s="262"/>
      <c r="J683" s="258"/>
      <c r="K683" s="258"/>
      <c r="L683" s="263"/>
      <c r="M683" s="264"/>
      <c r="N683" s="265"/>
      <c r="O683" s="265"/>
      <c r="P683" s="265"/>
      <c r="Q683" s="265"/>
      <c r="R683" s="265"/>
      <c r="S683" s="265"/>
      <c r="T683" s="26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7" t="s">
        <v>173</v>
      </c>
      <c r="AU683" s="267" t="s">
        <v>82</v>
      </c>
      <c r="AV683" s="13" t="s">
        <v>80</v>
      </c>
      <c r="AW683" s="13" t="s">
        <v>30</v>
      </c>
      <c r="AX683" s="13" t="s">
        <v>73</v>
      </c>
      <c r="AY683" s="267" t="s">
        <v>165</v>
      </c>
    </row>
    <row r="684" spans="1:51" s="14" customFormat="1" ht="12">
      <c r="A684" s="14"/>
      <c r="B684" s="268"/>
      <c r="C684" s="269"/>
      <c r="D684" s="259" t="s">
        <v>173</v>
      </c>
      <c r="E684" s="270" t="s">
        <v>1</v>
      </c>
      <c r="F684" s="271" t="s">
        <v>2452</v>
      </c>
      <c r="G684" s="269"/>
      <c r="H684" s="272">
        <v>4.032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173</v>
      </c>
      <c r="AU684" s="278" t="s">
        <v>82</v>
      </c>
      <c r="AV684" s="14" t="s">
        <v>82</v>
      </c>
      <c r="AW684" s="14" t="s">
        <v>30</v>
      </c>
      <c r="AX684" s="14" t="s">
        <v>73</v>
      </c>
      <c r="AY684" s="278" t="s">
        <v>165</v>
      </c>
    </row>
    <row r="685" spans="1:51" s="14" customFormat="1" ht="12">
      <c r="A685" s="14"/>
      <c r="B685" s="268"/>
      <c r="C685" s="269"/>
      <c r="D685" s="259" t="s">
        <v>173</v>
      </c>
      <c r="E685" s="270" t="s">
        <v>1</v>
      </c>
      <c r="F685" s="271" t="s">
        <v>2456</v>
      </c>
      <c r="G685" s="269"/>
      <c r="H685" s="272">
        <v>4.57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173</v>
      </c>
      <c r="AU685" s="278" t="s">
        <v>82</v>
      </c>
      <c r="AV685" s="14" t="s">
        <v>82</v>
      </c>
      <c r="AW685" s="14" t="s">
        <v>30</v>
      </c>
      <c r="AX685" s="14" t="s">
        <v>73</v>
      </c>
      <c r="AY685" s="278" t="s">
        <v>165</v>
      </c>
    </row>
    <row r="686" spans="1:51" s="14" customFormat="1" ht="12">
      <c r="A686" s="14"/>
      <c r="B686" s="268"/>
      <c r="C686" s="269"/>
      <c r="D686" s="259" t="s">
        <v>173</v>
      </c>
      <c r="E686" s="270" t="s">
        <v>1</v>
      </c>
      <c r="F686" s="271" t="s">
        <v>2457</v>
      </c>
      <c r="G686" s="269"/>
      <c r="H686" s="272">
        <v>1.901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173</v>
      </c>
      <c r="AU686" s="278" t="s">
        <v>82</v>
      </c>
      <c r="AV686" s="14" t="s">
        <v>82</v>
      </c>
      <c r="AW686" s="14" t="s">
        <v>30</v>
      </c>
      <c r="AX686" s="14" t="s">
        <v>73</v>
      </c>
      <c r="AY686" s="278" t="s">
        <v>165</v>
      </c>
    </row>
    <row r="687" spans="1:51" s="14" customFormat="1" ht="12">
      <c r="A687" s="14"/>
      <c r="B687" s="268"/>
      <c r="C687" s="269"/>
      <c r="D687" s="259" t="s">
        <v>173</v>
      </c>
      <c r="E687" s="270" t="s">
        <v>1</v>
      </c>
      <c r="F687" s="271" t="s">
        <v>2458</v>
      </c>
      <c r="G687" s="269"/>
      <c r="H687" s="272">
        <v>13.104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173</v>
      </c>
      <c r="AU687" s="278" t="s">
        <v>82</v>
      </c>
      <c r="AV687" s="14" t="s">
        <v>82</v>
      </c>
      <c r="AW687" s="14" t="s">
        <v>30</v>
      </c>
      <c r="AX687" s="14" t="s">
        <v>73</v>
      </c>
      <c r="AY687" s="278" t="s">
        <v>165</v>
      </c>
    </row>
    <row r="688" spans="1:65" s="2" customFormat="1" ht="21.75" customHeight="1">
      <c r="A688" s="37"/>
      <c r="B688" s="38"/>
      <c r="C688" s="243" t="s">
        <v>816</v>
      </c>
      <c r="D688" s="243" t="s">
        <v>167</v>
      </c>
      <c r="E688" s="244" t="s">
        <v>811</v>
      </c>
      <c r="F688" s="245" t="s">
        <v>812</v>
      </c>
      <c r="G688" s="246" t="s">
        <v>457</v>
      </c>
      <c r="H688" s="247">
        <v>213.73</v>
      </c>
      <c r="I688" s="248"/>
      <c r="J688" s="249">
        <f>ROUND(I688*H688,2)</f>
        <v>0</v>
      </c>
      <c r="K688" s="250"/>
      <c r="L688" s="43"/>
      <c r="M688" s="251" t="s">
        <v>1</v>
      </c>
      <c r="N688" s="252" t="s">
        <v>38</v>
      </c>
      <c r="O688" s="90"/>
      <c r="P688" s="253">
        <f>O688*H688</f>
        <v>0</v>
      </c>
      <c r="Q688" s="253">
        <v>6E-05</v>
      </c>
      <c r="R688" s="253">
        <f>Q688*H688</f>
        <v>0.0128238</v>
      </c>
      <c r="S688" s="253">
        <v>0</v>
      </c>
      <c r="T688" s="254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55" t="s">
        <v>171</v>
      </c>
      <c r="AT688" s="255" t="s">
        <v>167</v>
      </c>
      <c r="AU688" s="255" t="s">
        <v>82</v>
      </c>
      <c r="AY688" s="16" t="s">
        <v>165</v>
      </c>
      <c r="BE688" s="256">
        <f>IF(N688="základní",J688,0)</f>
        <v>0</v>
      </c>
      <c r="BF688" s="256">
        <f>IF(N688="snížená",J688,0)</f>
        <v>0</v>
      </c>
      <c r="BG688" s="256">
        <f>IF(N688="zákl. přenesená",J688,0)</f>
        <v>0</v>
      </c>
      <c r="BH688" s="256">
        <f>IF(N688="sníž. přenesená",J688,0)</f>
        <v>0</v>
      </c>
      <c r="BI688" s="256">
        <f>IF(N688="nulová",J688,0)</f>
        <v>0</v>
      </c>
      <c r="BJ688" s="16" t="s">
        <v>80</v>
      </c>
      <c r="BK688" s="256">
        <f>ROUND(I688*H688,2)</f>
        <v>0</v>
      </c>
      <c r="BL688" s="16" t="s">
        <v>171</v>
      </c>
      <c r="BM688" s="255" t="s">
        <v>2459</v>
      </c>
    </row>
    <row r="689" spans="1:51" s="13" customFormat="1" ht="12">
      <c r="A689" s="13"/>
      <c r="B689" s="257"/>
      <c r="C689" s="258"/>
      <c r="D689" s="259" t="s">
        <v>173</v>
      </c>
      <c r="E689" s="260" t="s">
        <v>1</v>
      </c>
      <c r="F689" s="261" t="s">
        <v>603</v>
      </c>
      <c r="G689" s="258"/>
      <c r="H689" s="260" t="s">
        <v>1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7" t="s">
        <v>173</v>
      </c>
      <c r="AU689" s="267" t="s">
        <v>82</v>
      </c>
      <c r="AV689" s="13" t="s">
        <v>80</v>
      </c>
      <c r="AW689" s="13" t="s">
        <v>30</v>
      </c>
      <c r="AX689" s="13" t="s">
        <v>73</v>
      </c>
      <c r="AY689" s="267" t="s">
        <v>165</v>
      </c>
    </row>
    <row r="690" spans="1:51" s="14" customFormat="1" ht="12">
      <c r="A690" s="14"/>
      <c r="B690" s="268"/>
      <c r="C690" s="269"/>
      <c r="D690" s="259" t="s">
        <v>173</v>
      </c>
      <c r="E690" s="270" t="s">
        <v>1</v>
      </c>
      <c r="F690" s="271" t="s">
        <v>2460</v>
      </c>
      <c r="G690" s="269"/>
      <c r="H690" s="272">
        <v>55.35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173</v>
      </c>
      <c r="AU690" s="278" t="s">
        <v>82</v>
      </c>
      <c r="AV690" s="14" t="s">
        <v>82</v>
      </c>
      <c r="AW690" s="14" t="s">
        <v>30</v>
      </c>
      <c r="AX690" s="14" t="s">
        <v>73</v>
      </c>
      <c r="AY690" s="278" t="s">
        <v>165</v>
      </c>
    </row>
    <row r="691" spans="1:51" s="14" customFormat="1" ht="12">
      <c r="A691" s="14"/>
      <c r="B691" s="268"/>
      <c r="C691" s="269"/>
      <c r="D691" s="259" t="s">
        <v>173</v>
      </c>
      <c r="E691" s="270" t="s">
        <v>1</v>
      </c>
      <c r="F691" s="271" t="s">
        <v>2461</v>
      </c>
      <c r="G691" s="269"/>
      <c r="H691" s="272">
        <v>44.24</v>
      </c>
      <c r="I691" s="273"/>
      <c r="J691" s="269"/>
      <c r="K691" s="269"/>
      <c r="L691" s="274"/>
      <c r="M691" s="275"/>
      <c r="N691" s="276"/>
      <c r="O691" s="276"/>
      <c r="P691" s="276"/>
      <c r="Q691" s="276"/>
      <c r="R691" s="276"/>
      <c r="S691" s="276"/>
      <c r="T691" s="27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8" t="s">
        <v>173</v>
      </c>
      <c r="AU691" s="278" t="s">
        <v>82</v>
      </c>
      <c r="AV691" s="14" t="s">
        <v>82</v>
      </c>
      <c r="AW691" s="14" t="s">
        <v>30</v>
      </c>
      <c r="AX691" s="14" t="s">
        <v>73</v>
      </c>
      <c r="AY691" s="278" t="s">
        <v>165</v>
      </c>
    </row>
    <row r="692" spans="1:51" s="14" customFormat="1" ht="12">
      <c r="A692" s="14"/>
      <c r="B692" s="268"/>
      <c r="C692" s="269"/>
      <c r="D692" s="259" t="s">
        <v>173</v>
      </c>
      <c r="E692" s="270" t="s">
        <v>1</v>
      </c>
      <c r="F692" s="271" t="s">
        <v>2462</v>
      </c>
      <c r="G692" s="269"/>
      <c r="H692" s="272">
        <v>47.24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173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165</v>
      </c>
    </row>
    <row r="693" spans="1:51" s="13" customFormat="1" ht="12">
      <c r="A693" s="13"/>
      <c r="B693" s="257"/>
      <c r="C693" s="258"/>
      <c r="D693" s="259" t="s">
        <v>173</v>
      </c>
      <c r="E693" s="260" t="s">
        <v>1</v>
      </c>
      <c r="F693" s="261" t="s">
        <v>265</v>
      </c>
      <c r="G693" s="258"/>
      <c r="H693" s="260" t="s">
        <v>1</v>
      </c>
      <c r="I693" s="262"/>
      <c r="J693" s="258"/>
      <c r="K693" s="258"/>
      <c r="L693" s="263"/>
      <c r="M693" s="264"/>
      <c r="N693" s="265"/>
      <c r="O693" s="265"/>
      <c r="P693" s="265"/>
      <c r="Q693" s="265"/>
      <c r="R693" s="265"/>
      <c r="S693" s="265"/>
      <c r="T693" s="26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7" t="s">
        <v>173</v>
      </c>
      <c r="AU693" s="267" t="s">
        <v>82</v>
      </c>
      <c r="AV693" s="13" t="s">
        <v>80</v>
      </c>
      <c r="AW693" s="13" t="s">
        <v>30</v>
      </c>
      <c r="AX693" s="13" t="s">
        <v>73</v>
      </c>
      <c r="AY693" s="267" t="s">
        <v>165</v>
      </c>
    </row>
    <row r="694" spans="1:51" s="14" customFormat="1" ht="12">
      <c r="A694" s="14"/>
      <c r="B694" s="268"/>
      <c r="C694" s="269"/>
      <c r="D694" s="259" t="s">
        <v>173</v>
      </c>
      <c r="E694" s="270" t="s">
        <v>1</v>
      </c>
      <c r="F694" s="271" t="s">
        <v>2463</v>
      </c>
      <c r="G694" s="269"/>
      <c r="H694" s="272">
        <v>66.9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173</v>
      </c>
      <c r="AU694" s="278" t="s">
        <v>82</v>
      </c>
      <c r="AV694" s="14" t="s">
        <v>82</v>
      </c>
      <c r="AW694" s="14" t="s">
        <v>30</v>
      </c>
      <c r="AX694" s="14" t="s">
        <v>73</v>
      </c>
      <c r="AY694" s="278" t="s">
        <v>165</v>
      </c>
    </row>
    <row r="695" spans="1:65" s="2" customFormat="1" ht="21.75" customHeight="1">
      <c r="A695" s="37"/>
      <c r="B695" s="38"/>
      <c r="C695" s="243" t="s">
        <v>822</v>
      </c>
      <c r="D695" s="243" t="s">
        <v>167</v>
      </c>
      <c r="E695" s="244" t="s">
        <v>817</v>
      </c>
      <c r="F695" s="245" t="s">
        <v>818</v>
      </c>
      <c r="G695" s="246" t="s">
        <v>457</v>
      </c>
      <c r="H695" s="247">
        <v>52.2</v>
      </c>
      <c r="I695" s="248"/>
      <c r="J695" s="249">
        <f>ROUND(I695*H695,2)</f>
        <v>0</v>
      </c>
      <c r="K695" s="250"/>
      <c r="L695" s="43"/>
      <c r="M695" s="251" t="s">
        <v>1</v>
      </c>
      <c r="N695" s="252" t="s">
        <v>38</v>
      </c>
      <c r="O695" s="90"/>
      <c r="P695" s="253">
        <f>O695*H695</f>
        <v>0</v>
      </c>
      <c r="Q695" s="253">
        <v>5E-05</v>
      </c>
      <c r="R695" s="253">
        <f>Q695*H695</f>
        <v>0.0026100000000000003</v>
      </c>
      <c r="S695" s="253">
        <v>0</v>
      </c>
      <c r="T695" s="254">
        <f>S695*H695</f>
        <v>0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R695" s="255" t="s">
        <v>171</v>
      </c>
      <c r="AT695" s="255" t="s">
        <v>167</v>
      </c>
      <c r="AU695" s="255" t="s">
        <v>82</v>
      </c>
      <c r="AY695" s="16" t="s">
        <v>165</v>
      </c>
      <c r="BE695" s="256">
        <f>IF(N695="základní",J695,0)</f>
        <v>0</v>
      </c>
      <c r="BF695" s="256">
        <f>IF(N695="snížená",J695,0)</f>
        <v>0</v>
      </c>
      <c r="BG695" s="256">
        <f>IF(N695="zákl. přenesená",J695,0)</f>
        <v>0</v>
      </c>
      <c r="BH695" s="256">
        <f>IF(N695="sníž. přenesená",J695,0)</f>
        <v>0</v>
      </c>
      <c r="BI695" s="256">
        <f>IF(N695="nulová",J695,0)</f>
        <v>0</v>
      </c>
      <c r="BJ695" s="16" t="s">
        <v>80</v>
      </c>
      <c r="BK695" s="256">
        <f>ROUND(I695*H695,2)</f>
        <v>0</v>
      </c>
      <c r="BL695" s="16" t="s">
        <v>171</v>
      </c>
      <c r="BM695" s="255" t="s">
        <v>2464</v>
      </c>
    </row>
    <row r="696" spans="1:51" s="14" customFormat="1" ht="12">
      <c r="A696" s="14"/>
      <c r="B696" s="268"/>
      <c r="C696" s="269"/>
      <c r="D696" s="259" t="s">
        <v>173</v>
      </c>
      <c r="E696" s="270" t="s">
        <v>1</v>
      </c>
      <c r="F696" s="271" t="s">
        <v>2465</v>
      </c>
      <c r="G696" s="269"/>
      <c r="H696" s="272">
        <v>52.2</v>
      </c>
      <c r="I696" s="273"/>
      <c r="J696" s="269"/>
      <c r="K696" s="269"/>
      <c r="L696" s="274"/>
      <c r="M696" s="275"/>
      <c r="N696" s="276"/>
      <c r="O696" s="276"/>
      <c r="P696" s="276"/>
      <c r="Q696" s="276"/>
      <c r="R696" s="276"/>
      <c r="S696" s="276"/>
      <c r="T696" s="27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8" t="s">
        <v>173</v>
      </c>
      <c r="AU696" s="278" t="s">
        <v>82</v>
      </c>
      <c r="AV696" s="14" t="s">
        <v>82</v>
      </c>
      <c r="AW696" s="14" t="s">
        <v>30</v>
      </c>
      <c r="AX696" s="14" t="s">
        <v>73</v>
      </c>
      <c r="AY696" s="278" t="s">
        <v>165</v>
      </c>
    </row>
    <row r="697" spans="1:63" s="12" customFormat="1" ht="22.8" customHeight="1">
      <c r="A697" s="12"/>
      <c r="B697" s="227"/>
      <c r="C697" s="228"/>
      <c r="D697" s="229" t="s">
        <v>72</v>
      </c>
      <c r="E697" s="241" t="s">
        <v>626</v>
      </c>
      <c r="F697" s="241" t="s">
        <v>821</v>
      </c>
      <c r="G697" s="228"/>
      <c r="H697" s="228"/>
      <c r="I697" s="231"/>
      <c r="J697" s="242">
        <f>BK697</f>
        <v>0</v>
      </c>
      <c r="K697" s="228"/>
      <c r="L697" s="233"/>
      <c r="M697" s="234"/>
      <c r="N697" s="235"/>
      <c r="O697" s="235"/>
      <c r="P697" s="236">
        <f>SUM(P698:P706)</f>
        <v>0</v>
      </c>
      <c r="Q697" s="235"/>
      <c r="R697" s="236">
        <f>SUM(R698:R706)</f>
        <v>4.59855</v>
      </c>
      <c r="S697" s="235"/>
      <c r="T697" s="237">
        <f>SUM(T698:T706)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38" t="s">
        <v>80</v>
      </c>
      <c r="AT697" s="239" t="s">
        <v>72</v>
      </c>
      <c r="AU697" s="239" t="s">
        <v>80</v>
      </c>
      <c r="AY697" s="238" t="s">
        <v>165</v>
      </c>
      <c r="BK697" s="240">
        <f>SUM(BK698:BK706)</f>
        <v>0</v>
      </c>
    </row>
    <row r="698" spans="1:65" s="2" customFormat="1" ht="21.75" customHeight="1">
      <c r="A698" s="37"/>
      <c r="B698" s="38"/>
      <c r="C698" s="243" t="s">
        <v>827</v>
      </c>
      <c r="D698" s="243" t="s">
        <v>167</v>
      </c>
      <c r="E698" s="244" t="s">
        <v>823</v>
      </c>
      <c r="F698" s="245" t="s">
        <v>824</v>
      </c>
      <c r="G698" s="246" t="s">
        <v>273</v>
      </c>
      <c r="H698" s="247">
        <v>10</v>
      </c>
      <c r="I698" s="248"/>
      <c r="J698" s="249">
        <f>ROUND(I698*H698,2)</f>
        <v>0</v>
      </c>
      <c r="K698" s="250"/>
      <c r="L698" s="43"/>
      <c r="M698" s="251" t="s">
        <v>1</v>
      </c>
      <c r="N698" s="252" t="s">
        <v>38</v>
      </c>
      <c r="O698" s="90"/>
      <c r="P698" s="253">
        <f>O698*H698</f>
        <v>0</v>
      </c>
      <c r="Q698" s="253">
        <v>0.4417</v>
      </c>
      <c r="R698" s="253">
        <f>Q698*H698</f>
        <v>4.417</v>
      </c>
      <c r="S698" s="253">
        <v>0</v>
      </c>
      <c r="T698" s="254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55" t="s">
        <v>171</v>
      </c>
      <c r="AT698" s="255" t="s">
        <v>167</v>
      </c>
      <c r="AU698" s="255" t="s">
        <v>82</v>
      </c>
      <c r="AY698" s="16" t="s">
        <v>165</v>
      </c>
      <c r="BE698" s="256">
        <f>IF(N698="základní",J698,0)</f>
        <v>0</v>
      </c>
      <c r="BF698" s="256">
        <f>IF(N698="snížená",J698,0)</f>
        <v>0</v>
      </c>
      <c r="BG698" s="256">
        <f>IF(N698="zákl. přenesená",J698,0)</f>
        <v>0</v>
      </c>
      <c r="BH698" s="256">
        <f>IF(N698="sníž. přenesená",J698,0)</f>
        <v>0</v>
      </c>
      <c r="BI698" s="256">
        <f>IF(N698="nulová",J698,0)</f>
        <v>0</v>
      </c>
      <c r="BJ698" s="16" t="s">
        <v>80</v>
      </c>
      <c r="BK698" s="256">
        <f>ROUND(I698*H698,2)</f>
        <v>0</v>
      </c>
      <c r="BL698" s="16" t="s">
        <v>171</v>
      </c>
      <c r="BM698" s="255" t="s">
        <v>2466</v>
      </c>
    </row>
    <row r="699" spans="1:51" s="14" customFormat="1" ht="12">
      <c r="A699" s="14"/>
      <c r="B699" s="268"/>
      <c r="C699" s="269"/>
      <c r="D699" s="259" t="s">
        <v>173</v>
      </c>
      <c r="E699" s="270" t="s">
        <v>1</v>
      </c>
      <c r="F699" s="271" t="s">
        <v>286</v>
      </c>
      <c r="G699" s="269"/>
      <c r="H699" s="272">
        <v>6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173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165</v>
      </c>
    </row>
    <row r="700" spans="1:51" s="14" customFormat="1" ht="12">
      <c r="A700" s="14"/>
      <c r="B700" s="268"/>
      <c r="C700" s="269"/>
      <c r="D700" s="259" t="s">
        <v>173</v>
      </c>
      <c r="E700" s="270" t="s">
        <v>1</v>
      </c>
      <c r="F700" s="271" t="s">
        <v>826</v>
      </c>
      <c r="G700" s="269"/>
      <c r="H700" s="272">
        <v>4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173</v>
      </c>
      <c r="AU700" s="278" t="s">
        <v>82</v>
      </c>
      <c r="AV700" s="14" t="s">
        <v>82</v>
      </c>
      <c r="AW700" s="14" t="s">
        <v>30</v>
      </c>
      <c r="AX700" s="14" t="s">
        <v>73</v>
      </c>
      <c r="AY700" s="278" t="s">
        <v>165</v>
      </c>
    </row>
    <row r="701" spans="1:65" s="2" customFormat="1" ht="16.5" customHeight="1">
      <c r="A701" s="37"/>
      <c r="B701" s="38"/>
      <c r="C701" s="279" t="s">
        <v>831</v>
      </c>
      <c r="D701" s="279" t="s">
        <v>238</v>
      </c>
      <c r="E701" s="280" t="s">
        <v>2467</v>
      </c>
      <c r="F701" s="281" t="s">
        <v>2468</v>
      </c>
      <c r="G701" s="282" t="s">
        <v>273</v>
      </c>
      <c r="H701" s="283">
        <v>1</v>
      </c>
      <c r="I701" s="284"/>
      <c r="J701" s="285">
        <f>ROUND(I701*H701,2)</f>
        <v>0</v>
      </c>
      <c r="K701" s="286"/>
      <c r="L701" s="287"/>
      <c r="M701" s="288" t="s">
        <v>1</v>
      </c>
      <c r="N701" s="289" t="s">
        <v>38</v>
      </c>
      <c r="O701" s="90"/>
      <c r="P701" s="253">
        <f>O701*H701</f>
        <v>0</v>
      </c>
      <c r="Q701" s="253">
        <v>0.01802</v>
      </c>
      <c r="R701" s="253">
        <f>Q701*H701</f>
        <v>0.01802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208</v>
      </c>
      <c r="AT701" s="255" t="s">
        <v>238</v>
      </c>
      <c r="AU701" s="255" t="s">
        <v>82</v>
      </c>
      <c r="AY701" s="16" t="s">
        <v>165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80</v>
      </c>
      <c r="BK701" s="256">
        <f>ROUND(I701*H701,2)</f>
        <v>0</v>
      </c>
      <c r="BL701" s="16" t="s">
        <v>171</v>
      </c>
      <c r="BM701" s="255" t="s">
        <v>2469</v>
      </c>
    </row>
    <row r="702" spans="1:51" s="14" customFormat="1" ht="12">
      <c r="A702" s="14"/>
      <c r="B702" s="268"/>
      <c r="C702" s="269"/>
      <c r="D702" s="259" t="s">
        <v>173</v>
      </c>
      <c r="E702" s="270" t="s">
        <v>1</v>
      </c>
      <c r="F702" s="271" t="s">
        <v>287</v>
      </c>
      <c r="G702" s="269"/>
      <c r="H702" s="272">
        <v>1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173</v>
      </c>
      <c r="AU702" s="278" t="s">
        <v>82</v>
      </c>
      <c r="AV702" s="14" t="s">
        <v>82</v>
      </c>
      <c r="AW702" s="14" t="s">
        <v>30</v>
      </c>
      <c r="AX702" s="14" t="s">
        <v>73</v>
      </c>
      <c r="AY702" s="278" t="s">
        <v>165</v>
      </c>
    </row>
    <row r="703" spans="1:65" s="2" customFormat="1" ht="16.5" customHeight="1">
      <c r="A703" s="37"/>
      <c r="B703" s="38"/>
      <c r="C703" s="279" t="s">
        <v>836</v>
      </c>
      <c r="D703" s="279" t="s">
        <v>238</v>
      </c>
      <c r="E703" s="280" t="s">
        <v>2470</v>
      </c>
      <c r="F703" s="281" t="s">
        <v>829</v>
      </c>
      <c r="G703" s="282" t="s">
        <v>273</v>
      </c>
      <c r="H703" s="283">
        <v>6</v>
      </c>
      <c r="I703" s="284"/>
      <c r="J703" s="285">
        <f>ROUND(I703*H703,2)</f>
        <v>0</v>
      </c>
      <c r="K703" s="286"/>
      <c r="L703" s="287"/>
      <c r="M703" s="288" t="s">
        <v>1</v>
      </c>
      <c r="N703" s="289" t="s">
        <v>38</v>
      </c>
      <c r="O703" s="90"/>
      <c r="P703" s="253">
        <f>O703*H703</f>
        <v>0</v>
      </c>
      <c r="Q703" s="253">
        <v>0.01802</v>
      </c>
      <c r="R703" s="253">
        <f>Q703*H703</f>
        <v>0.10812000000000001</v>
      </c>
      <c r="S703" s="253">
        <v>0</v>
      </c>
      <c r="T703" s="254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55" t="s">
        <v>208</v>
      </c>
      <c r="AT703" s="255" t="s">
        <v>238</v>
      </c>
      <c r="AU703" s="255" t="s">
        <v>82</v>
      </c>
      <c r="AY703" s="16" t="s">
        <v>165</v>
      </c>
      <c r="BE703" s="256">
        <f>IF(N703="základní",J703,0)</f>
        <v>0</v>
      </c>
      <c r="BF703" s="256">
        <f>IF(N703="snížená",J703,0)</f>
        <v>0</v>
      </c>
      <c r="BG703" s="256">
        <f>IF(N703="zákl. přenesená",J703,0)</f>
        <v>0</v>
      </c>
      <c r="BH703" s="256">
        <f>IF(N703="sníž. přenesená",J703,0)</f>
        <v>0</v>
      </c>
      <c r="BI703" s="256">
        <f>IF(N703="nulová",J703,0)</f>
        <v>0</v>
      </c>
      <c r="BJ703" s="16" t="s">
        <v>80</v>
      </c>
      <c r="BK703" s="256">
        <f>ROUND(I703*H703,2)</f>
        <v>0</v>
      </c>
      <c r="BL703" s="16" t="s">
        <v>171</v>
      </c>
      <c r="BM703" s="255" t="s">
        <v>2471</v>
      </c>
    </row>
    <row r="704" spans="1:51" s="14" customFormat="1" ht="12">
      <c r="A704" s="14"/>
      <c r="B704" s="268"/>
      <c r="C704" s="269"/>
      <c r="D704" s="259" t="s">
        <v>173</v>
      </c>
      <c r="E704" s="270" t="s">
        <v>1</v>
      </c>
      <c r="F704" s="271" t="s">
        <v>286</v>
      </c>
      <c r="G704" s="269"/>
      <c r="H704" s="272">
        <v>6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173</v>
      </c>
      <c r="AU704" s="278" t="s">
        <v>82</v>
      </c>
      <c r="AV704" s="14" t="s">
        <v>82</v>
      </c>
      <c r="AW704" s="14" t="s">
        <v>30</v>
      </c>
      <c r="AX704" s="14" t="s">
        <v>73</v>
      </c>
      <c r="AY704" s="278" t="s">
        <v>165</v>
      </c>
    </row>
    <row r="705" spans="1:65" s="2" customFormat="1" ht="16.5" customHeight="1">
      <c r="A705" s="37"/>
      <c r="B705" s="38"/>
      <c r="C705" s="279" t="s">
        <v>841</v>
      </c>
      <c r="D705" s="279" t="s">
        <v>238</v>
      </c>
      <c r="E705" s="280" t="s">
        <v>2472</v>
      </c>
      <c r="F705" s="281" t="s">
        <v>833</v>
      </c>
      <c r="G705" s="282" t="s">
        <v>273</v>
      </c>
      <c r="H705" s="283">
        <v>3</v>
      </c>
      <c r="I705" s="284"/>
      <c r="J705" s="285">
        <f>ROUND(I705*H705,2)</f>
        <v>0</v>
      </c>
      <c r="K705" s="286"/>
      <c r="L705" s="287"/>
      <c r="M705" s="288" t="s">
        <v>1</v>
      </c>
      <c r="N705" s="289" t="s">
        <v>38</v>
      </c>
      <c r="O705" s="90"/>
      <c r="P705" s="253">
        <f>O705*H705</f>
        <v>0</v>
      </c>
      <c r="Q705" s="253">
        <v>0.01847</v>
      </c>
      <c r="R705" s="253">
        <f>Q705*H705</f>
        <v>0.05541</v>
      </c>
      <c r="S705" s="253">
        <v>0</v>
      </c>
      <c r="T705" s="254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55" t="s">
        <v>208</v>
      </c>
      <c r="AT705" s="255" t="s">
        <v>238</v>
      </c>
      <c r="AU705" s="255" t="s">
        <v>82</v>
      </c>
      <c r="AY705" s="16" t="s">
        <v>165</v>
      </c>
      <c r="BE705" s="256">
        <f>IF(N705="základní",J705,0)</f>
        <v>0</v>
      </c>
      <c r="BF705" s="256">
        <f>IF(N705="snížená",J705,0)</f>
        <v>0</v>
      </c>
      <c r="BG705" s="256">
        <f>IF(N705="zákl. přenesená",J705,0)</f>
        <v>0</v>
      </c>
      <c r="BH705" s="256">
        <f>IF(N705="sníž. přenesená",J705,0)</f>
        <v>0</v>
      </c>
      <c r="BI705" s="256">
        <f>IF(N705="nulová",J705,0)</f>
        <v>0</v>
      </c>
      <c r="BJ705" s="16" t="s">
        <v>80</v>
      </c>
      <c r="BK705" s="256">
        <f>ROUND(I705*H705,2)</f>
        <v>0</v>
      </c>
      <c r="BL705" s="16" t="s">
        <v>171</v>
      </c>
      <c r="BM705" s="255" t="s">
        <v>2473</v>
      </c>
    </row>
    <row r="706" spans="1:51" s="14" customFormat="1" ht="12">
      <c r="A706" s="14"/>
      <c r="B706" s="268"/>
      <c r="C706" s="269"/>
      <c r="D706" s="259" t="s">
        <v>173</v>
      </c>
      <c r="E706" s="270" t="s">
        <v>1</v>
      </c>
      <c r="F706" s="271" t="s">
        <v>275</v>
      </c>
      <c r="G706" s="269"/>
      <c r="H706" s="272">
        <v>3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173</v>
      </c>
      <c r="AU706" s="278" t="s">
        <v>82</v>
      </c>
      <c r="AV706" s="14" t="s">
        <v>82</v>
      </c>
      <c r="AW706" s="14" t="s">
        <v>30</v>
      </c>
      <c r="AX706" s="14" t="s">
        <v>73</v>
      </c>
      <c r="AY706" s="278" t="s">
        <v>165</v>
      </c>
    </row>
    <row r="707" spans="1:63" s="12" customFormat="1" ht="22.8" customHeight="1">
      <c r="A707" s="12"/>
      <c r="B707" s="227"/>
      <c r="C707" s="228"/>
      <c r="D707" s="229" t="s">
        <v>72</v>
      </c>
      <c r="E707" s="241" t="s">
        <v>212</v>
      </c>
      <c r="F707" s="241" t="s">
        <v>835</v>
      </c>
      <c r="G707" s="228"/>
      <c r="H707" s="228"/>
      <c r="I707" s="231"/>
      <c r="J707" s="242">
        <f>BK707</f>
        <v>0</v>
      </c>
      <c r="K707" s="228"/>
      <c r="L707" s="233"/>
      <c r="M707" s="234"/>
      <c r="N707" s="235"/>
      <c r="O707" s="235"/>
      <c r="P707" s="236">
        <f>SUM(P708:P711)</f>
        <v>0</v>
      </c>
      <c r="Q707" s="235"/>
      <c r="R707" s="236">
        <f>SUM(R708:R711)</f>
        <v>0.262222</v>
      </c>
      <c r="S707" s="235"/>
      <c r="T707" s="237">
        <f>SUM(T708:T711)</f>
        <v>8.4382</v>
      </c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R707" s="238" t="s">
        <v>80</v>
      </c>
      <c r="AT707" s="239" t="s">
        <v>72</v>
      </c>
      <c r="AU707" s="239" t="s">
        <v>80</v>
      </c>
      <c r="AY707" s="238" t="s">
        <v>165</v>
      </c>
      <c r="BK707" s="240">
        <f>SUM(BK708:BK711)</f>
        <v>0</v>
      </c>
    </row>
    <row r="708" spans="1:65" s="2" customFormat="1" ht="21.75" customHeight="1">
      <c r="A708" s="37"/>
      <c r="B708" s="38"/>
      <c r="C708" s="243" t="s">
        <v>846</v>
      </c>
      <c r="D708" s="243" t="s">
        <v>167</v>
      </c>
      <c r="E708" s="244" t="s">
        <v>837</v>
      </c>
      <c r="F708" s="245" t="s">
        <v>838</v>
      </c>
      <c r="G708" s="246" t="s">
        <v>273</v>
      </c>
      <c r="H708" s="247">
        <v>91</v>
      </c>
      <c r="I708" s="248"/>
      <c r="J708" s="249">
        <f>ROUND(I708*H708,2)</f>
        <v>0</v>
      </c>
      <c r="K708" s="250"/>
      <c r="L708" s="43"/>
      <c r="M708" s="251" t="s">
        <v>1</v>
      </c>
      <c r="N708" s="252" t="s">
        <v>38</v>
      </c>
      <c r="O708" s="90"/>
      <c r="P708" s="253">
        <f>O708*H708</f>
        <v>0</v>
      </c>
      <c r="Q708" s="253">
        <v>1E-05</v>
      </c>
      <c r="R708" s="253">
        <f>Q708*H708</f>
        <v>0.0009100000000000001</v>
      </c>
      <c r="S708" s="253">
        <v>0</v>
      </c>
      <c r="T708" s="254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55" t="s">
        <v>171</v>
      </c>
      <c r="AT708" s="255" t="s">
        <v>167</v>
      </c>
      <c r="AU708" s="255" t="s">
        <v>82</v>
      </c>
      <c r="AY708" s="16" t="s">
        <v>165</v>
      </c>
      <c r="BE708" s="256">
        <f>IF(N708="základní",J708,0)</f>
        <v>0</v>
      </c>
      <c r="BF708" s="256">
        <f>IF(N708="snížená",J708,0)</f>
        <v>0</v>
      </c>
      <c r="BG708" s="256">
        <f>IF(N708="zákl. přenesená",J708,0)</f>
        <v>0</v>
      </c>
      <c r="BH708" s="256">
        <f>IF(N708="sníž. přenesená",J708,0)</f>
        <v>0</v>
      </c>
      <c r="BI708" s="256">
        <f>IF(N708="nulová",J708,0)</f>
        <v>0</v>
      </c>
      <c r="BJ708" s="16" t="s">
        <v>80</v>
      </c>
      <c r="BK708" s="256">
        <f>ROUND(I708*H708,2)</f>
        <v>0</v>
      </c>
      <c r="BL708" s="16" t="s">
        <v>171</v>
      </c>
      <c r="BM708" s="255" t="s">
        <v>2474</v>
      </c>
    </row>
    <row r="709" spans="1:51" s="14" customFormat="1" ht="12">
      <c r="A709" s="14"/>
      <c r="B709" s="268"/>
      <c r="C709" s="269"/>
      <c r="D709" s="259" t="s">
        <v>173</v>
      </c>
      <c r="E709" s="270" t="s">
        <v>1</v>
      </c>
      <c r="F709" s="271" t="s">
        <v>2475</v>
      </c>
      <c r="G709" s="269"/>
      <c r="H709" s="272">
        <v>91</v>
      </c>
      <c r="I709" s="273"/>
      <c r="J709" s="269"/>
      <c r="K709" s="269"/>
      <c r="L709" s="274"/>
      <c r="M709" s="275"/>
      <c r="N709" s="276"/>
      <c r="O709" s="276"/>
      <c r="P709" s="276"/>
      <c r="Q709" s="276"/>
      <c r="R709" s="276"/>
      <c r="S709" s="276"/>
      <c r="T709" s="27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8" t="s">
        <v>173</v>
      </c>
      <c r="AU709" s="278" t="s">
        <v>82</v>
      </c>
      <c r="AV709" s="14" t="s">
        <v>82</v>
      </c>
      <c r="AW709" s="14" t="s">
        <v>30</v>
      </c>
      <c r="AX709" s="14" t="s">
        <v>73</v>
      </c>
      <c r="AY709" s="278" t="s">
        <v>165</v>
      </c>
    </row>
    <row r="710" spans="1:65" s="2" customFormat="1" ht="21.75" customHeight="1">
      <c r="A710" s="37"/>
      <c r="B710" s="38"/>
      <c r="C710" s="243" t="s">
        <v>850</v>
      </c>
      <c r="D710" s="243" t="s">
        <v>167</v>
      </c>
      <c r="E710" s="244" t="s">
        <v>851</v>
      </c>
      <c r="F710" s="245" t="s">
        <v>852</v>
      </c>
      <c r="G710" s="246" t="s">
        <v>457</v>
      </c>
      <c r="H710" s="247">
        <v>272.2</v>
      </c>
      <c r="I710" s="248"/>
      <c r="J710" s="249">
        <f>ROUND(I710*H710,2)</f>
        <v>0</v>
      </c>
      <c r="K710" s="250"/>
      <c r="L710" s="43"/>
      <c r="M710" s="251" t="s">
        <v>1</v>
      </c>
      <c r="N710" s="252" t="s">
        <v>38</v>
      </c>
      <c r="O710" s="90"/>
      <c r="P710" s="253">
        <f>O710*H710</f>
        <v>0</v>
      </c>
      <c r="Q710" s="253">
        <v>0.00096</v>
      </c>
      <c r="R710" s="253">
        <f>Q710*H710</f>
        <v>0.261312</v>
      </c>
      <c r="S710" s="253">
        <v>0.031</v>
      </c>
      <c r="T710" s="254">
        <f>S710*H710</f>
        <v>8.4382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255" t="s">
        <v>171</v>
      </c>
      <c r="AT710" s="255" t="s">
        <v>167</v>
      </c>
      <c r="AU710" s="255" t="s">
        <v>82</v>
      </c>
      <c r="AY710" s="16" t="s">
        <v>165</v>
      </c>
      <c r="BE710" s="256">
        <f>IF(N710="základní",J710,0)</f>
        <v>0</v>
      </c>
      <c r="BF710" s="256">
        <f>IF(N710="snížená",J710,0)</f>
        <v>0</v>
      </c>
      <c r="BG710" s="256">
        <f>IF(N710="zákl. přenesená",J710,0)</f>
        <v>0</v>
      </c>
      <c r="BH710" s="256">
        <f>IF(N710="sníž. přenesená",J710,0)</f>
        <v>0</v>
      </c>
      <c r="BI710" s="256">
        <f>IF(N710="nulová",J710,0)</f>
        <v>0</v>
      </c>
      <c r="BJ710" s="16" t="s">
        <v>80</v>
      </c>
      <c r="BK710" s="256">
        <f>ROUND(I710*H710,2)</f>
        <v>0</v>
      </c>
      <c r="BL710" s="16" t="s">
        <v>171</v>
      </c>
      <c r="BM710" s="255" t="s">
        <v>2476</v>
      </c>
    </row>
    <row r="711" spans="1:51" s="14" customFormat="1" ht="12">
      <c r="A711" s="14"/>
      <c r="B711" s="268"/>
      <c r="C711" s="269"/>
      <c r="D711" s="259" t="s">
        <v>173</v>
      </c>
      <c r="E711" s="270" t="s">
        <v>1</v>
      </c>
      <c r="F711" s="271" t="s">
        <v>2477</v>
      </c>
      <c r="G711" s="269"/>
      <c r="H711" s="272">
        <v>272.2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173</v>
      </c>
      <c r="AU711" s="278" t="s">
        <v>82</v>
      </c>
      <c r="AV711" s="14" t="s">
        <v>82</v>
      </c>
      <c r="AW711" s="14" t="s">
        <v>30</v>
      </c>
      <c r="AX711" s="14" t="s">
        <v>73</v>
      </c>
      <c r="AY711" s="278" t="s">
        <v>165</v>
      </c>
    </row>
    <row r="712" spans="1:63" s="12" customFormat="1" ht="22.8" customHeight="1">
      <c r="A712" s="12"/>
      <c r="B712" s="227"/>
      <c r="C712" s="228"/>
      <c r="D712" s="229" t="s">
        <v>72</v>
      </c>
      <c r="E712" s="241" t="s">
        <v>822</v>
      </c>
      <c r="F712" s="241" t="s">
        <v>855</v>
      </c>
      <c r="G712" s="228"/>
      <c r="H712" s="228"/>
      <c r="I712" s="231"/>
      <c r="J712" s="242">
        <f>BK712</f>
        <v>0</v>
      </c>
      <c r="K712" s="228"/>
      <c r="L712" s="233"/>
      <c r="M712" s="234"/>
      <c r="N712" s="235"/>
      <c r="O712" s="235"/>
      <c r="P712" s="236">
        <f>SUM(P713:P741)</f>
        <v>0</v>
      </c>
      <c r="Q712" s="235"/>
      <c r="R712" s="236">
        <f>SUM(R713:R741)</f>
        <v>0.06890399999999999</v>
      </c>
      <c r="S712" s="235"/>
      <c r="T712" s="237">
        <f>SUM(T713:T741)</f>
        <v>0</v>
      </c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R712" s="238" t="s">
        <v>80</v>
      </c>
      <c r="AT712" s="239" t="s">
        <v>72</v>
      </c>
      <c r="AU712" s="239" t="s">
        <v>80</v>
      </c>
      <c r="AY712" s="238" t="s">
        <v>165</v>
      </c>
      <c r="BK712" s="240">
        <f>SUM(BK713:BK741)</f>
        <v>0</v>
      </c>
    </row>
    <row r="713" spans="1:65" s="2" customFormat="1" ht="21.75" customHeight="1">
      <c r="A713" s="37"/>
      <c r="B713" s="38"/>
      <c r="C713" s="243" t="s">
        <v>856</v>
      </c>
      <c r="D713" s="243" t="s">
        <v>167</v>
      </c>
      <c r="E713" s="244" t="s">
        <v>857</v>
      </c>
      <c r="F713" s="245" t="s">
        <v>858</v>
      </c>
      <c r="G713" s="246" t="s">
        <v>170</v>
      </c>
      <c r="H713" s="247">
        <v>1030.32</v>
      </c>
      <c r="I713" s="248"/>
      <c r="J713" s="249">
        <f>ROUND(I713*H713,2)</f>
        <v>0</v>
      </c>
      <c r="K713" s="250"/>
      <c r="L713" s="43"/>
      <c r="M713" s="251" t="s">
        <v>1</v>
      </c>
      <c r="N713" s="252" t="s">
        <v>38</v>
      </c>
      <c r="O713" s="90"/>
      <c r="P713" s="253">
        <f>O713*H713</f>
        <v>0</v>
      </c>
      <c r="Q713" s="253">
        <v>0</v>
      </c>
      <c r="R713" s="253">
        <f>Q713*H713</f>
        <v>0</v>
      </c>
      <c r="S713" s="253">
        <v>0</v>
      </c>
      <c r="T713" s="254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55" t="s">
        <v>171</v>
      </c>
      <c r="AT713" s="255" t="s">
        <v>167</v>
      </c>
      <c r="AU713" s="255" t="s">
        <v>82</v>
      </c>
      <c r="AY713" s="16" t="s">
        <v>165</v>
      </c>
      <c r="BE713" s="256">
        <f>IF(N713="základní",J713,0)</f>
        <v>0</v>
      </c>
      <c r="BF713" s="256">
        <f>IF(N713="snížená",J713,0)</f>
        <v>0</v>
      </c>
      <c r="BG713" s="256">
        <f>IF(N713="zákl. přenesená",J713,0)</f>
        <v>0</v>
      </c>
      <c r="BH713" s="256">
        <f>IF(N713="sníž. přenesená",J713,0)</f>
        <v>0</v>
      </c>
      <c r="BI713" s="256">
        <f>IF(N713="nulová",J713,0)</f>
        <v>0</v>
      </c>
      <c r="BJ713" s="16" t="s">
        <v>80</v>
      </c>
      <c r="BK713" s="256">
        <f>ROUND(I713*H713,2)</f>
        <v>0</v>
      </c>
      <c r="BL713" s="16" t="s">
        <v>171</v>
      </c>
      <c r="BM713" s="255" t="s">
        <v>2478</v>
      </c>
    </row>
    <row r="714" spans="1:51" s="13" customFormat="1" ht="12">
      <c r="A714" s="13"/>
      <c r="B714" s="257"/>
      <c r="C714" s="258"/>
      <c r="D714" s="259" t="s">
        <v>173</v>
      </c>
      <c r="E714" s="260" t="s">
        <v>1</v>
      </c>
      <c r="F714" s="261" t="s">
        <v>584</v>
      </c>
      <c r="G714" s="258"/>
      <c r="H714" s="260" t="s">
        <v>1</v>
      </c>
      <c r="I714" s="262"/>
      <c r="J714" s="258"/>
      <c r="K714" s="258"/>
      <c r="L714" s="263"/>
      <c r="M714" s="264"/>
      <c r="N714" s="265"/>
      <c r="O714" s="265"/>
      <c r="P714" s="265"/>
      <c r="Q714" s="265"/>
      <c r="R714" s="265"/>
      <c r="S714" s="265"/>
      <c r="T714" s="26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7" t="s">
        <v>173</v>
      </c>
      <c r="AU714" s="267" t="s">
        <v>82</v>
      </c>
      <c r="AV714" s="13" t="s">
        <v>80</v>
      </c>
      <c r="AW714" s="13" t="s">
        <v>30</v>
      </c>
      <c r="AX714" s="13" t="s">
        <v>73</v>
      </c>
      <c r="AY714" s="267" t="s">
        <v>165</v>
      </c>
    </row>
    <row r="715" spans="1:51" s="14" customFormat="1" ht="12">
      <c r="A715" s="14"/>
      <c r="B715" s="268"/>
      <c r="C715" s="269"/>
      <c r="D715" s="259" t="s">
        <v>173</v>
      </c>
      <c r="E715" s="270" t="s">
        <v>1</v>
      </c>
      <c r="F715" s="271" t="s">
        <v>2479</v>
      </c>
      <c r="G715" s="269"/>
      <c r="H715" s="272">
        <v>206.64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173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165</v>
      </c>
    </row>
    <row r="716" spans="1:51" s="14" customFormat="1" ht="12">
      <c r="A716" s="14"/>
      <c r="B716" s="268"/>
      <c r="C716" s="269"/>
      <c r="D716" s="259" t="s">
        <v>173</v>
      </c>
      <c r="E716" s="270" t="s">
        <v>1</v>
      </c>
      <c r="F716" s="271" t="s">
        <v>2480</v>
      </c>
      <c r="G716" s="269"/>
      <c r="H716" s="272">
        <v>307.44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173</v>
      </c>
      <c r="AU716" s="278" t="s">
        <v>82</v>
      </c>
      <c r="AV716" s="14" t="s">
        <v>82</v>
      </c>
      <c r="AW716" s="14" t="s">
        <v>30</v>
      </c>
      <c r="AX716" s="14" t="s">
        <v>73</v>
      </c>
      <c r="AY716" s="278" t="s">
        <v>165</v>
      </c>
    </row>
    <row r="717" spans="1:51" s="14" customFormat="1" ht="12">
      <c r="A717" s="14"/>
      <c r="B717" s="268"/>
      <c r="C717" s="269"/>
      <c r="D717" s="259" t="s">
        <v>173</v>
      </c>
      <c r="E717" s="270" t="s">
        <v>1</v>
      </c>
      <c r="F717" s="271" t="s">
        <v>2481</v>
      </c>
      <c r="G717" s="269"/>
      <c r="H717" s="272">
        <v>205.2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173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165</v>
      </c>
    </row>
    <row r="718" spans="1:51" s="14" customFormat="1" ht="12">
      <c r="A718" s="14"/>
      <c r="B718" s="268"/>
      <c r="C718" s="269"/>
      <c r="D718" s="259" t="s">
        <v>173</v>
      </c>
      <c r="E718" s="270" t="s">
        <v>1</v>
      </c>
      <c r="F718" s="271" t="s">
        <v>2482</v>
      </c>
      <c r="G718" s="269"/>
      <c r="H718" s="272">
        <v>311.04</v>
      </c>
      <c r="I718" s="273"/>
      <c r="J718" s="269"/>
      <c r="K718" s="269"/>
      <c r="L718" s="274"/>
      <c r="M718" s="275"/>
      <c r="N718" s="276"/>
      <c r="O718" s="276"/>
      <c r="P718" s="276"/>
      <c r="Q718" s="276"/>
      <c r="R718" s="276"/>
      <c r="S718" s="276"/>
      <c r="T718" s="27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8" t="s">
        <v>173</v>
      </c>
      <c r="AU718" s="278" t="s">
        <v>82</v>
      </c>
      <c r="AV718" s="14" t="s">
        <v>82</v>
      </c>
      <c r="AW718" s="14" t="s">
        <v>30</v>
      </c>
      <c r="AX718" s="14" t="s">
        <v>73</v>
      </c>
      <c r="AY718" s="278" t="s">
        <v>165</v>
      </c>
    </row>
    <row r="719" spans="1:65" s="2" customFormat="1" ht="21.75" customHeight="1">
      <c r="A719" s="37"/>
      <c r="B719" s="38"/>
      <c r="C719" s="243" t="s">
        <v>864</v>
      </c>
      <c r="D719" s="243" t="s">
        <v>167</v>
      </c>
      <c r="E719" s="244" t="s">
        <v>865</v>
      </c>
      <c r="F719" s="245" t="s">
        <v>866</v>
      </c>
      <c r="G719" s="246" t="s">
        <v>170</v>
      </c>
      <c r="H719" s="247">
        <v>154548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38</v>
      </c>
      <c r="O719" s="90"/>
      <c r="P719" s="253">
        <f>O719*H719</f>
        <v>0</v>
      </c>
      <c r="Q719" s="253">
        <v>0</v>
      </c>
      <c r="R719" s="253">
        <f>Q719*H719</f>
        <v>0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171</v>
      </c>
      <c r="AT719" s="255" t="s">
        <v>167</v>
      </c>
      <c r="AU719" s="255" t="s">
        <v>82</v>
      </c>
      <c r="AY719" s="16" t="s">
        <v>165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80</v>
      </c>
      <c r="BK719" s="256">
        <f>ROUND(I719*H719,2)</f>
        <v>0</v>
      </c>
      <c r="BL719" s="16" t="s">
        <v>171</v>
      </c>
      <c r="BM719" s="255" t="s">
        <v>2483</v>
      </c>
    </row>
    <row r="720" spans="1:51" s="14" customFormat="1" ht="12">
      <c r="A720" s="14"/>
      <c r="B720" s="268"/>
      <c r="C720" s="269"/>
      <c r="D720" s="259" t="s">
        <v>173</v>
      </c>
      <c r="E720" s="270" t="s">
        <v>1</v>
      </c>
      <c r="F720" s="271" t="s">
        <v>2484</v>
      </c>
      <c r="G720" s="269"/>
      <c r="H720" s="272">
        <v>154548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173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165</v>
      </c>
    </row>
    <row r="721" spans="1:65" s="2" customFormat="1" ht="21.75" customHeight="1">
      <c r="A721" s="37"/>
      <c r="B721" s="38"/>
      <c r="C721" s="243" t="s">
        <v>869</v>
      </c>
      <c r="D721" s="243" t="s">
        <v>167</v>
      </c>
      <c r="E721" s="244" t="s">
        <v>870</v>
      </c>
      <c r="F721" s="245" t="s">
        <v>871</v>
      </c>
      <c r="G721" s="246" t="s">
        <v>170</v>
      </c>
      <c r="H721" s="247">
        <v>1030.32</v>
      </c>
      <c r="I721" s="248"/>
      <c r="J721" s="249">
        <f>ROUND(I721*H721,2)</f>
        <v>0</v>
      </c>
      <c r="K721" s="250"/>
      <c r="L721" s="43"/>
      <c r="M721" s="251" t="s">
        <v>1</v>
      </c>
      <c r="N721" s="252" t="s">
        <v>38</v>
      </c>
      <c r="O721" s="90"/>
      <c r="P721" s="253">
        <f>O721*H721</f>
        <v>0</v>
      </c>
      <c r="Q721" s="253">
        <v>0</v>
      </c>
      <c r="R721" s="253">
        <f>Q721*H721</f>
        <v>0</v>
      </c>
      <c r="S721" s="253">
        <v>0</v>
      </c>
      <c r="T721" s="254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55" t="s">
        <v>171</v>
      </c>
      <c r="AT721" s="255" t="s">
        <v>167</v>
      </c>
      <c r="AU721" s="255" t="s">
        <v>82</v>
      </c>
      <c r="AY721" s="16" t="s">
        <v>165</v>
      </c>
      <c r="BE721" s="256">
        <f>IF(N721="základní",J721,0)</f>
        <v>0</v>
      </c>
      <c r="BF721" s="256">
        <f>IF(N721="snížená",J721,0)</f>
        <v>0</v>
      </c>
      <c r="BG721" s="256">
        <f>IF(N721="zákl. přenesená",J721,0)</f>
        <v>0</v>
      </c>
      <c r="BH721" s="256">
        <f>IF(N721="sníž. přenesená",J721,0)</f>
        <v>0</v>
      </c>
      <c r="BI721" s="256">
        <f>IF(N721="nulová",J721,0)</f>
        <v>0</v>
      </c>
      <c r="BJ721" s="16" t="s">
        <v>80</v>
      </c>
      <c r="BK721" s="256">
        <f>ROUND(I721*H721,2)</f>
        <v>0</v>
      </c>
      <c r="BL721" s="16" t="s">
        <v>171</v>
      </c>
      <c r="BM721" s="255" t="s">
        <v>2485</v>
      </c>
    </row>
    <row r="722" spans="1:51" s="14" customFormat="1" ht="12">
      <c r="A722" s="14"/>
      <c r="B722" s="268"/>
      <c r="C722" s="269"/>
      <c r="D722" s="259" t="s">
        <v>173</v>
      </c>
      <c r="E722" s="270" t="s">
        <v>1</v>
      </c>
      <c r="F722" s="271" t="s">
        <v>2486</v>
      </c>
      <c r="G722" s="269"/>
      <c r="H722" s="272">
        <v>1030.32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173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165</v>
      </c>
    </row>
    <row r="723" spans="1:65" s="2" customFormat="1" ht="21.75" customHeight="1">
      <c r="A723" s="37"/>
      <c r="B723" s="38"/>
      <c r="C723" s="243" t="s">
        <v>874</v>
      </c>
      <c r="D723" s="243" t="s">
        <v>167</v>
      </c>
      <c r="E723" s="244" t="s">
        <v>875</v>
      </c>
      <c r="F723" s="245" t="s">
        <v>876</v>
      </c>
      <c r="G723" s="246" t="s">
        <v>170</v>
      </c>
      <c r="H723" s="247">
        <v>107.325</v>
      </c>
      <c r="I723" s="248"/>
      <c r="J723" s="249">
        <f>ROUND(I723*H723,2)</f>
        <v>0</v>
      </c>
      <c r="K723" s="250"/>
      <c r="L723" s="43"/>
      <c r="M723" s="251" t="s">
        <v>1</v>
      </c>
      <c r="N723" s="252" t="s">
        <v>38</v>
      </c>
      <c r="O723" s="90"/>
      <c r="P723" s="253">
        <f>O723*H723</f>
        <v>0</v>
      </c>
      <c r="Q723" s="253">
        <v>0</v>
      </c>
      <c r="R723" s="253">
        <f>Q723*H723</f>
        <v>0</v>
      </c>
      <c r="S723" s="253">
        <v>0</v>
      </c>
      <c r="T723" s="254">
        <f>S723*H723</f>
        <v>0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R723" s="255" t="s">
        <v>171</v>
      </c>
      <c r="AT723" s="255" t="s">
        <v>167</v>
      </c>
      <c r="AU723" s="255" t="s">
        <v>82</v>
      </c>
      <c r="AY723" s="16" t="s">
        <v>165</v>
      </c>
      <c r="BE723" s="256">
        <f>IF(N723="základní",J723,0)</f>
        <v>0</v>
      </c>
      <c r="BF723" s="256">
        <f>IF(N723="snížená",J723,0)</f>
        <v>0</v>
      </c>
      <c r="BG723" s="256">
        <f>IF(N723="zákl. přenesená",J723,0)</f>
        <v>0</v>
      </c>
      <c r="BH723" s="256">
        <f>IF(N723="sníž. přenesená",J723,0)</f>
        <v>0</v>
      </c>
      <c r="BI723" s="256">
        <f>IF(N723="nulová",J723,0)</f>
        <v>0</v>
      </c>
      <c r="BJ723" s="16" t="s">
        <v>80</v>
      </c>
      <c r="BK723" s="256">
        <f>ROUND(I723*H723,2)</f>
        <v>0</v>
      </c>
      <c r="BL723" s="16" t="s">
        <v>171</v>
      </c>
      <c r="BM723" s="255" t="s">
        <v>2487</v>
      </c>
    </row>
    <row r="724" spans="1:51" s="14" customFormat="1" ht="12">
      <c r="A724" s="14"/>
      <c r="B724" s="268"/>
      <c r="C724" s="269"/>
      <c r="D724" s="259" t="s">
        <v>173</v>
      </c>
      <c r="E724" s="270" t="s">
        <v>1</v>
      </c>
      <c r="F724" s="271" t="s">
        <v>2488</v>
      </c>
      <c r="G724" s="269"/>
      <c r="H724" s="272">
        <v>21.525</v>
      </c>
      <c r="I724" s="273"/>
      <c r="J724" s="269"/>
      <c r="K724" s="269"/>
      <c r="L724" s="274"/>
      <c r="M724" s="275"/>
      <c r="N724" s="276"/>
      <c r="O724" s="276"/>
      <c r="P724" s="276"/>
      <c r="Q724" s="276"/>
      <c r="R724" s="276"/>
      <c r="S724" s="276"/>
      <c r="T724" s="27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8" t="s">
        <v>173</v>
      </c>
      <c r="AU724" s="278" t="s">
        <v>82</v>
      </c>
      <c r="AV724" s="14" t="s">
        <v>82</v>
      </c>
      <c r="AW724" s="14" t="s">
        <v>30</v>
      </c>
      <c r="AX724" s="14" t="s">
        <v>73</v>
      </c>
      <c r="AY724" s="278" t="s">
        <v>165</v>
      </c>
    </row>
    <row r="725" spans="1:51" s="14" customFormat="1" ht="12">
      <c r="A725" s="14"/>
      <c r="B725" s="268"/>
      <c r="C725" s="269"/>
      <c r="D725" s="259" t="s">
        <v>173</v>
      </c>
      <c r="E725" s="270" t="s">
        <v>1</v>
      </c>
      <c r="F725" s="271" t="s">
        <v>2489</v>
      </c>
      <c r="G725" s="269"/>
      <c r="H725" s="272">
        <v>32.025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173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165</v>
      </c>
    </row>
    <row r="726" spans="1:51" s="14" customFormat="1" ht="12">
      <c r="A726" s="14"/>
      <c r="B726" s="268"/>
      <c r="C726" s="269"/>
      <c r="D726" s="259" t="s">
        <v>173</v>
      </c>
      <c r="E726" s="270" t="s">
        <v>1</v>
      </c>
      <c r="F726" s="271" t="s">
        <v>2490</v>
      </c>
      <c r="G726" s="269"/>
      <c r="H726" s="272">
        <v>21.375</v>
      </c>
      <c r="I726" s="273"/>
      <c r="J726" s="269"/>
      <c r="K726" s="269"/>
      <c r="L726" s="274"/>
      <c r="M726" s="275"/>
      <c r="N726" s="276"/>
      <c r="O726" s="276"/>
      <c r="P726" s="276"/>
      <c r="Q726" s="276"/>
      <c r="R726" s="276"/>
      <c r="S726" s="276"/>
      <c r="T726" s="27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8" t="s">
        <v>173</v>
      </c>
      <c r="AU726" s="278" t="s">
        <v>82</v>
      </c>
      <c r="AV726" s="14" t="s">
        <v>82</v>
      </c>
      <c r="AW726" s="14" t="s">
        <v>30</v>
      </c>
      <c r="AX726" s="14" t="s">
        <v>73</v>
      </c>
      <c r="AY726" s="278" t="s">
        <v>165</v>
      </c>
    </row>
    <row r="727" spans="1:51" s="14" customFormat="1" ht="12">
      <c r="A727" s="14"/>
      <c r="B727" s="268"/>
      <c r="C727" s="269"/>
      <c r="D727" s="259" t="s">
        <v>173</v>
      </c>
      <c r="E727" s="270" t="s">
        <v>1</v>
      </c>
      <c r="F727" s="271" t="s">
        <v>2491</v>
      </c>
      <c r="G727" s="269"/>
      <c r="H727" s="272">
        <v>32.4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173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165</v>
      </c>
    </row>
    <row r="728" spans="1:65" s="2" customFormat="1" ht="21.75" customHeight="1">
      <c r="A728" s="37"/>
      <c r="B728" s="38"/>
      <c r="C728" s="243" t="s">
        <v>882</v>
      </c>
      <c r="D728" s="243" t="s">
        <v>167</v>
      </c>
      <c r="E728" s="244" t="s">
        <v>883</v>
      </c>
      <c r="F728" s="245" t="s">
        <v>884</v>
      </c>
      <c r="G728" s="246" t="s">
        <v>170</v>
      </c>
      <c r="H728" s="247">
        <v>6439.5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38</v>
      </c>
      <c r="O728" s="90"/>
      <c r="P728" s="253">
        <f>O728*H728</f>
        <v>0</v>
      </c>
      <c r="Q728" s="253">
        <v>0</v>
      </c>
      <c r="R728" s="253">
        <f>Q728*H728</f>
        <v>0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171</v>
      </c>
      <c r="AT728" s="255" t="s">
        <v>167</v>
      </c>
      <c r="AU728" s="255" t="s">
        <v>82</v>
      </c>
      <c r="AY728" s="16" t="s">
        <v>165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171</v>
      </c>
      <c r="BM728" s="255" t="s">
        <v>2492</v>
      </c>
    </row>
    <row r="729" spans="1:51" s="14" customFormat="1" ht="12">
      <c r="A729" s="14"/>
      <c r="B729" s="268"/>
      <c r="C729" s="269"/>
      <c r="D729" s="259" t="s">
        <v>173</v>
      </c>
      <c r="E729" s="269"/>
      <c r="F729" s="271" t="s">
        <v>2493</v>
      </c>
      <c r="G729" s="269"/>
      <c r="H729" s="272">
        <v>6439.5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173</v>
      </c>
      <c r="AU729" s="278" t="s">
        <v>82</v>
      </c>
      <c r="AV729" s="14" t="s">
        <v>82</v>
      </c>
      <c r="AW729" s="14" t="s">
        <v>4</v>
      </c>
      <c r="AX729" s="14" t="s">
        <v>80</v>
      </c>
      <c r="AY729" s="278" t="s">
        <v>165</v>
      </c>
    </row>
    <row r="730" spans="1:65" s="2" customFormat="1" ht="21.75" customHeight="1">
      <c r="A730" s="37"/>
      <c r="B730" s="38"/>
      <c r="C730" s="243" t="s">
        <v>887</v>
      </c>
      <c r="D730" s="243" t="s">
        <v>167</v>
      </c>
      <c r="E730" s="244" t="s">
        <v>888</v>
      </c>
      <c r="F730" s="245" t="s">
        <v>889</v>
      </c>
      <c r="G730" s="246" t="s">
        <v>170</v>
      </c>
      <c r="H730" s="247">
        <v>107.325</v>
      </c>
      <c r="I730" s="248"/>
      <c r="J730" s="249">
        <f>ROUND(I730*H730,2)</f>
        <v>0</v>
      </c>
      <c r="K730" s="250"/>
      <c r="L730" s="43"/>
      <c r="M730" s="251" t="s">
        <v>1</v>
      </c>
      <c r="N730" s="252" t="s">
        <v>38</v>
      </c>
      <c r="O730" s="90"/>
      <c r="P730" s="253">
        <f>O730*H730</f>
        <v>0</v>
      </c>
      <c r="Q730" s="253">
        <v>0</v>
      </c>
      <c r="R730" s="253">
        <f>Q730*H730</f>
        <v>0</v>
      </c>
      <c r="S730" s="253">
        <v>0</v>
      </c>
      <c r="T730" s="254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55" t="s">
        <v>171</v>
      </c>
      <c r="AT730" s="255" t="s">
        <v>167</v>
      </c>
      <c r="AU730" s="255" t="s">
        <v>82</v>
      </c>
      <c r="AY730" s="16" t="s">
        <v>165</v>
      </c>
      <c r="BE730" s="256">
        <f>IF(N730="základní",J730,0)</f>
        <v>0</v>
      </c>
      <c r="BF730" s="256">
        <f>IF(N730="snížená",J730,0)</f>
        <v>0</v>
      </c>
      <c r="BG730" s="256">
        <f>IF(N730="zákl. přenesená",J730,0)</f>
        <v>0</v>
      </c>
      <c r="BH730" s="256">
        <f>IF(N730="sníž. přenesená",J730,0)</f>
        <v>0</v>
      </c>
      <c r="BI730" s="256">
        <f>IF(N730="nulová",J730,0)</f>
        <v>0</v>
      </c>
      <c r="BJ730" s="16" t="s">
        <v>80</v>
      </c>
      <c r="BK730" s="256">
        <f>ROUND(I730*H730,2)</f>
        <v>0</v>
      </c>
      <c r="BL730" s="16" t="s">
        <v>171</v>
      </c>
      <c r="BM730" s="255" t="s">
        <v>2494</v>
      </c>
    </row>
    <row r="731" spans="1:65" s="2" customFormat="1" ht="16.5" customHeight="1">
      <c r="A731" s="37"/>
      <c r="B731" s="38"/>
      <c r="C731" s="243" t="s">
        <v>891</v>
      </c>
      <c r="D731" s="243" t="s">
        <v>167</v>
      </c>
      <c r="E731" s="244" t="s">
        <v>892</v>
      </c>
      <c r="F731" s="245" t="s">
        <v>893</v>
      </c>
      <c r="G731" s="246" t="s">
        <v>170</v>
      </c>
      <c r="H731" s="247">
        <v>1030.32</v>
      </c>
      <c r="I731" s="248"/>
      <c r="J731" s="249">
        <f>ROUND(I731*H731,2)</f>
        <v>0</v>
      </c>
      <c r="K731" s="250"/>
      <c r="L731" s="43"/>
      <c r="M731" s="251" t="s">
        <v>1</v>
      </c>
      <c r="N731" s="252" t="s">
        <v>38</v>
      </c>
      <c r="O731" s="90"/>
      <c r="P731" s="253">
        <f>O731*H731</f>
        <v>0</v>
      </c>
      <c r="Q731" s="253">
        <v>0</v>
      </c>
      <c r="R731" s="253">
        <f>Q731*H731</f>
        <v>0</v>
      </c>
      <c r="S731" s="253">
        <v>0</v>
      </c>
      <c r="T731" s="254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255" t="s">
        <v>171</v>
      </c>
      <c r="AT731" s="255" t="s">
        <v>167</v>
      </c>
      <c r="AU731" s="255" t="s">
        <v>82</v>
      </c>
      <c r="AY731" s="16" t="s">
        <v>165</v>
      </c>
      <c r="BE731" s="256">
        <f>IF(N731="základní",J731,0)</f>
        <v>0</v>
      </c>
      <c r="BF731" s="256">
        <f>IF(N731="snížená",J731,0)</f>
        <v>0</v>
      </c>
      <c r="BG731" s="256">
        <f>IF(N731="zákl. přenesená",J731,0)</f>
        <v>0</v>
      </c>
      <c r="BH731" s="256">
        <f>IF(N731="sníž. přenesená",J731,0)</f>
        <v>0</v>
      </c>
      <c r="BI731" s="256">
        <f>IF(N731="nulová",J731,0)</f>
        <v>0</v>
      </c>
      <c r="BJ731" s="16" t="s">
        <v>80</v>
      </c>
      <c r="BK731" s="256">
        <f>ROUND(I731*H731,2)</f>
        <v>0</v>
      </c>
      <c r="BL731" s="16" t="s">
        <v>171</v>
      </c>
      <c r="BM731" s="255" t="s">
        <v>2495</v>
      </c>
    </row>
    <row r="732" spans="1:51" s="14" customFormat="1" ht="12">
      <c r="A732" s="14"/>
      <c r="B732" s="268"/>
      <c r="C732" s="269"/>
      <c r="D732" s="259" t="s">
        <v>173</v>
      </c>
      <c r="E732" s="270" t="s">
        <v>1</v>
      </c>
      <c r="F732" s="271" t="s">
        <v>2486</v>
      </c>
      <c r="G732" s="269"/>
      <c r="H732" s="272">
        <v>1030.32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173</v>
      </c>
      <c r="AU732" s="278" t="s">
        <v>82</v>
      </c>
      <c r="AV732" s="14" t="s">
        <v>82</v>
      </c>
      <c r="AW732" s="14" t="s">
        <v>30</v>
      </c>
      <c r="AX732" s="14" t="s">
        <v>73</v>
      </c>
      <c r="AY732" s="278" t="s">
        <v>165</v>
      </c>
    </row>
    <row r="733" spans="1:65" s="2" customFormat="1" ht="16.5" customHeight="1">
      <c r="A733" s="37"/>
      <c r="B733" s="38"/>
      <c r="C733" s="243" t="s">
        <v>895</v>
      </c>
      <c r="D733" s="243" t="s">
        <v>167</v>
      </c>
      <c r="E733" s="244" t="s">
        <v>896</v>
      </c>
      <c r="F733" s="245" t="s">
        <v>897</v>
      </c>
      <c r="G733" s="246" t="s">
        <v>170</v>
      </c>
      <c r="H733" s="247">
        <v>154548</v>
      </c>
      <c r="I733" s="248"/>
      <c r="J733" s="249">
        <f>ROUND(I733*H733,2)</f>
        <v>0</v>
      </c>
      <c r="K733" s="250"/>
      <c r="L733" s="43"/>
      <c r="M733" s="251" t="s">
        <v>1</v>
      </c>
      <c r="N733" s="252" t="s">
        <v>38</v>
      </c>
      <c r="O733" s="90"/>
      <c r="P733" s="253">
        <f>O733*H733</f>
        <v>0</v>
      </c>
      <c r="Q733" s="253">
        <v>0</v>
      </c>
      <c r="R733" s="253">
        <f>Q733*H733</f>
        <v>0</v>
      </c>
      <c r="S733" s="253">
        <v>0</v>
      </c>
      <c r="T733" s="254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55" t="s">
        <v>171</v>
      </c>
      <c r="AT733" s="255" t="s">
        <v>167</v>
      </c>
      <c r="AU733" s="255" t="s">
        <v>82</v>
      </c>
      <c r="AY733" s="16" t="s">
        <v>165</v>
      </c>
      <c r="BE733" s="256">
        <f>IF(N733="základní",J733,0)</f>
        <v>0</v>
      </c>
      <c r="BF733" s="256">
        <f>IF(N733="snížená",J733,0)</f>
        <v>0</v>
      </c>
      <c r="BG733" s="256">
        <f>IF(N733="zákl. přenesená",J733,0)</f>
        <v>0</v>
      </c>
      <c r="BH733" s="256">
        <f>IF(N733="sníž. přenesená",J733,0)</f>
        <v>0</v>
      </c>
      <c r="BI733" s="256">
        <f>IF(N733="nulová",J733,0)</f>
        <v>0</v>
      </c>
      <c r="BJ733" s="16" t="s">
        <v>80</v>
      </c>
      <c r="BK733" s="256">
        <f>ROUND(I733*H733,2)</f>
        <v>0</v>
      </c>
      <c r="BL733" s="16" t="s">
        <v>171</v>
      </c>
      <c r="BM733" s="255" t="s">
        <v>2496</v>
      </c>
    </row>
    <row r="734" spans="1:51" s="14" customFormat="1" ht="12">
      <c r="A734" s="14"/>
      <c r="B734" s="268"/>
      <c r="C734" s="269"/>
      <c r="D734" s="259" t="s">
        <v>173</v>
      </c>
      <c r="E734" s="270" t="s">
        <v>1</v>
      </c>
      <c r="F734" s="271" t="s">
        <v>2484</v>
      </c>
      <c r="G734" s="269"/>
      <c r="H734" s="272">
        <v>154548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173</v>
      </c>
      <c r="AU734" s="278" t="s">
        <v>82</v>
      </c>
      <c r="AV734" s="14" t="s">
        <v>82</v>
      </c>
      <c r="AW734" s="14" t="s">
        <v>30</v>
      </c>
      <c r="AX734" s="14" t="s">
        <v>73</v>
      </c>
      <c r="AY734" s="278" t="s">
        <v>165</v>
      </c>
    </row>
    <row r="735" spans="1:65" s="2" customFormat="1" ht="16.5" customHeight="1">
      <c r="A735" s="37"/>
      <c r="B735" s="38"/>
      <c r="C735" s="243" t="s">
        <v>899</v>
      </c>
      <c r="D735" s="243" t="s">
        <v>167</v>
      </c>
      <c r="E735" s="244" t="s">
        <v>900</v>
      </c>
      <c r="F735" s="245" t="s">
        <v>901</v>
      </c>
      <c r="G735" s="246" t="s">
        <v>170</v>
      </c>
      <c r="H735" s="247">
        <v>1030.32</v>
      </c>
      <c r="I735" s="248"/>
      <c r="J735" s="249">
        <f>ROUND(I735*H735,2)</f>
        <v>0</v>
      </c>
      <c r="K735" s="250"/>
      <c r="L735" s="43"/>
      <c r="M735" s="251" t="s">
        <v>1</v>
      </c>
      <c r="N735" s="252" t="s">
        <v>38</v>
      </c>
      <c r="O735" s="90"/>
      <c r="P735" s="253">
        <f>O735*H735</f>
        <v>0</v>
      </c>
      <c r="Q735" s="253">
        <v>0</v>
      </c>
      <c r="R735" s="253">
        <f>Q735*H735</f>
        <v>0</v>
      </c>
      <c r="S735" s="253">
        <v>0</v>
      </c>
      <c r="T735" s="254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55" t="s">
        <v>171</v>
      </c>
      <c r="AT735" s="255" t="s">
        <v>167</v>
      </c>
      <c r="AU735" s="255" t="s">
        <v>82</v>
      </c>
      <c r="AY735" s="16" t="s">
        <v>165</v>
      </c>
      <c r="BE735" s="256">
        <f>IF(N735="základní",J735,0)</f>
        <v>0</v>
      </c>
      <c r="BF735" s="256">
        <f>IF(N735="snížená",J735,0)</f>
        <v>0</v>
      </c>
      <c r="BG735" s="256">
        <f>IF(N735="zákl. přenesená",J735,0)</f>
        <v>0</v>
      </c>
      <c r="BH735" s="256">
        <f>IF(N735="sníž. přenesená",J735,0)</f>
        <v>0</v>
      </c>
      <c r="BI735" s="256">
        <f>IF(N735="nulová",J735,0)</f>
        <v>0</v>
      </c>
      <c r="BJ735" s="16" t="s">
        <v>80</v>
      </c>
      <c r="BK735" s="256">
        <f>ROUND(I735*H735,2)</f>
        <v>0</v>
      </c>
      <c r="BL735" s="16" t="s">
        <v>171</v>
      </c>
      <c r="BM735" s="255" t="s">
        <v>2497</v>
      </c>
    </row>
    <row r="736" spans="1:51" s="14" customFormat="1" ht="12">
      <c r="A736" s="14"/>
      <c r="B736" s="268"/>
      <c r="C736" s="269"/>
      <c r="D736" s="259" t="s">
        <v>173</v>
      </c>
      <c r="E736" s="270" t="s">
        <v>1</v>
      </c>
      <c r="F736" s="271" t="s">
        <v>2486</v>
      </c>
      <c r="G736" s="269"/>
      <c r="H736" s="272">
        <v>1030.32</v>
      </c>
      <c r="I736" s="273"/>
      <c r="J736" s="269"/>
      <c r="K736" s="269"/>
      <c r="L736" s="274"/>
      <c r="M736" s="275"/>
      <c r="N736" s="276"/>
      <c r="O736" s="276"/>
      <c r="P736" s="276"/>
      <c r="Q736" s="276"/>
      <c r="R736" s="276"/>
      <c r="S736" s="276"/>
      <c r="T736" s="27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8" t="s">
        <v>173</v>
      </c>
      <c r="AU736" s="278" t="s">
        <v>82</v>
      </c>
      <c r="AV736" s="14" t="s">
        <v>82</v>
      </c>
      <c r="AW736" s="14" t="s">
        <v>30</v>
      </c>
      <c r="AX736" s="14" t="s">
        <v>73</v>
      </c>
      <c r="AY736" s="278" t="s">
        <v>165</v>
      </c>
    </row>
    <row r="737" spans="1:65" s="2" customFormat="1" ht="21.75" customHeight="1">
      <c r="A737" s="37"/>
      <c r="B737" s="38"/>
      <c r="C737" s="243" t="s">
        <v>903</v>
      </c>
      <c r="D737" s="243" t="s">
        <v>167</v>
      </c>
      <c r="E737" s="244" t="s">
        <v>904</v>
      </c>
      <c r="F737" s="245" t="s">
        <v>905</v>
      </c>
      <c r="G737" s="246" t="s">
        <v>170</v>
      </c>
      <c r="H737" s="247">
        <v>513.36</v>
      </c>
      <c r="I737" s="248"/>
      <c r="J737" s="249">
        <f>ROUND(I737*H737,2)</f>
        <v>0</v>
      </c>
      <c r="K737" s="250"/>
      <c r="L737" s="43"/>
      <c r="M737" s="251" t="s">
        <v>1</v>
      </c>
      <c r="N737" s="252" t="s">
        <v>38</v>
      </c>
      <c r="O737" s="90"/>
      <c r="P737" s="253">
        <f>O737*H737</f>
        <v>0</v>
      </c>
      <c r="Q737" s="253">
        <v>0.00013</v>
      </c>
      <c r="R737" s="253">
        <f>Q737*H737</f>
        <v>0.0667368</v>
      </c>
      <c r="S737" s="253">
        <v>0</v>
      </c>
      <c r="T737" s="254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255" t="s">
        <v>171</v>
      </c>
      <c r="AT737" s="255" t="s">
        <v>167</v>
      </c>
      <c r="AU737" s="255" t="s">
        <v>82</v>
      </c>
      <c r="AY737" s="16" t="s">
        <v>165</v>
      </c>
      <c r="BE737" s="256">
        <f>IF(N737="základní",J737,0)</f>
        <v>0</v>
      </c>
      <c r="BF737" s="256">
        <f>IF(N737="snížená",J737,0)</f>
        <v>0</v>
      </c>
      <c r="BG737" s="256">
        <f>IF(N737="zákl. přenesená",J737,0)</f>
        <v>0</v>
      </c>
      <c r="BH737" s="256">
        <f>IF(N737="sníž. přenesená",J737,0)</f>
        <v>0</v>
      </c>
      <c r="BI737" s="256">
        <f>IF(N737="nulová",J737,0)</f>
        <v>0</v>
      </c>
      <c r="BJ737" s="16" t="s">
        <v>80</v>
      </c>
      <c r="BK737" s="256">
        <f>ROUND(I737*H737,2)</f>
        <v>0</v>
      </c>
      <c r="BL737" s="16" t="s">
        <v>171</v>
      </c>
      <c r="BM737" s="255" t="s">
        <v>2498</v>
      </c>
    </row>
    <row r="738" spans="1:51" s="14" customFormat="1" ht="12">
      <c r="A738" s="14"/>
      <c r="B738" s="268"/>
      <c r="C738" s="269"/>
      <c r="D738" s="259" t="s">
        <v>173</v>
      </c>
      <c r="E738" s="270" t="s">
        <v>1</v>
      </c>
      <c r="F738" s="271" t="s">
        <v>2205</v>
      </c>
      <c r="G738" s="269"/>
      <c r="H738" s="272">
        <v>380.52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173</v>
      </c>
      <c r="AU738" s="278" t="s">
        <v>82</v>
      </c>
      <c r="AV738" s="14" t="s">
        <v>82</v>
      </c>
      <c r="AW738" s="14" t="s">
        <v>30</v>
      </c>
      <c r="AX738" s="14" t="s">
        <v>73</v>
      </c>
      <c r="AY738" s="278" t="s">
        <v>165</v>
      </c>
    </row>
    <row r="739" spans="1:51" s="14" customFormat="1" ht="12">
      <c r="A739" s="14"/>
      <c r="B739" s="268"/>
      <c r="C739" s="269"/>
      <c r="D739" s="259" t="s">
        <v>173</v>
      </c>
      <c r="E739" s="270" t="s">
        <v>1</v>
      </c>
      <c r="F739" s="271" t="s">
        <v>2499</v>
      </c>
      <c r="G739" s="269"/>
      <c r="H739" s="272">
        <v>132.84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173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165</v>
      </c>
    </row>
    <row r="740" spans="1:65" s="2" customFormat="1" ht="21.75" customHeight="1">
      <c r="A740" s="37"/>
      <c r="B740" s="38"/>
      <c r="C740" s="243" t="s">
        <v>908</v>
      </c>
      <c r="D740" s="243" t="s">
        <v>167</v>
      </c>
      <c r="E740" s="244" t="s">
        <v>909</v>
      </c>
      <c r="F740" s="245" t="s">
        <v>910</v>
      </c>
      <c r="G740" s="246" t="s">
        <v>170</v>
      </c>
      <c r="H740" s="247">
        <v>10.32</v>
      </c>
      <c r="I740" s="248"/>
      <c r="J740" s="249">
        <f>ROUND(I740*H740,2)</f>
        <v>0</v>
      </c>
      <c r="K740" s="250"/>
      <c r="L740" s="43"/>
      <c r="M740" s="251" t="s">
        <v>1</v>
      </c>
      <c r="N740" s="252" t="s">
        <v>38</v>
      </c>
      <c r="O740" s="90"/>
      <c r="P740" s="253">
        <f>O740*H740</f>
        <v>0</v>
      </c>
      <c r="Q740" s="253">
        <v>0.00021</v>
      </c>
      <c r="R740" s="253">
        <f>Q740*H740</f>
        <v>0.0021672</v>
      </c>
      <c r="S740" s="253">
        <v>0</v>
      </c>
      <c r="T740" s="254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55" t="s">
        <v>171</v>
      </c>
      <c r="AT740" s="255" t="s">
        <v>167</v>
      </c>
      <c r="AU740" s="255" t="s">
        <v>82</v>
      </c>
      <c r="AY740" s="16" t="s">
        <v>165</v>
      </c>
      <c r="BE740" s="256">
        <f>IF(N740="základní",J740,0)</f>
        <v>0</v>
      </c>
      <c r="BF740" s="256">
        <f>IF(N740="snížená",J740,0)</f>
        <v>0</v>
      </c>
      <c r="BG740" s="256">
        <f>IF(N740="zákl. přenesená",J740,0)</f>
        <v>0</v>
      </c>
      <c r="BH740" s="256">
        <f>IF(N740="sníž. přenesená",J740,0)</f>
        <v>0</v>
      </c>
      <c r="BI740" s="256">
        <f>IF(N740="nulová",J740,0)</f>
        <v>0</v>
      </c>
      <c r="BJ740" s="16" t="s">
        <v>80</v>
      </c>
      <c r="BK740" s="256">
        <f>ROUND(I740*H740,2)</f>
        <v>0</v>
      </c>
      <c r="BL740" s="16" t="s">
        <v>171</v>
      </c>
      <c r="BM740" s="255" t="s">
        <v>2500</v>
      </c>
    </row>
    <row r="741" spans="1:51" s="14" customFormat="1" ht="12">
      <c r="A741" s="14"/>
      <c r="B741" s="268"/>
      <c r="C741" s="269"/>
      <c r="D741" s="259" t="s">
        <v>173</v>
      </c>
      <c r="E741" s="270" t="s">
        <v>1</v>
      </c>
      <c r="F741" s="271" t="s">
        <v>912</v>
      </c>
      <c r="G741" s="269"/>
      <c r="H741" s="272">
        <v>10.32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173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165</v>
      </c>
    </row>
    <row r="742" spans="1:63" s="12" customFormat="1" ht="22.8" customHeight="1">
      <c r="A742" s="12"/>
      <c r="B742" s="227"/>
      <c r="C742" s="228"/>
      <c r="D742" s="229" t="s">
        <v>72</v>
      </c>
      <c r="E742" s="241" t="s">
        <v>831</v>
      </c>
      <c r="F742" s="241" t="s">
        <v>913</v>
      </c>
      <c r="G742" s="228"/>
      <c r="H742" s="228"/>
      <c r="I742" s="231"/>
      <c r="J742" s="242">
        <f>BK742</f>
        <v>0</v>
      </c>
      <c r="K742" s="228"/>
      <c r="L742" s="233"/>
      <c r="M742" s="234"/>
      <c r="N742" s="235"/>
      <c r="O742" s="235"/>
      <c r="P742" s="236">
        <f>SUM(P743:P781)</f>
        <v>0</v>
      </c>
      <c r="Q742" s="235"/>
      <c r="R742" s="236">
        <f>SUM(R743:R781)</f>
        <v>0</v>
      </c>
      <c r="S742" s="235"/>
      <c r="T742" s="237">
        <f>SUM(T743:T781)</f>
        <v>114.58481000000003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38" t="s">
        <v>80</v>
      </c>
      <c r="AT742" s="239" t="s">
        <v>72</v>
      </c>
      <c r="AU742" s="239" t="s">
        <v>80</v>
      </c>
      <c r="AY742" s="238" t="s">
        <v>165</v>
      </c>
      <c r="BK742" s="240">
        <f>SUM(BK743:BK781)</f>
        <v>0</v>
      </c>
    </row>
    <row r="743" spans="1:65" s="2" customFormat="1" ht="21.75" customHeight="1">
      <c r="A743" s="37"/>
      <c r="B743" s="38"/>
      <c r="C743" s="243" t="s">
        <v>914</v>
      </c>
      <c r="D743" s="243" t="s">
        <v>167</v>
      </c>
      <c r="E743" s="244" t="s">
        <v>915</v>
      </c>
      <c r="F743" s="245" t="s">
        <v>916</v>
      </c>
      <c r="G743" s="246" t="s">
        <v>178</v>
      </c>
      <c r="H743" s="247">
        <v>1.306</v>
      </c>
      <c r="I743" s="248"/>
      <c r="J743" s="249">
        <f>ROUND(I743*H743,2)</f>
        <v>0</v>
      </c>
      <c r="K743" s="250"/>
      <c r="L743" s="43"/>
      <c r="M743" s="251" t="s">
        <v>1</v>
      </c>
      <c r="N743" s="252" t="s">
        <v>38</v>
      </c>
      <c r="O743" s="90"/>
      <c r="P743" s="253">
        <f>O743*H743</f>
        <v>0</v>
      </c>
      <c r="Q743" s="253">
        <v>0</v>
      </c>
      <c r="R743" s="253">
        <f>Q743*H743</f>
        <v>0</v>
      </c>
      <c r="S743" s="253">
        <v>1.8</v>
      </c>
      <c r="T743" s="254">
        <f>S743*H743</f>
        <v>2.3508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55" t="s">
        <v>171</v>
      </c>
      <c r="AT743" s="255" t="s">
        <v>167</v>
      </c>
      <c r="AU743" s="255" t="s">
        <v>82</v>
      </c>
      <c r="AY743" s="16" t="s">
        <v>165</v>
      </c>
      <c r="BE743" s="256">
        <f>IF(N743="základní",J743,0)</f>
        <v>0</v>
      </c>
      <c r="BF743" s="256">
        <f>IF(N743="snížená",J743,0)</f>
        <v>0</v>
      </c>
      <c r="BG743" s="256">
        <f>IF(N743="zákl. přenesená",J743,0)</f>
        <v>0</v>
      </c>
      <c r="BH743" s="256">
        <f>IF(N743="sníž. přenesená",J743,0)</f>
        <v>0</v>
      </c>
      <c r="BI743" s="256">
        <f>IF(N743="nulová",J743,0)</f>
        <v>0</v>
      </c>
      <c r="BJ743" s="16" t="s">
        <v>80</v>
      </c>
      <c r="BK743" s="256">
        <f>ROUND(I743*H743,2)</f>
        <v>0</v>
      </c>
      <c r="BL743" s="16" t="s">
        <v>171</v>
      </c>
      <c r="BM743" s="255" t="s">
        <v>2501</v>
      </c>
    </row>
    <row r="744" spans="1:51" s="14" customFormat="1" ht="12">
      <c r="A744" s="14"/>
      <c r="B744" s="268"/>
      <c r="C744" s="269"/>
      <c r="D744" s="259" t="s">
        <v>173</v>
      </c>
      <c r="E744" s="270" t="s">
        <v>1</v>
      </c>
      <c r="F744" s="271" t="s">
        <v>919</v>
      </c>
      <c r="G744" s="269"/>
      <c r="H744" s="272">
        <v>0.506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173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165</v>
      </c>
    </row>
    <row r="745" spans="1:51" s="14" customFormat="1" ht="12">
      <c r="A745" s="14"/>
      <c r="B745" s="268"/>
      <c r="C745" s="269"/>
      <c r="D745" s="259" t="s">
        <v>173</v>
      </c>
      <c r="E745" s="270" t="s">
        <v>1</v>
      </c>
      <c r="F745" s="271" t="s">
        <v>2502</v>
      </c>
      <c r="G745" s="269"/>
      <c r="H745" s="272">
        <v>0.8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173</v>
      </c>
      <c r="AU745" s="278" t="s">
        <v>82</v>
      </c>
      <c r="AV745" s="14" t="s">
        <v>82</v>
      </c>
      <c r="AW745" s="14" t="s">
        <v>30</v>
      </c>
      <c r="AX745" s="14" t="s">
        <v>73</v>
      </c>
      <c r="AY745" s="278" t="s">
        <v>165</v>
      </c>
    </row>
    <row r="746" spans="1:65" s="2" customFormat="1" ht="16.5" customHeight="1">
      <c r="A746" s="37"/>
      <c r="B746" s="38"/>
      <c r="C746" s="243" t="s">
        <v>920</v>
      </c>
      <c r="D746" s="243" t="s">
        <v>167</v>
      </c>
      <c r="E746" s="244" t="s">
        <v>921</v>
      </c>
      <c r="F746" s="245" t="s">
        <v>922</v>
      </c>
      <c r="G746" s="246" t="s">
        <v>178</v>
      </c>
      <c r="H746" s="247">
        <v>7.2</v>
      </c>
      <c r="I746" s="248"/>
      <c r="J746" s="249">
        <f>ROUND(I746*H746,2)</f>
        <v>0</v>
      </c>
      <c r="K746" s="250"/>
      <c r="L746" s="43"/>
      <c r="M746" s="251" t="s">
        <v>1</v>
      </c>
      <c r="N746" s="252" t="s">
        <v>38</v>
      </c>
      <c r="O746" s="90"/>
      <c r="P746" s="253">
        <f>O746*H746</f>
        <v>0</v>
      </c>
      <c r="Q746" s="253">
        <v>0</v>
      </c>
      <c r="R746" s="253">
        <f>Q746*H746</f>
        <v>0</v>
      </c>
      <c r="S746" s="253">
        <v>1.671</v>
      </c>
      <c r="T746" s="254">
        <f>S746*H746</f>
        <v>12.0312</v>
      </c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R746" s="255" t="s">
        <v>171</v>
      </c>
      <c r="AT746" s="255" t="s">
        <v>167</v>
      </c>
      <c r="AU746" s="255" t="s">
        <v>82</v>
      </c>
      <c r="AY746" s="16" t="s">
        <v>165</v>
      </c>
      <c r="BE746" s="256">
        <f>IF(N746="základní",J746,0)</f>
        <v>0</v>
      </c>
      <c r="BF746" s="256">
        <f>IF(N746="snížená",J746,0)</f>
        <v>0</v>
      </c>
      <c r="BG746" s="256">
        <f>IF(N746="zákl. přenesená",J746,0)</f>
        <v>0</v>
      </c>
      <c r="BH746" s="256">
        <f>IF(N746="sníž. přenesená",J746,0)</f>
        <v>0</v>
      </c>
      <c r="BI746" s="256">
        <f>IF(N746="nulová",J746,0)</f>
        <v>0</v>
      </c>
      <c r="BJ746" s="16" t="s">
        <v>80</v>
      </c>
      <c r="BK746" s="256">
        <f>ROUND(I746*H746,2)</f>
        <v>0</v>
      </c>
      <c r="BL746" s="16" t="s">
        <v>171</v>
      </c>
      <c r="BM746" s="255" t="s">
        <v>2503</v>
      </c>
    </row>
    <row r="747" spans="1:51" s="13" customFormat="1" ht="12">
      <c r="A747" s="13"/>
      <c r="B747" s="257"/>
      <c r="C747" s="258"/>
      <c r="D747" s="259" t="s">
        <v>173</v>
      </c>
      <c r="E747" s="260" t="s">
        <v>1</v>
      </c>
      <c r="F747" s="261" t="s">
        <v>924</v>
      </c>
      <c r="G747" s="258"/>
      <c r="H747" s="260" t="s">
        <v>1</v>
      </c>
      <c r="I747" s="262"/>
      <c r="J747" s="258"/>
      <c r="K747" s="258"/>
      <c r="L747" s="263"/>
      <c r="M747" s="264"/>
      <c r="N747" s="265"/>
      <c r="O747" s="265"/>
      <c r="P747" s="265"/>
      <c r="Q747" s="265"/>
      <c r="R747" s="265"/>
      <c r="S747" s="265"/>
      <c r="T747" s="26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7" t="s">
        <v>173</v>
      </c>
      <c r="AU747" s="267" t="s">
        <v>82</v>
      </c>
      <c r="AV747" s="13" t="s">
        <v>80</v>
      </c>
      <c r="AW747" s="13" t="s">
        <v>30</v>
      </c>
      <c r="AX747" s="13" t="s">
        <v>73</v>
      </c>
      <c r="AY747" s="267" t="s">
        <v>165</v>
      </c>
    </row>
    <row r="748" spans="1:51" s="14" customFormat="1" ht="12">
      <c r="A748" s="14"/>
      <c r="B748" s="268"/>
      <c r="C748" s="269"/>
      <c r="D748" s="259" t="s">
        <v>173</v>
      </c>
      <c r="E748" s="270" t="s">
        <v>1</v>
      </c>
      <c r="F748" s="271" t="s">
        <v>925</v>
      </c>
      <c r="G748" s="269"/>
      <c r="H748" s="272">
        <v>7.2</v>
      </c>
      <c r="I748" s="273"/>
      <c r="J748" s="269"/>
      <c r="K748" s="269"/>
      <c r="L748" s="274"/>
      <c r="M748" s="275"/>
      <c r="N748" s="276"/>
      <c r="O748" s="276"/>
      <c r="P748" s="276"/>
      <c r="Q748" s="276"/>
      <c r="R748" s="276"/>
      <c r="S748" s="276"/>
      <c r="T748" s="27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8" t="s">
        <v>173</v>
      </c>
      <c r="AU748" s="278" t="s">
        <v>82</v>
      </c>
      <c r="AV748" s="14" t="s">
        <v>82</v>
      </c>
      <c r="AW748" s="14" t="s">
        <v>30</v>
      </c>
      <c r="AX748" s="14" t="s">
        <v>73</v>
      </c>
      <c r="AY748" s="278" t="s">
        <v>165</v>
      </c>
    </row>
    <row r="749" spans="1:65" s="2" customFormat="1" ht="16.5" customHeight="1">
      <c r="A749" s="37"/>
      <c r="B749" s="38"/>
      <c r="C749" s="243" t="s">
        <v>926</v>
      </c>
      <c r="D749" s="243" t="s">
        <v>167</v>
      </c>
      <c r="E749" s="244" t="s">
        <v>927</v>
      </c>
      <c r="F749" s="245" t="s">
        <v>928</v>
      </c>
      <c r="G749" s="246" t="s">
        <v>178</v>
      </c>
      <c r="H749" s="247">
        <v>0.221</v>
      </c>
      <c r="I749" s="248"/>
      <c r="J749" s="249">
        <f>ROUND(I749*H749,2)</f>
        <v>0</v>
      </c>
      <c r="K749" s="250"/>
      <c r="L749" s="43"/>
      <c r="M749" s="251" t="s">
        <v>1</v>
      </c>
      <c r="N749" s="252" t="s">
        <v>38</v>
      </c>
      <c r="O749" s="90"/>
      <c r="P749" s="253">
        <f>O749*H749</f>
        <v>0</v>
      </c>
      <c r="Q749" s="253">
        <v>0</v>
      </c>
      <c r="R749" s="253">
        <f>Q749*H749</f>
        <v>0</v>
      </c>
      <c r="S749" s="253">
        <v>2.4</v>
      </c>
      <c r="T749" s="254">
        <f>S749*H749</f>
        <v>0.5304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55" t="s">
        <v>171</v>
      </c>
      <c r="AT749" s="255" t="s">
        <v>167</v>
      </c>
      <c r="AU749" s="255" t="s">
        <v>82</v>
      </c>
      <c r="AY749" s="16" t="s">
        <v>165</v>
      </c>
      <c r="BE749" s="256">
        <f>IF(N749="základní",J749,0)</f>
        <v>0</v>
      </c>
      <c r="BF749" s="256">
        <f>IF(N749="snížená",J749,0)</f>
        <v>0</v>
      </c>
      <c r="BG749" s="256">
        <f>IF(N749="zákl. přenesená",J749,0)</f>
        <v>0</v>
      </c>
      <c r="BH749" s="256">
        <f>IF(N749="sníž. přenesená",J749,0)</f>
        <v>0</v>
      </c>
      <c r="BI749" s="256">
        <f>IF(N749="nulová",J749,0)</f>
        <v>0</v>
      </c>
      <c r="BJ749" s="16" t="s">
        <v>80</v>
      </c>
      <c r="BK749" s="256">
        <f>ROUND(I749*H749,2)</f>
        <v>0</v>
      </c>
      <c r="BL749" s="16" t="s">
        <v>171</v>
      </c>
      <c r="BM749" s="255" t="s">
        <v>2504</v>
      </c>
    </row>
    <row r="750" spans="1:51" s="14" customFormat="1" ht="12">
      <c r="A750" s="14"/>
      <c r="B750" s="268"/>
      <c r="C750" s="269"/>
      <c r="D750" s="259" t="s">
        <v>173</v>
      </c>
      <c r="E750" s="270" t="s">
        <v>1</v>
      </c>
      <c r="F750" s="271" t="s">
        <v>930</v>
      </c>
      <c r="G750" s="269"/>
      <c r="H750" s="272">
        <v>0.221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173</v>
      </c>
      <c r="AU750" s="278" t="s">
        <v>82</v>
      </c>
      <c r="AV750" s="14" t="s">
        <v>82</v>
      </c>
      <c r="AW750" s="14" t="s">
        <v>30</v>
      </c>
      <c r="AX750" s="14" t="s">
        <v>73</v>
      </c>
      <c r="AY750" s="278" t="s">
        <v>165</v>
      </c>
    </row>
    <row r="751" spans="1:65" s="2" customFormat="1" ht="33" customHeight="1">
      <c r="A751" s="37"/>
      <c r="B751" s="38"/>
      <c r="C751" s="243" t="s">
        <v>931</v>
      </c>
      <c r="D751" s="243" t="s">
        <v>167</v>
      </c>
      <c r="E751" s="244" t="s">
        <v>932</v>
      </c>
      <c r="F751" s="245" t="s">
        <v>933</v>
      </c>
      <c r="G751" s="246" t="s">
        <v>178</v>
      </c>
      <c r="H751" s="247">
        <v>0.259</v>
      </c>
      <c r="I751" s="248"/>
      <c r="J751" s="249">
        <f>ROUND(I751*H751,2)</f>
        <v>0</v>
      </c>
      <c r="K751" s="250"/>
      <c r="L751" s="43"/>
      <c r="M751" s="251" t="s">
        <v>1</v>
      </c>
      <c r="N751" s="252" t="s">
        <v>38</v>
      </c>
      <c r="O751" s="90"/>
      <c r="P751" s="253">
        <f>O751*H751</f>
        <v>0</v>
      </c>
      <c r="Q751" s="253">
        <v>0</v>
      </c>
      <c r="R751" s="253">
        <f>Q751*H751</f>
        <v>0</v>
      </c>
      <c r="S751" s="253">
        <v>2.2</v>
      </c>
      <c r="T751" s="254">
        <f>S751*H751</f>
        <v>0.5698000000000001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55" t="s">
        <v>171</v>
      </c>
      <c r="AT751" s="255" t="s">
        <v>167</v>
      </c>
      <c r="AU751" s="255" t="s">
        <v>82</v>
      </c>
      <c r="AY751" s="16" t="s">
        <v>165</v>
      </c>
      <c r="BE751" s="256">
        <f>IF(N751="základní",J751,0)</f>
        <v>0</v>
      </c>
      <c r="BF751" s="256">
        <f>IF(N751="snížená",J751,0)</f>
        <v>0</v>
      </c>
      <c r="BG751" s="256">
        <f>IF(N751="zákl. přenesená",J751,0)</f>
        <v>0</v>
      </c>
      <c r="BH751" s="256">
        <f>IF(N751="sníž. přenesená",J751,0)</f>
        <v>0</v>
      </c>
      <c r="BI751" s="256">
        <f>IF(N751="nulová",J751,0)</f>
        <v>0</v>
      </c>
      <c r="BJ751" s="16" t="s">
        <v>80</v>
      </c>
      <c r="BK751" s="256">
        <f>ROUND(I751*H751,2)</f>
        <v>0</v>
      </c>
      <c r="BL751" s="16" t="s">
        <v>171</v>
      </c>
      <c r="BM751" s="255" t="s">
        <v>2505</v>
      </c>
    </row>
    <row r="752" spans="1:51" s="14" customFormat="1" ht="12">
      <c r="A752" s="14"/>
      <c r="B752" s="268"/>
      <c r="C752" s="269"/>
      <c r="D752" s="259" t="s">
        <v>173</v>
      </c>
      <c r="E752" s="270" t="s">
        <v>1</v>
      </c>
      <c r="F752" s="271" t="s">
        <v>936</v>
      </c>
      <c r="G752" s="269"/>
      <c r="H752" s="272">
        <v>0.259</v>
      </c>
      <c r="I752" s="273"/>
      <c r="J752" s="269"/>
      <c r="K752" s="269"/>
      <c r="L752" s="274"/>
      <c r="M752" s="275"/>
      <c r="N752" s="276"/>
      <c r="O752" s="276"/>
      <c r="P752" s="276"/>
      <c r="Q752" s="276"/>
      <c r="R752" s="276"/>
      <c r="S752" s="276"/>
      <c r="T752" s="27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8" t="s">
        <v>173</v>
      </c>
      <c r="AU752" s="278" t="s">
        <v>82</v>
      </c>
      <c r="AV752" s="14" t="s">
        <v>82</v>
      </c>
      <c r="AW752" s="14" t="s">
        <v>30</v>
      </c>
      <c r="AX752" s="14" t="s">
        <v>73</v>
      </c>
      <c r="AY752" s="278" t="s">
        <v>165</v>
      </c>
    </row>
    <row r="753" spans="1:65" s="2" customFormat="1" ht="33" customHeight="1">
      <c r="A753" s="37"/>
      <c r="B753" s="38"/>
      <c r="C753" s="243" t="s">
        <v>937</v>
      </c>
      <c r="D753" s="243" t="s">
        <v>167</v>
      </c>
      <c r="E753" s="244" t="s">
        <v>938</v>
      </c>
      <c r="F753" s="245" t="s">
        <v>939</v>
      </c>
      <c r="G753" s="246" t="s">
        <v>178</v>
      </c>
      <c r="H753" s="247">
        <v>19.655</v>
      </c>
      <c r="I753" s="248"/>
      <c r="J753" s="249">
        <f>ROUND(I753*H753,2)</f>
        <v>0</v>
      </c>
      <c r="K753" s="250"/>
      <c r="L753" s="43"/>
      <c r="M753" s="251" t="s">
        <v>1</v>
      </c>
      <c r="N753" s="252" t="s">
        <v>38</v>
      </c>
      <c r="O753" s="90"/>
      <c r="P753" s="253">
        <f>O753*H753</f>
        <v>0</v>
      </c>
      <c r="Q753" s="253">
        <v>0</v>
      </c>
      <c r="R753" s="253">
        <f>Q753*H753</f>
        <v>0</v>
      </c>
      <c r="S753" s="253">
        <v>2.2</v>
      </c>
      <c r="T753" s="254">
        <f>S753*H753</f>
        <v>43.24100000000001</v>
      </c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R753" s="255" t="s">
        <v>171</v>
      </c>
      <c r="AT753" s="255" t="s">
        <v>167</v>
      </c>
      <c r="AU753" s="255" t="s">
        <v>82</v>
      </c>
      <c r="AY753" s="16" t="s">
        <v>165</v>
      </c>
      <c r="BE753" s="256">
        <f>IF(N753="základní",J753,0)</f>
        <v>0</v>
      </c>
      <c r="BF753" s="256">
        <f>IF(N753="snížená",J753,0)</f>
        <v>0</v>
      </c>
      <c r="BG753" s="256">
        <f>IF(N753="zákl. přenesená",J753,0)</f>
        <v>0</v>
      </c>
      <c r="BH753" s="256">
        <f>IF(N753="sníž. přenesená",J753,0)</f>
        <v>0</v>
      </c>
      <c r="BI753" s="256">
        <f>IF(N753="nulová",J753,0)</f>
        <v>0</v>
      </c>
      <c r="BJ753" s="16" t="s">
        <v>80</v>
      </c>
      <c r="BK753" s="256">
        <f>ROUND(I753*H753,2)</f>
        <v>0</v>
      </c>
      <c r="BL753" s="16" t="s">
        <v>171</v>
      </c>
      <c r="BM753" s="255" t="s">
        <v>2506</v>
      </c>
    </row>
    <row r="754" spans="1:51" s="14" customFormat="1" ht="12">
      <c r="A754" s="14"/>
      <c r="B754" s="268"/>
      <c r="C754" s="269"/>
      <c r="D754" s="259" t="s">
        <v>173</v>
      </c>
      <c r="E754" s="270" t="s">
        <v>1</v>
      </c>
      <c r="F754" s="271" t="s">
        <v>2507</v>
      </c>
      <c r="G754" s="269"/>
      <c r="H754" s="272">
        <v>19.655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173</v>
      </c>
      <c r="AU754" s="278" t="s">
        <v>82</v>
      </c>
      <c r="AV754" s="14" t="s">
        <v>82</v>
      </c>
      <c r="AW754" s="14" t="s">
        <v>30</v>
      </c>
      <c r="AX754" s="14" t="s">
        <v>73</v>
      </c>
      <c r="AY754" s="278" t="s">
        <v>165</v>
      </c>
    </row>
    <row r="755" spans="1:65" s="2" customFormat="1" ht="21.75" customHeight="1">
      <c r="A755" s="37"/>
      <c r="B755" s="38"/>
      <c r="C755" s="243" t="s">
        <v>942</v>
      </c>
      <c r="D755" s="243" t="s">
        <v>167</v>
      </c>
      <c r="E755" s="244" t="s">
        <v>943</v>
      </c>
      <c r="F755" s="245" t="s">
        <v>944</v>
      </c>
      <c r="G755" s="246" t="s">
        <v>178</v>
      </c>
      <c r="H755" s="247">
        <v>19.655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38</v>
      </c>
      <c r="O755" s="90"/>
      <c r="P755" s="253">
        <f>O755*H755</f>
        <v>0</v>
      </c>
      <c r="Q755" s="253">
        <v>0</v>
      </c>
      <c r="R755" s="253">
        <f>Q755*H755</f>
        <v>0</v>
      </c>
      <c r="S755" s="253">
        <v>1.4</v>
      </c>
      <c r="T755" s="254">
        <f>S755*H755</f>
        <v>27.517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171</v>
      </c>
      <c r="AT755" s="255" t="s">
        <v>167</v>
      </c>
      <c r="AU755" s="255" t="s">
        <v>82</v>
      </c>
      <c r="AY755" s="16" t="s">
        <v>165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80</v>
      </c>
      <c r="BK755" s="256">
        <f>ROUND(I755*H755,2)</f>
        <v>0</v>
      </c>
      <c r="BL755" s="16" t="s">
        <v>171</v>
      </c>
      <c r="BM755" s="255" t="s">
        <v>2508</v>
      </c>
    </row>
    <row r="756" spans="1:51" s="14" customFormat="1" ht="12">
      <c r="A756" s="14"/>
      <c r="B756" s="268"/>
      <c r="C756" s="269"/>
      <c r="D756" s="259" t="s">
        <v>173</v>
      </c>
      <c r="E756" s="270" t="s">
        <v>1</v>
      </c>
      <c r="F756" s="271" t="s">
        <v>2507</v>
      </c>
      <c r="G756" s="269"/>
      <c r="H756" s="272">
        <v>19.655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173</v>
      </c>
      <c r="AU756" s="278" t="s">
        <v>82</v>
      </c>
      <c r="AV756" s="14" t="s">
        <v>82</v>
      </c>
      <c r="AW756" s="14" t="s">
        <v>30</v>
      </c>
      <c r="AX756" s="14" t="s">
        <v>73</v>
      </c>
      <c r="AY756" s="278" t="s">
        <v>165</v>
      </c>
    </row>
    <row r="757" spans="1:65" s="2" customFormat="1" ht="16.5" customHeight="1">
      <c r="A757" s="37"/>
      <c r="B757" s="38"/>
      <c r="C757" s="243" t="s">
        <v>946</v>
      </c>
      <c r="D757" s="243" t="s">
        <v>167</v>
      </c>
      <c r="E757" s="244" t="s">
        <v>947</v>
      </c>
      <c r="F757" s="245" t="s">
        <v>948</v>
      </c>
      <c r="G757" s="246" t="s">
        <v>457</v>
      </c>
      <c r="H757" s="247">
        <v>134.5</v>
      </c>
      <c r="I757" s="248"/>
      <c r="J757" s="249">
        <f>ROUND(I757*H757,2)</f>
        <v>0</v>
      </c>
      <c r="K757" s="250"/>
      <c r="L757" s="43"/>
      <c r="M757" s="251" t="s">
        <v>1</v>
      </c>
      <c r="N757" s="252" t="s">
        <v>38</v>
      </c>
      <c r="O757" s="90"/>
      <c r="P757" s="253">
        <f>O757*H757</f>
        <v>0</v>
      </c>
      <c r="Q757" s="253">
        <v>0</v>
      </c>
      <c r="R757" s="253">
        <f>Q757*H757</f>
        <v>0</v>
      </c>
      <c r="S757" s="253">
        <v>0.058</v>
      </c>
      <c r="T757" s="254">
        <f>S757*H757</f>
        <v>7.801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55" t="s">
        <v>171</v>
      </c>
      <c r="AT757" s="255" t="s">
        <v>167</v>
      </c>
      <c r="AU757" s="255" t="s">
        <v>82</v>
      </c>
      <c r="AY757" s="16" t="s">
        <v>165</v>
      </c>
      <c r="BE757" s="256">
        <f>IF(N757="základní",J757,0)</f>
        <v>0</v>
      </c>
      <c r="BF757" s="256">
        <f>IF(N757="snížená",J757,0)</f>
        <v>0</v>
      </c>
      <c r="BG757" s="256">
        <f>IF(N757="zákl. přenesená",J757,0)</f>
        <v>0</v>
      </c>
      <c r="BH757" s="256">
        <f>IF(N757="sníž. přenesená",J757,0)</f>
        <v>0</v>
      </c>
      <c r="BI757" s="256">
        <f>IF(N757="nulová",J757,0)</f>
        <v>0</v>
      </c>
      <c r="BJ757" s="16" t="s">
        <v>80</v>
      </c>
      <c r="BK757" s="256">
        <f>ROUND(I757*H757,2)</f>
        <v>0</v>
      </c>
      <c r="BL757" s="16" t="s">
        <v>171</v>
      </c>
      <c r="BM757" s="255" t="s">
        <v>2509</v>
      </c>
    </row>
    <row r="758" spans="1:51" s="13" customFormat="1" ht="12">
      <c r="A758" s="13"/>
      <c r="B758" s="257"/>
      <c r="C758" s="258"/>
      <c r="D758" s="259" t="s">
        <v>173</v>
      </c>
      <c r="E758" s="260" t="s">
        <v>1</v>
      </c>
      <c r="F758" s="261" t="s">
        <v>688</v>
      </c>
      <c r="G758" s="258"/>
      <c r="H758" s="260" t="s">
        <v>1</v>
      </c>
      <c r="I758" s="262"/>
      <c r="J758" s="258"/>
      <c r="K758" s="258"/>
      <c r="L758" s="263"/>
      <c r="M758" s="264"/>
      <c r="N758" s="265"/>
      <c r="O758" s="265"/>
      <c r="P758" s="265"/>
      <c r="Q758" s="265"/>
      <c r="R758" s="265"/>
      <c r="S758" s="265"/>
      <c r="T758" s="26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7" t="s">
        <v>173</v>
      </c>
      <c r="AU758" s="267" t="s">
        <v>82</v>
      </c>
      <c r="AV758" s="13" t="s">
        <v>80</v>
      </c>
      <c r="AW758" s="13" t="s">
        <v>30</v>
      </c>
      <c r="AX758" s="13" t="s">
        <v>73</v>
      </c>
      <c r="AY758" s="267" t="s">
        <v>165</v>
      </c>
    </row>
    <row r="759" spans="1:51" s="14" customFormat="1" ht="12">
      <c r="A759" s="14"/>
      <c r="B759" s="268"/>
      <c r="C759" s="269"/>
      <c r="D759" s="259" t="s">
        <v>173</v>
      </c>
      <c r="E759" s="270" t="s">
        <v>1</v>
      </c>
      <c r="F759" s="271" t="s">
        <v>2510</v>
      </c>
      <c r="G759" s="269"/>
      <c r="H759" s="272">
        <v>134.5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173</v>
      </c>
      <c r="AU759" s="278" t="s">
        <v>82</v>
      </c>
      <c r="AV759" s="14" t="s">
        <v>82</v>
      </c>
      <c r="AW759" s="14" t="s">
        <v>30</v>
      </c>
      <c r="AX759" s="14" t="s">
        <v>73</v>
      </c>
      <c r="AY759" s="278" t="s">
        <v>165</v>
      </c>
    </row>
    <row r="760" spans="1:65" s="2" customFormat="1" ht="16.5" customHeight="1">
      <c r="A760" s="37"/>
      <c r="B760" s="38"/>
      <c r="C760" s="243" t="s">
        <v>951</v>
      </c>
      <c r="D760" s="243" t="s">
        <v>167</v>
      </c>
      <c r="E760" s="244" t="s">
        <v>2511</v>
      </c>
      <c r="F760" s="245" t="s">
        <v>2512</v>
      </c>
      <c r="G760" s="246" t="s">
        <v>457</v>
      </c>
      <c r="H760" s="247">
        <v>12.6</v>
      </c>
      <c r="I760" s="248"/>
      <c r="J760" s="249">
        <f>ROUND(I760*H760,2)</f>
        <v>0</v>
      </c>
      <c r="K760" s="250"/>
      <c r="L760" s="43"/>
      <c r="M760" s="251" t="s">
        <v>1</v>
      </c>
      <c r="N760" s="252" t="s">
        <v>38</v>
      </c>
      <c r="O760" s="90"/>
      <c r="P760" s="253">
        <f>O760*H760</f>
        <v>0</v>
      </c>
      <c r="Q760" s="253">
        <v>0</v>
      </c>
      <c r="R760" s="253">
        <f>Q760*H760</f>
        <v>0</v>
      </c>
      <c r="S760" s="253">
        <v>0.187</v>
      </c>
      <c r="T760" s="254">
        <f>S760*H760</f>
        <v>2.3562</v>
      </c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R760" s="255" t="s">
        <v>171</v>
      </c>
      <c r="AT760" s="255" t="s">
        <v>167</v>
      </c>
      <c r="AU760" s="255" t="s">
        <v>82</v>
      </c>
      <c r="AY760" s="16" t="s">
        <v>165</v>
      </c>
      <c r="BE760" s="256">
        <f>IF(N760="základní",J760,0)</f>
        <v>0</v>
      </c>
      <c r="BF760" s="256">
        <f>IF(N760="snížená",J760,0)</f>
        <v>0</v>
      </c>
      <c r="BG760" s="256">
        <f>IF(N760="zákl. přenesená",J760,0)</f>
        <v>0</v>
      </c>
      <c r="BH760" s="256">
        <f>IF(N760="sníž. přenesená",J760,0)</f>
        <v>0</v>
      </c>
      <c r="BI760" s="256">
        <f>IF(N760="nulová",J760,0)</f>
        <v>0</v>
      </c>
      <c r="BJ760" s="16" t="s">
        <v>80</v>
      </c>
      <c r="BK760" s="256">
        <f>ROUND(I760*H760,2)</f>
        <v>0</v>
      </c>
      <c r="BL760" s="16" t="s">
        <v>171</v>
      </c>
      <c r="BM760" s="255" t="s">
        <v>2513</v>
      </c>
    </row>
    <row r="761" spans="1:51" s="14" customFormat="1" ht="12">
      <c r="A761" s="14"/>
      <c r="B761" s="268"/>
      <c r="C761" s="269"/>
      <c r="D761" s="259" t="s">
        <v>173</v>
      </c>
      <c r="E761" s="270" t="s">
        <v>1</v>
      </c>
      <c r="F761" s="271" t="s">
        <v>2514</v>
      </c>
      <c r="G761" s="269"/>
      <c r="H761" s="272">
        <v>12.6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173</v>
      </c>
      <c r="AU761" s="278" t="s">
        <v>82</v>
      </c>
      <c r="AV761" s="14" t="s">
        <v>82</v>
      </c>
      <c r="AW761" s="14" t="s">
        <v>30</v>
      </c>
      <c r="AX761" s="14" t="s">
        <v>73</v>
      </c>
      <c r="AY761" s="278" t="s">
        <v>165</v>
      </c>
    </row>
    <row r="762" spans="1:65" s="2" customFormat="1" ht="21.75" customHeight="1">
      <c r="A762" s="37"/>
      <c r="B762" s="38"/>
      <c r="C762" s="243" t="s">
        <v>956</v>
      </c>
      <c r="D762" s="243" t="s">
        <v>167</v>
      </c>
      <c r="E762" s="244" t="s">
        <v>957</v>
      </c>
      <c r="F762" s="245" t="s">
        <v>958</v>
      </c>
      <c r="G762" s="246" t="s">
        <v>170</v>
      </c>
      <c r="H762" s="247">
        <v>14.479</v>
      </c>
      <c r="I762" s="248"/>
      <c r="J762" s="249">
        <f>ROUND(I762*H762,2)</f>
        <v>0</v>
      </c>
      <c r="K762" s="250"/>
      <c r="L762" s="43"/>
      <c r="M762" s="251" t="s">
        <v>1</v>
      </c>
      <c r="N762" s="252" t="s">
        <v>38</v>
      </c>
      <c r="O762" s="90"/>
      <c r="P762" s="253">
        <f>O762*H762</f>
        <v>0</v>
      </c>
      <c r="Q762" s="253">
        <v>0</v>
      </c>
      <c r="R762" s="253">
        <f>Q762*H762</f>
        <v>0</v>
      </c>
      <c r="S762" s="253">
        <v>0.065</v>
      </c>
      <c r="T762" s="254">
        <f>S762*H762</f>
        <v>0.9411349999999999</v>
      </c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R762" s="255" t="s">
        <v>171</v>
      </c>
      <c r="AT762" s="255" t="s">
        <v>167</v>
      </c>
      <c r="AU762" s="255" t="s">
        <v>82</v>
      </c>
      <c r="AY762" s="16" t="s">
        <v>165</v>
      </c>
      <c r="BE762" s="256">
        <f>IF(N762="základní",J762,0)</f>
        <v>0</v>
      </c>
      <c r="BF762" s="256">
        <f>IF(N762="snížená",J762,0)</f>
        <v>0</v>
      </c>
      <c r="BG762" s="256">
        <f>IF(N762="zákl. přenesená",J762,0)</f>
        <v>0</v>
      </c>
      <c r="BH762" s="256">
        <f>IF(N762="sníž. přenesená",J762,0)</f>
        <v>0</v>
      </c>
      <c r="BI762" s="256">
        <f>IF(N762="nulová",J762,0)</f>
        <v>0</v>
      </c>
      <c r="BJ762" s="16" t="s">
        <v>80</v>
      </c>
      <c r="BK762" s="256">
        <f>ROUND(I762*H762,2)</f>
        <v>0</v>
      </c>
      <c r="BL762" s="16" t="s">
        <v>171</v>
      </c>
      <c r="BM762" s="255" t="s">
        <v>2515</v>
      </c>
    </row>
    <row r="763" spans="1:51" s="13" customFormat="1" ht="12">
      <c r="A763" s="13"/>
      <c r="B763" s="257"/>
      <c r="C763" s="258"/>
      <c r="D763" s="259" t="s">
        <v>173</v>
      </c>
      <c r="E763" s="260" t="s">
        <v>1</v>
      </c>
      <c r="F763" s="261" t="s">
        <v>174</v>
      </c>
      <c r="G763" s="258"/>
      <c r="H763" s="260" t="s">
        <v>1</v>
      </c>
      <c r="I763" s="262"/>
      <c r="J763" s="258"/>
      <c r="K763" s="258"/>
      <c r="L763" s="263"/>
      <c r="M763" s="264"/>
      <c r="N763" s="265"/>
      <c r="O763" s="265"/>
      <c r="P763" s="265"/>
      <c r="Q763" s="265"/>
      <c r="R763" s="265"/>
      <c r="S763" s="265"/>
      <c r="T763" s="26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7" t="s">
        <v>173</v>
      </c>
      <c r="AU763" s="267" t="s">
        <v>82</v>
      </c>
      <c r="AV763" s="13" t="s">
        <v>80</v>
      </c>
      <c r="AW763" s="13" t="s">
        <v>30</v>
      </c>
      <c r="AX763" s="13" t="s">
        <v>73</v>
      </c>
      <c r="AY763" s="267" t="s">
        <v>165</v>
      </c>
    </row>
    <row r="764" spans="1:51" s="13" customFormat="1" ht="12">
      <c r="A764" s="13"/>
      <c r="B764" s="257"/>
      <c r="C764" s="258"/>
      <c r="D764" s="259" t="s">
        <v>173</v>
      </c>
      <c r="E764" s="260" t="s">
        <v>1</v>
      </c>
      <c r="F764" s="261" t="s">
        <v>2516</v>
      </c>
      <c r="G764" s="258"/>
      <c r="H764" s="260" t="s">
        <v>1</v>
      </c>
      <c r="I764" s="262"/>
      <c r="J764" s="258"/>
      <c r="K764" s="258"/>
      <c r="L764" s="263"/>
      <c r="M764" s="264"/>
      <c r="N764" s="265"/>
      <c r="O764" s="265"/>
      <c r="P764" s="265"/>
      <c r="Q764" s="265"/>
      <c r="R764" s="265"/>
      <c r="S764" s="265"/>
      <c r="T764" s="26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7" t="s">
        <v>173</v>
      </c>
      <c r="AU764" s="267" t="s">
        <v>82</v>
      </c>
      <c r="AV764" s="13" t="s">
        <v>80</v>
      </c>
      <c r="AW764" s="13" t="s">
        <v>30</v>
      </c>
      <c r="AX764" s="13" t="s">
        <v>73</v>
      </c>
      <c r="AY764" s="267" t="s">
        <v>165</v>
      </c>
    </row>
    <row r="765" spans="1:51" s="14" customFormat="1" ht="12">
      <c r="A765" s="14"/>
      <c r="B765" s="268"/>
      <c r="C765" s="269"/>
      <c r="D765" s="259" t="s">
        <v>173</v>
      </c>
      <c r="E765" s="270" t="s">
        <v>1</v>
      </c>
      <c r="F765" s="271" t="s">
        <v>2421</v>
      </c>
      <c r="G765" s="269"/>
      <c r="H765" s="272">
        <v>11.552</v>
      </c>
      <c r="I765" s="273"/>
      <c r="J765" s="269"/>
      <c r="K765" s="269"/>
      <c r="L765" s="274"/>
      <c r="M765" s="275"/>
      <c r="N765" s="276"/>
      <c r="O765" s="276"/>
      <c r="P765" s="276"/>
      <c r="Q765" s="276"/>
      <c r="R765" s="276"/>
      <c r="S765" s="276"/>
      <c r="T765" s="27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8" t="s">
        <v>173</v>
      </c>
      <c r="AU765" s="278" t="s">
        <v>82</v>
      </c>
      <c r="AV765" s="14" t="s">
        <v>82</v>
      </c>
      <c r="AW765" s="14" t="s">
        <v>30</v>
      </c>
      <c r="AX765" s="14" t="s">
        <v>73</v>
      </c>
      <c r="AY765" s="278" t="s">
        <v>165</v>
      </c>
    </row>
    <row r="766" spans="1:51" s="14" customFormat="1" ht="12">
      <c r="A766" s="14"/>
      <c r="B766" s="268"/>
      <c r="C766" s="269"/>
      <c r="D766" s="259" t="s">
        <v>173</v>
      </c>
      <c r="E766" s="270" t="s">
        <v>1</v>
      </c>
      <c r="F766" s="271" t="s">
        <v>2422</v>
      </c>
      <c r="G766" s="269"/>
      <c r="H766" s="272">
        <v>0.713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173</v>
      </c>
      <c r="AU766" s="278" t="s">
        <v>82</v>
      </c>
      <c r="AV766" s="14" t="s">
        <v>82</v>
      </c>
      <c r="AW766" s="14" t="s">
        <v>30</v>
      </c>
      <c r="AX766" s="14" t="s">
        <v>73</v>
      </c>
      <c r="AY766" s="278" t="s">
        <v>165</v>
      </c>
    </row>
    <row r="767" spans="1:51" s="14" customFormat="1" ht="12">
      <c r="A767" s="14"/>
      <c r="B767" s="268"/>
      <c r="C767" s="269"/>
      <c r="D767" s="259" t="s">
        <v>173</v>
      </c>
      <c r="E767" s="270" t="s">
        <v>1</v>
      </c>
      <c r="F767" s="271" t="s">
        <v>2423</v>
      </c>
      <c r="G767" s="269"/>
      <c r="H767" s="272">
        <v>0.792</v>
      </c>
      <c r="I767" s="273"/>
      <c r="J767" s="269"/>
      <c r="K767" s="269"/>
      <c r="L767" s="274"/>
      <c r="M767" s="275"/>
      <c r="N767" s="276"/>
      <c r="O767" s="276"/>
      <c r="P767" s="276"/>
      <c r="Q767" s="276"/>
      <c r="R767" s="276"/>
      <c r="S767" s="276"/>
      <c r="T767" s="277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8" t="s">
        <v>173</v>
      </c>
      <c r="AU767" s="278" t="s">
        <v>82</v>
      </c>
      <c r="AV767" s="14" t="s">
        <v>82</v>
      </c>
      <c r="AW767" s="14" t="s">
        <v>30</v>
      </c>
      <c r="AX767" s="14" t="s">
        <v>73</v>
      </c>
      <c r="AY767" s="278" t="s">
        <v>165</v>
      </c>
    </row>
    <row r="768" spans="1:51" s="14" customFormat="1" ht="12">
      <c r="A768" s="14"/>
      <c r="B768" s="268"/>
      <c r="C768" s="269"/>
      <c r="D768" s="259" t="s">
        <v>173</v>
      </c>
      <c r="E768" s="270" t="s">
        <v>1</v>
      </c>
      <c r="F768" s="271" t="s">
        <v>2424</v>
      </c>
      <c r="G768" s="269"/>
      <c r="H768" s="272">
        <v>0.864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173</v>
      </c>
      <c r="AU768" s="278" t="s">
        <v>82</v>
      </c>
      <c r="AV768" s="14" t="s">
        <v>82</v>
      </c>
      <c r="AW768" s="14" t="s">
        <v>30</v>
      </c>
      <c r="AX768" s="14" t="s">
        <v>73</v>
      </c>
      <c r="AY768" s="278" t="s">
        <v>165</v>
      </c>
    </row>
    <row r="769" spans="1:51" s="14" customFormat="1" ht="12">
      <c r="A769" s="14"/>
      <c r="B769" s="268"/>
      <c r="C769" s="269"/>
      <c r="D769" s="259" t="s">
        <v>173</v>
      </c>
      <c r="E769" s="270" t="s">
        <v>1</v>
      </c>
      <c r="F769" s="271" t="s">
        <v>2425</v>
      </c>
      <c r="G769" s="269"/>
      <c r="H769" s="272">
        <v>0.558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173</v>
      </c>
      <c r="AU769" s="278" t="s">
        <v>82</v>
      </c>
      <c r="AV769" s="14" t="s">
        <v>82</v>
      </c>
      <c r="AW769" s="14" t="s">
        <v>30</v>
      </c>
      <c r="AX769" s="14" t="s">
        <v>73</v>
      </c>
      <c r="AY769" s="278" t="s">
        <v>165</v>
      </c>
    </row>
    <row r="770" spans="1:65" s="2" customFormat="1" ht="16.5" customHeight="1">
      <c r="A770" s="37"/>
      <c r="B770" s="38"/>
      <c r="C770" s="243" t="s">
        <v>960</v>
      </c>
      <c r="D770" s="243" t="s">
        <v>167</v>
      </c>
      <c r="E770" s="244" t="s">
        <v>961</v>
      </c>
      <c r="F770" s="245" t="s">
        <v>962</v>
      </c>
      <c r="G770" s="246" t="s">
        <v>170</v>
      </c>
      <c r="H770" s="247">
        <v>11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38</v>
      </c>
      <c r="O770" s="90"/>
      <c r="P770" s="253">
        <f>O770*H770</f>
        <v>0</v>
      </c>
      <c r="Q770" s="253">
        <v>0</v>
      </c>
      <c r="R770" s="253">
        <f>Q770*H770</f>
        <v>0</v>
      </c>
      <c r="S770" s="253">
        <v>0.076</v>
      </c>
      <c r="T770" s="254">
        <f>S770*H770</f>
        <v>0.836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171</v>
      </c>
      <c r="AT770" s="255" t="s">
        <v>167</v>
      </c>
      <c r="AU770" s="255" t="s">
        <v>82</v>
      </c>
      <c r="AY770" s="16" t="s">
        <v>165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80</v>
      </c>
      <c r="BK770" s="256">
        <f>ROUND(I770*H770,2)</f>
        <v>0</v>
      </c>
      <c r="BL770" s="16" t="s">
        <v>171</v>
      </c>
      <c r="BM770" s="255" t="s">
        <v>2517</v>
      </c>
    </row>
    <row r="771" spans="1:51" s="14" customFormat="1" ht="12">
      <c r="A771" s="14"/>
      <c r="B771" s="268"/>
      <c r="C771" s="269"/>
      <c r="D771" s="259" t="s">
        <v>173</v>
      </c>
      <c r="E771" s="270" t="s">
        <v>1</v>
      </c>
      <c r="F771" s="271" t="s">
        <v>964</v>
      </c>
      <c r="G771" s="269"/>
      <c r="H771" s="272">
        <v>9.6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173</v>
      </c>
      <c r="AU771" s="278" t="s">
        <v>82</v>
      </c>
      <c r="AV771" s="14" t="s">
        <v>82</v>
      </c>
      <c r="AW771" s="14" t="s">
        <v>30</v>
      </c>
      <c r="AX771" s="14" t="s">
        <v>73</v>
      </c>
      <c r="AY771" s="278" t="s">
        <v>165</v>
      </c>
    </row>
    <row r="772" spans="1:51" s="14" customFormat="1" ht="12">
      <c r="A772" s="14"/>
      <c r="B772" s="268"/>
      <c r="C772" s="269"/>
      <c r="D772" s="259" t="s">
        <v>173</v>
      </c>
      <c r="E772" s="270" t="s">
        <v>1</v>
      </c>
      <c r="F772" s="271" t="s">
        <v>2518</v>
      </c>
      <c r="G772" s="269"/>
      <c r="H772" s="272">
        <v>1.4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173</v>
      </c>
      <c r="AU772" s="278" t="s">
        <v>82</v>
      </c>
      <c r="AV772" s="14" t="s">
        <v>82</v>
      </c>
      <c r="AW772" s="14" t="s">
        <v>30</v>
      </c>
      <c r="AX772" s="14" t="s">
        <v>73</v>
      </c>
      <c r="AY772" s="278" t="s">
        <v>165</v>
      </c>
    </row>
    <row r="773" spans="1:65" s="2" customFormat="1" ht="21.75" customHeight="1">
      <c r="A773" s="37"/>
      <c r="B773" s="38"/>
      <c r="C773" s="243" t="s">
        <v>966</v>
      </c>
      <c r="D773" s="243" t="s">
        <v>167</v>
      </c>
      <c r="E773" s="244" t="s">
        <v>967</v>
      </c>
      <c r="F773" s="245" t="s">
        <v>968</v>
      </c>
      <c r="G773" s="246" t="s">
        <v>170</v>
      </c>
      <c r="H773" s="247">
        <v>380.52</v>
      </c>
      <c r="I773" s="248"/>
      <c r="J773" s="249">
        <f>ROUND(I773*H773,2)</f>
        <v>0</v>
      </c>
      <c r="K773" s="250"/>
      <c r="L773" s="43"/>
      <c r="M773" s="251" t="s">
        <v>1</v>
      </c>
      <c r="N773" s="252" t="s">
        <v>38</v>
      </c>
      <c r="O773" s="90"/>
      <c r="P773" s="253">
        <f>O773*H773</f>
        <v>0</v>
      </c>
      <c r="Q773" s="253">
        <v>0</v>
      </c>
      <c r="R773" s="253">
        <f>Q773*H773</f>
        <v>0</v>
      </c>
      <c r="S773" s="253">
        <v>0.01</v>
      </c>
      <c r="T773" s="254">
        <f>S773*H773</f>
        <v>3.8051999999999997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R773" s="255" t="s">
        <v>171</v>
      </c>
      <c r="AT773" s="255" t="s">
        <v>167</v>
      </c>
      <c r="AU773" s="255" t="s">
        <v>82</v>
      </c>
      <c r="AY773" s="16" t="s">
        <v>165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6" t="s">
        <v>80</v>
      </c>
      <c r="BK773" s="256">
        <f>ROUND(I773*H773,2)</f>
        <v>0</v>
      </c>
      <c r="BL773" s="16" t="s">
        <v>171</v>
      </c>
      <c r="BM773" s="255" t="s">
        <v>2519</v>
      </c>
    </row>
    <row r="774" spans="1:51" s="13" customFormat="1" ht="12">
      <c r="A774" s="13"/>
      <c r="B774" s="257"/>
      <c r="C774" s="258"/>
      <c r="D774" s="259" t="s">
        <v>173</v>
      </c>
      <c r="E774" s="260" t="s">
        <v>1</v>
      </c>
      <c r="F774" s="261" t="s">
        <v>364</v>
      </c>
      <c r="G774" s="258"/>
      <c r="H774" s="260" t="s">
        <v>1</v>
      </c>
      <c r="I774" s="262"/>
      <c r="J774" s="258"/>
      <c r="K774" s="258"/>
      <c r="L774" s="263"/>
      <c r="M774" s="264"/>
      <c r="N774" s="265"/>
      <c r="O774" s="265"/>
      <c r="P774" s="265"/>
      <c r="Q774" s="265"/>
      <c r="R774" s="265"/>
      <c r="S774" s="265"/>
      <c r="T774" s="26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7" t="s">
        <v>173</v>
      </c>
      <c r="AU774" s="267" t="s">
        <v>82</v>
      </c>
      <c r="AV774" s="13" t="s">
        <v>80</v>
      </c>
      <c r="AW774" s="13" t="s">
        <v>30</v>
      </c>
      <c r="AX774" s="13" t="s">
        <v>73</v>
      </c>
      <c r="AY774" s="267" t="s">
        <v>165</v>
      </c>
    </row>
    <row r="775" spans="1:51" s="14" customFormat="1" ht="12">
      <c r="A775" s="14"/>
      <c r="B775" s="268"/>
      <c r="C775" s="269"/>
      <c r="D775" s="259" t="s">
        <v>173</v>
      </c>
      <c r="E775" s="270" t="s">
        <v>1</v>
      </c>
      <c r="F775" s="271" t="s">
        <v>2205</v>
      </c>
      <c r="G775" s="269"/>
      <c r="H775" s="272">
        <v>380.52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173</v>
      </c>
      <c r="AU775" s="278" t="s">
        <v>82</v>
      </c>
      <c r="AV775" s="14" t="s">
        <v>82</v>
      </c>
      <c r="AW775" s="14" t="s">
        <v>30</v>
      </c>
      <c r="AX775" s="14" t="s">
        <v>73</v>
      </c>
      <c r="AY775" s="278" t="s">
        <v>165</v>
      </c>
    </row>
    <row r="776" spans="1:65" s="2" customFormat="1" ht="21.75" customHeight="1">
      <c r="A776" s="37"/>
      <c r="B776" s="38"/>
      <c r="C776" s="243" t="s">
        <v>970</v>
      </c>
      <c r="D776" s="243" t="s">
        <v>167</v>
      </c>
      <c r="E776" s="244" t="s">
        <v>971</v>
      </c>
      <c r="F776" s="245" t="s">
        <v>972</v>
      </c>
      <c r="G776" s="246" t="s">
        <v>170</v>
      </c>
      <c r="H776" s="247">
        <v>6.426</v>
      </c>
      <c r="I776" s="248"/>
      <c r="J776" s="249">
        <f>ROUND(I776*H776,2)</f>
        <v>0</v>
      </c>
      <c r="K776" s="250"/>
      <c r="L776" s="43"/>
      <c r="M776" s="251" t="s">
        <v>1</v>
      </c>
      <c r="N776" s="252" t="s">
        <v>38</v>
      </c>
      <c r="O776" s="90"/>
      <c r="P776" s="253">
        <f>O776*H776</f>
        <v>0</v>
      </c>
      <c r="Q776" s="253">
        <v>0</v>
      </c>
      <c r="R776" s="253">
        <f>Q776*H776</f>
        <v>0</v>
      </c>
      <c r="S776" s="253">
        <v>0.05</v>
      </c>
      <c r="T776" s="254">
        <f>S776*H776</f>
        <v>0.32130000000000003</v>
      </c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R776" s="255" t="s">
        <v>171</v>
      </c>
      <c r="AT776" s="255" t="s">
        <v>167</v>
      </c>
      <c r="AU776" s="255" t="s">
        <v>82</v>
      </c>
      <c r="AY776" s="16" t="s">
        <v>165</v>
      </c>
      <c r="BE776" s="256">
        <f>IF(N776="základní",J776,0)</f>
        <v>0</v>
      </c>
      <c r="BF776" s="256">
        <f>IF(N776="snížená",J776,0)</f>
        <v>0</v>
      </c>
      <c r="BG776" s="256">
        <f>IF(N776="zákl. přenesená",J776,0)</f>
        <v>0</v>
      </c>
      <c r="BH776" s="256">
        <f>IF(N776="sníž. přenesená",J776,0)</f>
        <v>0</v>
      </c>
      <c r="BI776" s="256">
        <f>IF(N776="nulová",J776,0)</f>
        <v>0</v>
      </c>
      <c r="BJ776" s="16" t="s">
        <v>80</v>
      </c>
      <c r="BK776" s="256">
        <f>ROUND(I776*H776,2)</f>
        <v>0</v>
      </c>
      <c r="BL776" s="16" t="s">
        <v>171</v>
      </c>
      <c r="BM776" s="255" t="s">
        <v>2520</v>
      </c>
    </row>
    <row r="777" spans="1:51" s="14" customFormat="1" ht="12">
      <c r="A777" s="14"/>
      <c r="B777" s="268"/>
      <c r="C777" s="269"/>
      <c r="D777" s="259" t="s">
        <v>173</v>
      </c>
      <c r="E777" s="270" t="s">
        <v>1</v>
      </c>
      <c r="F777" s="271" t="s">
        <v>2521</v>
      </c>
      <c r="G777" s="269"/>
      <c r="H777" s="272">
        <v>6.426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173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165</v>
      </c>
    </row>
    <row r="778" spans="1:65" s="2" customFormat="1" ht="21.75" customHeight="1">
      <c r="A778" s="37"/>
      <c r="B778" s="38"/>
      <c r="C778" s="243" t="s">
        <v>975</v>
      </c>
      <c r="D778" s="243" t="s">
        <v>167</v>
      </c>
      <c r="E778" s="244" t="s">
        <v>976</v>
      </c>
      <c r="F778" s="245" t="s">
        <v>977</v>
      </c>
      <c r="G778" s="246" t="s">
        <v>170</v>
      </c>
      <c r="H778" s="247">
        <v>818.025</v>
      </c>
      <c r="I778" s="248"/>
      <c r="J778" s="249">
        <f>ROUND(I778*H778,2)</f>
        <v>0</v>
      </c>
      <c r="K778" s="250"/>
      <c r="L778" s="43"/>
      <c r="M778" s="251" t="s">
        <v>1</v>
      </c>
      <c r="N778" s="252" t="s">
        <v>38</v>
      </c>
      <c r="O778" s="90"/>
      <c r="P778" s="253">
        <f>O778*H778</f>
        <v>0</v>
      </c>
      <c r="Q778" s="253">
        <v>0</v>
      </c>
      <c r="R778" s="253">
        <f>Q778*H778</f>
        <v>0</v>
      </c>
      <c r="S778" s="253">
        <v>0.005</v>
      </c>
      <c r="T778" s="254">
        <f>S778*H778</f>
        <v>4.090125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55" t="s">
        <v>171</v>
      </c>
      <c r="AT778" s="255" t="s">
        <v>167</v>
      </c>
      <c r="AU778" s="255" t="s">
        <v>82</v>
      </c>
      <c r="AY778" s="16" t="s">
        <v>165</v>
      </c>
      <c r="BE778" s="256">
        <f>IF(N778="základní",J778,0)</f>
        <v>0</v>
      </c>
      <c r="BF778" s="256">
        <f>IF(N778="snížená",J778,0)</f>
        <v>0</v>
      </c>
      <c r="BG778" s="256">
        <f>IF(N778="zákl. přenesená",J778,0)</f>
        <v>0</v>
      </c>
      <c r="BH778" s="256">
        <f>IF(N778="sníž. přenesená",J778,0)</f>
        <v>0</v>
      </c>
      <c r="BI778" s="256">
        <f>IF(N778="nulová",J778,0)</f>
        <v>0</v>
      </c>
      <c r="BJ778" s="16" t="s">
        <v>80</v>
      </c>
      <c r="BK778" s="256">
        <f>ROUND(I778*H778,2)</f>
        <v>0</v>
      </c>
      <c r="BL778" s="16" t="s">
        <v>171</v>
      </c>
      <c r="BM778" s="255" t="s">
        <v>2522</v>
      </c>
    </row>
    <row r="779" spans="1:51" s="14" customFormat="1" ht="12">
      <c r="A779" s="14"/>
      <c r="B779" s="268"/>
      <c r="C779" s="269"/>
      <c r="D779" s="259" t="s">
        <v>173</v>
      </c>
      <c r="E779" s="270" t="s">
        <v>1</v>
      </c>
      <c r="F779" s="271" t="s">
        <v>2251</v>
      </c>
      <c r="G779" s="269"/>
      <c r="H779" s="272">
        <v>818.025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173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165</v>
      </c>
    </row>
    <row r="780" spans="1:65" s="2" customFormat="1" ht="33" customHeight="1">
      <c r="A780" s="37"/>
      <c r="B780" s="38"/>
      <c r="C780" s="243" t="s">
        <v>979</v>
      </c>
      <c r="D780" s="243" t="s">
        <v>167</v>
      </c>
      <c r="E780" s="244" t="s">
        <v>980</v>
      </c>
      <c r="F780" s="245" t="s">
        <v>981</v>
      </c>
      <c r="G780" s="246" t="s">
        <v>170</v>
      </c>
      <c r="H780" s="247">
        <v>221.45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38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0.037</v>
      </c>
      <c r="T780" s="254">
        <f>S780*H780</f>
        <v>8.19365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171</v>
      </c>
      <c r="AT780" s="255" t="s">
        <v>167</v>
      </c>
      <c r="AU780" s="255" t="s">
        <v>82</v>
      </c>
      <c r="AY780" s="16" t="s">
        <v>165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80</v>
      </c>
      <c r="BK780" s="256">
        <f>ROUND(I780*H780,2)</f>
        <v>0</v>
      </c>
      <c r="BL780" s="16" t="s">
        <v>171</v>
      </c>
      <c r="BM780" s="255" t="s">
        <v>2523</v>
      </c>
    </row>
    <row r="781" spans="1:51" s="14" customFormat="1" ht="12">
      <c r="A781" s="14"/>
      <c r="B781" s="268"/>
      <c r="C781" s="269"/>
      <c r="D781" s="259" t="s">
        <v>173</v>
      </c>
      <c r="E781" s="270" t="s">
        <v>1</v>
      </c>
      <c r="F781" s="271" t="s">
        <v>2249</v>
      </c>
      <c r="G781" s="269"/>
      <c r="H781" s="272">
        <v>221.45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173</v>
      </c>
      <c r="AU781" s="278" t="s">
        <v>82</v>
      </c>
      <c r="AV781" s="14" t="s">
        <v>82</v>
      </c>
      <c r="AW781" s="14" t="s">
        <v>30</v>
      </c>
      <c r="AX781" s="14" t="s">
        <v>73</v>
      </c>
      <c r="AY781" s="278" t="s">
        <v>165</v>
      </c>
    </row>
    <row r="782" spans="1:63" s="12" customFormat="1" ht="22.8" customHeight="1">
      <c r="A782" s="12"/>
      <c r="B782" s="227"/>
      <c r="C782" s="228"/>
      <c r="D782" s="229" t="s">
        <v>72</v>
      </c>
      <c r="E782" s="241" t="s">
        <v>983</v>
      </c>
      <c r="F782" s="241" t="s">
        <v>984</v>
      </c>
      <c r="G782" s="228"/>
      <c r="H782" s="228"/>
      <c r="I782" s="231"/>
      <c r="J782" s="242">
        <f>BK782</f>
        <v>0</v>
      </c>
      <c r="K782" s="228"/>
      <c r="L782" s="233"/>
      <c r="M782" s="234"/>
      <c r="N782" s="235"/>
      <c r="O782" s="235"/>
      <c r="P782" s="236">
        <f>SUM(P783:P795)</f>
        <v>0</v>
      </c>
      <c r="Q782" s="235"/>
      <c r="R782" s="236">
        <f>SUM(R783:R795)</f>
        <v>0</v>
      </c>
      <c r="S782" s="235"/>
      <c r="T782" s="237">
        <f>SUM(T783:T795)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38" t="s">
        <v>80</v>
      </c>
      <c r="AT782" s="239" t="s">
        <v>72</v>
      </c>
      <c r="AU782" s="239" t="s">
        <v>80</v>
      </c>
      <c r="AY782" s="238" t="s">
        <v>165</v>
      </c>
      <c r="BK782" s="240">
        <f>SUM(BK783:BK795)</f>
        <v>0</v>
      </c>
    </row>
    <row r="783" spans="1:65" s="2" customFormat="1" ht="16.5" customHeight="1">
      <c r="A783" s="37"/>
      <c r="B783" s="38"/>
      <c r="C783" s="243" t="s">
        <v>985</v>
      </c>
      <c r="D783" s="243" t="s">
        <v>167</v>
      </c>
      <c r="E783" s="244" t="s">
        <v>986</v>
      </c>
      <c r="F783" s="245" t="s">
        <v>987</v>
      </c>
      <c r="G783" s="246" t="s">
        <v>219</v>
      </c>
      <c r="H783" s="247">
        <v>170.225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38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0</v>
      </c>
      <c r="T783" s="254">
        <f>S783*H783</f>
        <v>0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171</v>
      </c>
      <c r="AT783" s="255" t="s">
        <v>167</v>
      </c>
      <c r="AU783" s="255" t="s">
        <v>82</v>
      </c>
      <c r="AY783" s="16" t="s">
        <v>165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80</v>
      </c>
      <c r="BK783" s="256">
        <f>ROUND(I783*H783,2)</f>
        <v>0</v>
      </c>
      <c r="BL783" s="16" t="s">
        <v>171</v>
      </c>
      <c r="BM783" s="255" t="s">
        <v>2524</v>
      </c>
    </row>
    <row r="784" spans="1:65" s="2" customFormat="1" ht="21.75" customHeight="1">
      <c r="A784" s="37"/>
      <c r="B784" s="38"/>
      <c r="C784" s="243" t="s">
        <v>989</v>
      </c>
      <c r="D784" s="243" t="s">
        <v>167</v>
      </c>
      <c r="E784" s="244" t="s">
        <v>990</v>
      </c>
      <c r="F784" s="245" t="s">
        <v>991</v>
      </c>
      <c r="G784" s="246" t="s">
        <v>219</v>
      </c>
      <c r="H784" s="247">
        <v>170.225</v>
      </c>
      <c r="I784" s="248"/>
      <c r="J784" s="249">
        <f>ROUND(I784*H784,2)</f>
        <v>0</v>
      </c>
      <c r="K784" s="250"/>
      <c r="L784" s="43"/>
      <c r="M784" s="251" t="s">
        <v>1</v>
      </c>
      <c r="N784" s="252" t="s">
        <v>38</v>
      </c>
      <c r="O784" s="90"/>
      <c r="P784" s="253">
        <f>O784*H784</f>
        <v>0</v>
      </c>
      <c r="Q784" s="253">
        <v>0</v>
      </c>
      <c r="R784" s="253">
        <f>Q784*H784</f>
        <v>0</v>
      </c>
      <c r="S784" s="253">
        <v>0</v>
      </c>
      <c r="T784" s="254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55" t="s">
        <v>171</v>
      </c>
      <c r="AT784" s="255" t="s">
        <v>167</v>
      </c>
      <c r="AU784" s="255" t="s">
        <v>82</v>
      </c>
      <c r="AY784" s="16" t="s">
        <v>165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6" t="s">
        <v>80</v>
      </c>
      <c r="BK784" s="256">
        <f>ROUND(I784*H784,2)</f>
        <v>0</v>
      </c>
      <c r="BL784" s="16" t="s">
        <v>171</v>
      </c>
      <c r="BM784" s="255" t="s">
        <v>2525</v>
      </c>
    </row>
    <row r="785" spans="1:65" s="2" customFormat="1" ht="16.5" customHeight="1">
      <c r="A785" s="37"/>
      <c r="B785" s="38"/>
      <c r="C785" s="243" t="s">
        <v>993</v>
      </c>
      <c r="D785" s="243" t="s">
        <v>167</v>
      </c>
      <c r="E785" s="244" t="s">
        <v>994</v>
      </c>
      <c r="F785" s="245" t="s">
        <v>995</v>
      </c>
      <c r="G785" s="246" t="s">
        <v>457</v>
      </c>
      <c r="H785" s="247">
        <v>24</v>
      </c>
      <c r="I785" s="248"/>
      <c r="J785" s="249">
        <f>ROUND(I785*H785,2)</f>
        <v>0</v>
      </c>
      <c r="K785" s="250"/>
      <c r="L785" s="43"/>
      <c r="M785" s="251" t="s">
        <v>1</v>
      </c>
      <c r="N785" s="252" t="s">
        <v>38</v>
      </c>
      <c r="O785" s="90"/>
      <c r="P785" s="253">
        <f>O785*H785</f>
        <v>0</v>
      </c>
      <c r="Q785" s="253">
        <v>0</v>
      </c>
      <c r="R785" s="253">
        <f>Q785*H785</f>
        <v>0</v>
      </c>
      <c r="S785" s="253">
        <v>0</v>
      </c>
      <c r="T785" s="254">
        <f>S785*H785</f>
        <v>0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255" t="s">
        <v>171</v>
      </c>
      <c r="AT785" s="255" t="s">
        <v>167</v>
      </c>
      <c r="AU785" s="255" t="s">
        <v>82</v>
      </c>
      <c r="AY785" s="16" t="s">
        <v>165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6" t="s">
        <v>80</v>
      </c>
      <c r="BK785" s="256">
        <f>ROUND(I785*H785,2)</f>
        <v>0</v>
      </c>
      <c r="BL785" s="16" t="s">
        <v>171</v>
      </c>
      <c r="BM785" s="255" t="s">
        <v>2526</v>
      </c>
    </row>
    <row r="786" spans="1:51" s="14" customFormat="1" ht="12">
      <c r="A786" s="14"/>
      <c r="B786" s="268"/>
      <c r="C786" s="269"/>
      <c r="D786" s="259" t="s">
        <v>173</v>
      </c>
      <c r="E786" s="270" t="s">
        <v>1</v>
      </c>
      <c r="F786" s="271" t="s">
        <v>997</v>
      </c>
      <c r="G786" s="269"/>
      <c r="H786" s="272">
        <v>24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173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165</v>
      </c>
    </row>
    <row r="787" spans="1:65" s="2" customFormat="1" ht="21.75" customHeight="1">
      <c r="A787" s="37"/>
      <c r="B787" s="38"/>
      <c r="C787" s="243" t="s">
        <v>998</v>
      </c>
      <c r="D787" s="243" t="s">
        <v>167</v>
      </c>
      <c r="E787" s="244" t="s">
        <v>999</v>
      </c>
      <c r="F787" s="245" t="s">
        <v>1000</v>
      </c>
      <c r="G787" s="246" t="s">
        <v>457</v>
      </c>
      <c r="H787" s="247">
        <v>240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38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</v>
      </c>
      <c r="T787" s="254">
        <f>S787*H787</f>
        <v>0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171</v>
      </c>
      <c r="AT787" s="255" t="s">
        <v>167</v>
      </c>
      <c r="AU787" s="255" t="s">
        <v>82</v>
      </c>
      <c r="AY787" s="16" t="s">
        <v>165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80</v>
      </c>
      <c r="BK787" s="256">
        <f>ROUND(I787*H787,2)</f>
        <v>0</v>
      </c>
      <c r="BL787" s="16" t="s">
        <v>171</v>
      </c>
      <c r="BM787" s="255" t="s">
        <v>2527</v>
      </c>
    </row>
    <row r="788" spans="1:51" s="14" customFormat="1" ht="12">
      <c r="A788" s="14"/>
      <c r="B788" s="268"/>
      <c r="C788" s="269"/>
      <c r="D788" s="259" t="s">
        <v>173</v>
      </c>
      <c r="E788" s="270" t="s">
        <v>1</v>
      </c>
      <c r="F788" s="271" t="s">
        <v>1002</v>
      </c>
      <c r="G788" s="269"/>
      <c r="H788" s="272">
        <v>240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173</v>
      </c>
      <c r="AU788" s="278" t="s">
        <v>82</v>
      </c>
      <c r="AV788" s="14" t="s">
        <v>82</v>
      </c>
      <c r="AW788" s="14" t="s">
        <v>30</v>
      </c>
      <c r="AX788" s="14" t="s">
        <v>73</v>
      </c>
      <c r="AY788" s="278" t="s">
        <v>165</v>
      </c>
    </row>
    <row r="789" spans="1:65" s="2" customFormat="1" ht="21.75" customHeight="1">
      <c r="A789" s="37"/>
      <c r="B789" s="38"/>
      <c r="C789" s="243" t="s">
        <v>1003</v>
      </c>
      <c r="D789" s="243" t="s">
        <v>167</v>
      </c>
      <c r="E789" s="244" t="s">
        <v>1004</v>
      </c>
      <c r="F789" s="245" t="s">
        <v>1005</v>
      </c>
      <c r="G789" s="246" t="s">
        <v>219</v>
      </c>
      <c r="H789" s="247">
        <v>170.225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38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0</v>
      </c>
      <c r="T789" s="254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171</v>
      </c>
      <c r="AT789" s="255" t="s">
        <v>167</v>
      </c>
      <c r="AU789" s="255" t="s">
        <v>82</v>
      </c>
      <c r="AY789" s="16" t="s">
        <v>165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80</v>
      </c>
      <c r="BK789" s="256">
        <f>ROUND(I789*H789,2)</f>
        <v>0</v>
      </c>
      <c r="BL789" s="16" t="s">
        <v>171</v>
      </c>
      <c r="BM789" s="255" t="s">
        <v>2528</v>
      </c>
    </row>
    <row r="790" spans="1:65" s="2" customFormat="1" ht="21.75" customHeight="1">
      <c r="A790" s="37"/>
      <c r="B790" s="38"/>
      <c r="C790" s="243" t="s">
        <v>1007</v>
      </c>
      <c r="D790" s="243" t="s">
        <v>167</v>
      </c>
      <c r="E790" s="244" t="s">
        <v>1008</v>
      </c>
      <c r="F790" s="245" t="s">
        <v>1009</v>
      </c>
      <c r="G790" s="246" t="s">
        <v>219</v>
      </c>
      <c r="H790" s="247">
        <v>1872.475</v>
      </c>
      <c r="I790" s="248"/>
      <c r="J790" s="249">
        <f>ROUND(I790*H790,2)</f>
        <v>0</v>
      </c>
      <c r="K790" s="250"/>
      <c r="L790" s="43"/>
      <c r="M790" s="251" t="s">
        <v>1</v>
      </c>
      <c r="N790" s="252" t="s">
        <v>38</v>
      </c>
      <c r="O790" s="90"/>
      <c r="P790" s="253">
        <f>O790*H790</f>
        <v>0</v>
      </c>
      <c r="Q790" s="253">
        <v>0</v>
      </c>
      <c r="R790" s="253">
        <f>Q790*H790</f>
        <v>0</v>
      </c>
      <c r="S790" s="253">
        <v>0</v>
      </c>
      <c r="T790" s="254">
        <f>S790*H790</f>
        <v>0</v>
      </c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R790" s="255" t="s">
        <v>171</v>
      </c>
      <c r="AT790" s="255" t="s">
        <v>167</v>
      </c>
      <c r="AU790" s="255" t="s">
        <v>82</v>
      </c>
      <c r="AY790" s="16" t="s">
        <v>165</v>
      </c>
      <c r="BE790" s="256">
        <f>IF(N790="základní",J790,0)</f>
        <v>0</v>
      </c>
      <c r="BF790" s="256">
        <f>IF(N790="snížená",J790,0)</f>
        <v>0</v>
      </c>
      <c r="BG790" s="256">
        <f>IF(N790="zákl. přenesená",J790,0)</f>
        <v>0</v>
      </c>
      <c r="BH790" s="256">
        <f>IF(N790="sníž. přenesená",J790,0)</f>
        <v>0</v>
      </c>
      <c r="BI790" s="256">
        <f>IF(N790="nulová",J790,0)</f>
        <v>0</v>
      </c>
      <c r="BJ790" s="16" t="s">
        <v>80</v>
      </c>
      <c r="BK790" s="256">
        <f>ROUND(I790*H790,2)</f>
        <v>0</v>
      </c>
      <c r="BL790" s="16" t="s">
        <v>171</v>
      </c>
      <c r="BM790" s="255" t="s">
        <v>2529</v>
      </c>
    </row>
    <row r="791" spans="1:51" s="14" customFormat="1" ht="12">
      <c r="A791" s="14"/>
      <c r="B791" s="268"/>
      <c r="C791" s="269"/>
      <c r="D791" s="259" t="s">
        <v>173</v>
      </c>
      <c r="E791" s="269"/>
      <c r="F791" s="271" t="s">
        <v>2530</v>
      </c>
      <c r="G791" s="269"/>
      <c r="H791" s="272">
        <v>1872.475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173</v>
      </c>
      <c r="AU791" s="278" t="s">
        <v>82</v>
      </c>
      <c r="AV791" s="14" t="s">
        <v>82</v>
      </c>
      <c r="AW791" s="14" t="s">
        <v>4</v>
      </c>
      <c r="AX791" s="14" t="s">
        <v>80</v>
      </c>
      <c r="AY791" s="278" t="s">
        <v>165</v>
      </c>
    </row>
    <row r="792" spans="1:65" s="2" customFormat="1" ht="21.75" customHeight="1">
      <c r="A792" s="37"/>
      <c r="B792" s="38"/>
      <c r="C792" s="243" t="s">
        <v>1012</v>
      </c>
      <c r="D792" s="243" t="s">
        <v>167</v>
      </c>
      <c r="E792" s="244" t="s">
        <v>1013</v>
      </c>
      <c r="F792" s="245" t="s">
        <v>1014</v>
      </c>
      <c r="G792" s="246" t="s">
        <v>219</v>
      </c>
      <c r="H792" s="247">
        <v>149.826</v>
      </c>
      <c r="I792" s="248"/>
      <c r="J792" s="249">
        <f>ROUND(I792*H792,2)</f>
        <v>0</v>
      </c>
      <c r="K792" s="250"/>
      <c r="L792" s="43"/>
      <c r="M792" s="251" t="s">
        <v>1</v>
      </c>
      <c r="N792" s="252" t="s">
        <v>38</v>
      </c>
      <c r="O792" s="90"/>
      <c r="P792" s="253">
        <f>O792*H792</f>
        <v>0</v>
      </c>
      <c r="Q792" s="253">
        <v>0</v>
      </c>
      <c r="R792" s="253">
        <f>Q792*H792</f>
        <v>0</v>
      </c>
      <c r="S792" s="253">
        <v>0</v>
      </c>
      <c r="T792" s="254">
        <f>S792*H792</f>
        <v>0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R792" s="255" t="s">
        <v>171</v>
      </c>
      <c r="AT792" s="255" t="s">
        <v>167</v>
      </c>
      <c r="AU792" s="255" t="s">
        <v>82</v>
      </c>
      <c r="AY792" s="16" t="s">
        <v>165</v>
      </c>
      <c r="BE792" s="256">
        <f>IF(N792="základní",J792,0)</f>
        <v>0</v>
      </c>
      <c r="BF792" s="256">
        <f>IF(N792="snížená",J792,0)</f>
        <v>0</v>
      </c>
      <c r="BG792" s="256">
        <f>IF(N792="zákl. přenesená",J792,0)</f>
        <v>0</v>
      </c>
      <c r="BH792" s="256">
        <f>IF(N792="sníž. přenesená",J792,0)</f>
        <v>0</v>
      </c>
      <c r="BI792" s="256">
        <f>IF(N792="nulová",J792,0)</f>
        <v>0</v>
      </c>
      <c r="BJ792" s="16" t="s">
        <v>80</v>
      </c>
      <c r="BK792" s="256">
        <f>ROUND(I792*H792,2)</f>
        <v>0</v>
      </c>
      <c r="BL792" s="16" t="s">
        <v>171</v>
      </c>
      <c r="BM792" s="255" t="s">
        <v>2531</v>
      </c>
    </row>
    <row r="793" spans="1:51" s="14" customFormat="1" ht="12">
      <c r="A793" s="14"/>
      <c r="B793" s="268"/>
      <c r="C793" s="269"/>
      <c r="D793" s="259" t="s">
        <v>173</v>
      </c>
      <c r="E793" s="270" t="s">
        <v>1</v>
      </c>
      <c r="F793" s="271" t="s">
        <v>2532</v>
      </c>
      <c r="G793" s="269"/>
      <c r="H793" s="272">
        <v>149.826</v>
      </c>
      <c r="I793" s="273"/>
      <c r="J793" s="269"/>
      <c r="K793" s="269"/>
      <c r="L793" s="274"/>
      <c r="M793" s="275"/>
      <c r="N793" s="276"/>
      <c r="O793" s="276"/>
      <c r="P793" s="276"/>
      <c r="Q793" s="276"/>
      <c r="R793" s="276"/>
      <c r="S793" s="276"/>
      <c r="T793" s="27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8" t="s">
        <v>173</v>
      </c>
      <c r="AU793" s="278" t="s">
        <v>82</v>
      </c>
      <c r="AV793" s="14" t="s">
        <v>82</v>
      </c>
      <c r="AW793" s="14" t="s">
        <v>30</v>
      </c>
      <c r="AX793" s="14" t="s">
        <v>73</v>
      </c>
      <c r="AY793" s="278" t="s">
        <v>165</v>
      </c>
    </row>
    <row r="794" spans="1:65" s="2" customFormat="1" ht="21.75" customHeight="1">
      <c r="A794" s="37"/>
      <c r="B794" s="38"/>
      <c r="C794" s="243" t="s">
        <v>1017</v>
      </c>
      <c r="D794" s="243" t="s">
        <v>167</v>
      </c>
      <c r="E794" s="244" t="s">
        <v>1018</v>
      </c>
      <c r="F794" s="245" t="s">
        <v>1019</v>
      </c>
      <c r="G794" s="246" t="s">
        <v>219</v>
      </c>
      <c r="H794" s="247">
        <v>9.271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171</v>
      </c>
      <c r="AT794" s="255" t="s">
        <v>167</v>
      </c>
      <c r="AU794" s="255" t="s">
        <v>82</v>
      </c>
      <c r="AY794" s="16" t="s">
        <v>165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171</v>
      </c>
      <c r="BM794" s="255" t="s">
        <v>2533</v>
      </c>
    </row>
    <row r="795" spans="1:51" s="14" customFormat="1" ht="12">
      <c r="A795" s="14"/>
      <c r="B795" s="268"/>
      <c r="C795" s="269"/>
      <c r="D795" s="259" t="s">
        <v>173</v>
      </c>
      <c r="E795" s="270" t="s">
        <v>1</v>
      </c>
      <c r="F795" s="271" t="s">
        <v>2534</v>
      </c>
      <c r="G795" s="269"/>
      <c r="H795" s="272">
        <v>9.271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173</v>
      </c>
      <c r="AU795" s="278" t="s">
        <v>82</v>
      </c>
      <c r="AV795" s="14" t="s">
        <v>82</v>
      </c>
      <c r="AW795" s="14" t="s">
        <v>30</v>
      </c>
      <c r="AX795" s="14" t="s">
        <v>73</v>
      </c>
      <c r="AY795" s="278" t="s">
        <v>165</v>
      </c>
    </row>
    <row r="796" spans="1:63" s="12" customFormat="1" ht="22.8" customHeight="1">
      <c r="A796" s="12"/>
      <c r="B796" s="227"/>
      <c r="C796" s="228"/>
      <c r="D796" s="229" t="s">
        <v>72</v>
      </c>
      <c r="E796" s="241" t="s">
        <v>1022</v>
      </c>
      <c r="F796" s="241" t="s">
        <v>1023</v>
      </c>
      <c r="G796" s="228"/>
      <c r="H796" s="228"/>
      <c r="I796" s="231"/>
      <c r="J796" s="242">
        <f>BK796</f>
        <v>0</v>
      </c>
      <c r="K796" s="228"/>
      <c r="L796" s="233"/>
      <c r="M796" s="234"/>
      <c r="N796" s="235"/>
      <c r="O796" s="235"/>
      <c r="P796" s="236">
        <f>SUM(P797:P798)</f>
        <v>0</v>
      </c>
      <c r="Q796" s="235"/>
      <c r="R796" s="236">
        <f>SUM(R797:R798)</f>
        <v>0</v>
      </c>
      <c r="S796" s="235"/>
      <c r="T796" s="237">
        <f>SUM(T797:T798)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38" t="s">
        <v>80</v>
      </c>
      <c r="AT796" s="239" t="s">
        <v>72</v>
      </c>
      <c r="AU796" s="239" t="s">
        <v>80</v>
      </c>
      <c r="AY796" s="238" t="s">
        <v>165</v>
      </c>
      <c r="BK796" s="240">
        <f>SUM(BK797:BK798)</f>
        <v>0</v>
      </c>
    </row>
    <row r="797" spans="1:65" s="2" customFormat="1" ht="21.75" customHeight="1">
      <c r="A797" s="37"/>
      <c r="B797" s="38"/>
      <c r="C797" s="243" t="s">
        <v>1024</v>
      </c>
      <c r="D797" s="243" t="s">
        <v>167</v>
      </c>
      <c r="E797" s="244" t="s">
        <v>1025</v>
      </c>
      <c r="F797" s="245" t="s">
        <v>1026</v>
      </c>
      <c r="G797" s="246" t="s">
        <v>219</v>
      </c>
      <c r="H797" s="247">
        <v>154.671</v>
      </c>
      <c r="I797" s="248"/>
      <c r="J797" s="249">
        <f>ROUND(I797*H797,2)</f>
        <v>0</v>
      </c>
      <c r="K797" s="250"/>
      <c r="L797" s="43"/>
      <c r="M797" s="251" t="s">
        <v>1</v>
      </c>
      <c r="N797" s="252" t="s">
        <v>38</v>
      </c>
      <c r="O797" s="90"/>
      <c r="P797" s="253">
        <f>O797*H797</f>
        <v>0</v>
      </c>
      <c r="Q797" s="253">
        <v>0</v>
      </c>
      <c r="R797" s="253">
        <f>Q797*H797</f>
        <v>0</v>
      </c>
      <c r="S797" s="253">
        <v>0</v>
      </c>
      <c r="T797" s="254">
        <f>S797*H797</f>
        <v>0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R797" s="255" t="s">
        <v>171</v>
      </c>
      <c r="AT797" s="255" t="s">
        <v>167</v>
      </c>
      <c r="AU797" s="255" t="s">
        <v>82</v>
      </c>
      <c r="AY797" s="16" t="s">
        <v>165</v>
      </c>
      <c r="BE797" s="256">
        <f>IF(N797="základní",J797,0)</f>
        <v>0</v>
      </c>
      <c r="BF797" s="256">
        <f>IF(N797="snížená",J797,0)</f>
        <v>0</v>
      </c>
      <c r="BG797" s="256">
        <f>IF(N797="zákl. přenesená",J797,0)</f>
        <v>0</v>
      </c>
      <c r="BH797" s="256">
        <f>IF(N797="sníž. přenesená",J797,0)</f>
        <v>0</v>
      </c>
      <c r="BI797" s="256">
        <f>IF(N797="nulová",J797,0)</f>
        <v>0</v>
      </c>
      <c r="BJ797" s="16" t="s">
        <v>80</v>
      </c>
      <c r="BK797" s="256">
        <f>ROUND(I797*H797,2)</f>
        <v>0</v>
      </c>
      <c r="BL797" s="16" t="s">
        <v>171</v>
      </c>
      <c r="BM797" s="255" t="s">
        <v>2535</v>
      </c>
    </row>
    <row r="798" spans="1:65" s="2" customFormat="1" ht="21.75" customHeight="1">
      <c r="A798" s="37"/>
      <c r="B798" s="38"/>
      <c r="C798" s="243" t="s">
        <v>1028</v>
      </c>
      <c r="D798" s="243" t="s">
        <v>167</v>
      </c>
      <c r="E798" s="244" t="s">
        <v>1029</v>
      </c>
      <c r="F798" s="245" t="s">
        <v>1030</v>
      </c>
      <c r="G798" s="246" t="s">
        <v>1031</v>
      </c>
      <c r="H798" s="247">
        <v>1</v>
      </c>
      <c r="I798" s="248"/>
      <c r="J798" s="249">
        <f>ROUND(I798*H798,2)</f>
        <v>0</v>
      </c>
      <c r="K798" s="250"/>
      <c r="L798" s="43"/>
      <c r="M798" s="251" t="s">
        <v>1</v>
      </c>
      <c r="N798" s="252" t="s">
        <v>38</v>
      </c>
      <c r="O798" s="90"/>
      <c r="P798" s="253">
        <f>O798*H798</f>
        <v>0</v>
      </c>
      <c r="Q798" s="253">
        <v>0</v>
      </c>
      <c r="R798" s="253">
        <f>Q798*H798</f>
        <v>0</v>
      </c>
      <c r="S798" s="253">
        <v>0</v>
      </c>
      <c r="T798" s="254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55" t="s">
        <v>171</v>
      </c>
      <c r="AT798" s="255" t="s">
        <v>167</v>
      </c>
      <c r="AU798" s="255" t="s">
        <v>82</v>
      </c>
      <c r="AY798" s="16" t="s">
        <v>165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6" t="s">
        <v>80</v>
      </c>
      <c r="BK798" s="256">
        <f>ROUND(I798*H798,2)</f>
        <v>0</v>
      </c>
      <c r="BL798" s="16" t="s">
        <v>171</v>
      </c>
      <c r="BM798" s="255" t="s">
        <v>2536</v>
      </c>
    </row>
    <row r="799" spans="1:63" s="12" customFormat="1" ht="25.9" customHeight="1">
      <c r="A799" s="12"/>
      <c r="B799" s="227"/>
      <c r="C799" s="228"/>
      <c r="D799" s="229" t="s">
        <v>72</v>
      </c>
      <c r="E799" s="230" t="s">
        <v>1033</v>
      </c>
      <c r="F799" s="230" t="s">
        <v>1034</v>
      </c>
      <c r="G799" s="228"/>
      <c r="H799" s="228"/>
      <c r="I799" s="231"/>
      <c r="J799" s="232">
        <f>BK799</f>
        <v>0</v>
      </c>
      <c r="K799" s="228"/>
      <c r="L799" s="233"/>
      <c r="M799" s="234"/>
      <c r="N799" s="235"/>
      <c r="O799" s="235"/>
      <c r="P799" s="236">
        <f>P800+P837+P882+P886+P921+P929+P1000+P1018+P1083+P1153+P1283+P1309+P1324+P1358</f>
        <v>0</v>
      </c>
      <c r="Q799" s="235"/>
      <c r="R799" s="236">
        <f>R800+R837+R882+R886+R921+R929+R1000+R1018+R1083+R1153+R1283+R1309+R1324+R1358</f>
        <v>26.423057075000003</v>
      </c>
      <c r="S799" s="235"/>
      <c r="T799" s="237">
        <f>T800+T837+T882+T886+T921+T929+T1000+T1018+T1083+T1153+T1283+T1309+T1324+T1358</f>
        <v>20.399150999999996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38" t="s">
        <v>82</v>
      </c>
      <c r="AT799" s="239" t="s">
        <v>72</v>
      </c>
      <c r="AU799" s="239" t="s">
        <v>73</v>
      </c>
      <c r="AY799" s="238" t="s">
        <v>165</v>
      </c>
      <c r="BK799" s="240">
        <f>BK800+BK837+BK882+BK886+BK921+BK929+BK1000+BK1018+BK1083+BK1153+BK1283+BK1309+BK1324+BK1358</f>
        <v>0</v>
      </c>
    </row>
    <row r="800" spans="1:63" s="12" customFormat="1" ht="22.8" customHeight="1">
      <c r="A800" s="12"/>
      <c r="B800" s="227"/>
      <c r="C800" s="228"/>
      <c r="D800" s="229" t="s">
        <v>72</v>
      </c>
      <c r="E800" s="241" t="s">
        <v>1035</v>
      </c>
      <c r="F800" s="241" t="s">
        <v>1036</v>
      </c>
      <c r="G800" s="228"/>
      <c r="H800" s="228"/>
      <c r="I800" s="231"/>
      <c r="J800" s="242">
        <f>BK800</f>
        <v>0</v>
      </c>
      <c r="K800" s="228"/>
      <c r="L800" s="233"/>
      <c r="M800" s="234"/>
      <c r="N800" s="235"/>
      <c r="O800" s="235"/>
      <c r="P800" s="236">
        <f>SUM(P801:P836)</f>
        <v>0</v>
      </c>
      <c r="Q800" s="235"/>
      <c r="R800" s="236">
        <f>SUM(R801:R836)</f>
        <v>4.013573340000001</v>
      </c>
      <c r="S800" s="235"/>
      <c r="T800" s="237">
        <f>SUM(T801:T836)</f>
        <v>0</v>
      </c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R800" s="238" t="s">
        <v>82</v>
      </c>
      <c r="AT800" s="239" t="s">
        <v>72</v>
      </c>
      <c r="AU800" s="239" t="s">
        <v>80</v>
      </c>
      <c r="AY800" s="238" t="s">
        <v>165</v>
      </c>
      <c r="BK800" s="240">
        <f>SUM(BK801:BK836)</f>
        <v>0</v>
      </c>
    </row>
    <row r="801" spans="1:65" s="2" customFormat="1" ht="21.75" customHeight="1">
      <c r="A801" s="37"/>
      <c r="B801" s="38"/>
      <c r="C801" s="243" t="s">
        <v>1037</v>
      </c>
      <c r="D801" s="243" t="s">
        <v>167</v>
      </c>
      <c r="E801" s="244" t="s">
        <v>1038</v>
      </c>
      <c r="F801" s="245" t="s">
        <v>1039</v>
      </c>
      <c r="G801" s="246" t="s">
        <v>170</v>
      </c>
      <c r="H801" s="247">
        <v>408.323</v>
      </c>
      <c r="I801" s="248"/>
      <c r="J801" s="249">
        <f>ROUND(I801*H801,2)</f>
        <v>0</v>
      </c>
      <c r="K801" s="250"/>
      <c r="L801" s="43"/>
      <c r="M801" s="251" t="s">
        <v>1</v>
      </c>
      <c r="N801" s="252" t="s">
        <v>38</v>
      </c>
      <c r="O801" s="90"/>
      <c r="P801" s="253">
        <f>O801*H801</f>
        <v>0</v>
      </c>
      <c r="Q801" s="253">
        <v>0</v>
      </c>
      <c r="R801" s="253">
        <f>Q801*H801</f>
        <v>0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247</v>
      </c>
      <c r="AT801" s="255" t="s">
        <v>167</v>
      </c>
      <c r="AU801" s="255" t="s">
        <v>82</v>
      </c>
      <c r="AY801" s="16" t="s">
        <v>165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80</v>
      </c>
      <c r="BK801" s="256">
        <f>ROUND(I801*H801,2)</f>
        <v>0</v>
      </c>
      <c r="BL801" s="16" t="s">
        <v>247</v>
      </c>
      <c r="BM801" s="255" t="s">
        <v>2537</v>
      </c>
    </row>
    <row r="802" spans="1:51" s="14" customFormat="1" ht="12">
      <c r="A802" s="14"/>
      <c r="B802" s="268"/>
      <c r="C802" s="269"/>
      <c r="D802" s="259" t="s">
        <v>173</v>
      </c>
      <c r="E802" s="270" t="s">
        <v>1</v>
      </c>
      <c r="F802" s="271" t="s">
        <v>2538</v>
      </c>
      <c r="G802" s="269"/>
      <c r="H802" s="272">
        <v>9.86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173</v>
      </c>
      <c r="AU802" s="278" t="s">
        <v>82</v>
      </c>
      <c r="AV802" s="14" t="s">
        <v>82</v>
      </c>
      <c r="AW802" s="14" t="s">
        <v>30</v>
      </c>
      <c r="AX802" s="14" t="s">
        <v>73</v>
      </c>
      <c r="AY802" s="278" t="s">
        <v>165</v>
      </c>
    </row>
    <row r="803" spans="1:51" s="14" customFormat="1" ht="12">
      <c r="A803" s="14"/>
      <c r="B803" s="268"/>
      <c r="C803" s="269"/>
      <c r="D803" s="259" t="s">
        <v>173</v>
      </c>
      <c r="E803" s="270" t="s">
        <v>1</v>
      </c>
      <c r="F803" s="271" t="s">
        <v>2539</v>
      </c>
      <c r="G803" s="269"/>
      <c r="H803" s="272">
        <v>393.1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173</v>
      </c>
      <c r="AU803" s="278" t="s">
        <v>82</v>
      </c>
      <c r="AV803" s="14" t="s">
        <v>82</v>
      </c>
      <c r="AW803" s="14" t="s">
        <v>30</v>
      </c>
      <c r="AX803" s="14" t="s">
        <v>73</v>
      </c>
      <c r="AY803" s="278" t="s">
        <v>165</v>
      </c>
    </row>
    <row r="804" spans="1:51" s="14" customFormat="1" ht="12">
      <c r="A804" s="14"/>
      <c r="B804" s="268"/>
      <c r="C804" s="269"/>
      <c r="D804" s="259" t="s">
        <v>173</v>
      </c>
      <c r="E804" s="270" t="s">
        <v>1</v>
      </c>
      <c r="F804" s="271" t="s">
        <v>2540</v>
      </c>
      <c r="G804" s="269"/>
      <c r="H804" s="272">
        <v>5.363</v>
      </c>
      <c r="I804" s="273"/>
      <c r="J804" s="269"/>
      <c r="K804" s="269"/>
      <c r="L804" s="274"/>
      <c r="M804" s="275"/>
      <c r="N804" s="276"/>
      <c r="O804" s="276"/>
      <c r="P804" s="276"/>
      <c r="Q804" s="276"/>
      <c r="R804" s="276"/>
      <c r="S804" s="276"/>
      <c r="T804" s="27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8" t="s">
        <v>173</v>
      </c>
      <c r="AU804" s="278" t="s">
        <v>82</v>
      </c>
      <c r="AV804" s="14" t="s">
        <v>82</v>
      </c>
      <c r="AW804" s="14" t="s">
        <v>30</v>
      </c>
      <c r="AX804" s="14" t="s">
        <v>73</v>
      </c>
      <c r="AY804" s="278" t="s">
        <v>165</v>
      </c>
    </row>
    <row r="805" spans="1:65" s="2" customFormat="1" ht="21.75" customHeight="1">
      <c r="A805" s="37"/>
      <c r="B805" s="38"/>
      <c r="C805" s="243" t="s">
        <v>1044</v>
      </c>
      <c r="D805" s="243" t="s">
        <v>167</v>
      </c>
      <c r="E805" s="244" t="s">
        <v>1045</v>
      </c>
      <c r="F805" s="245" t="s">
        <v>1046</v>
      </c>
      <c r="G805" s="246" t="s">
        <v>170</v>
      </c>
      <c r="H805" s="247">
        <v>261.713</v>
      </c>
      <c r="I805" s="248"/>
      <c r="J805" s="249">
        <f>ROUND(I805*H805,2)</f>
        <v>0</v>
      </c>
      <c r="K805" s="250"/>
      <c r="L805" s="43"/>
      <c r="M805" s="251" t="s">
        <v>1</v>
      </c>
      <c r="N805" s="252" t="s">
        <v>38</v>
      </c>
      <c r="O805" s="90"/>
      <c r="P805" s="253">
        <f>O805*H805</f>
        <v>0</v>
      </c>
      <c r="Q805" s="253">
        <v>0</v>
      </c>
      <c r="R805" s="253">
        <f>Q805*H805</f>
        <v>0</v>
      </c>
      <c r="S805" s="253">
        <v>0</v>
      </c>
      <c r="T805" s="254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55" t="s">
        <v>247</v>
      </c>
      <c r="AT805" s="255" t="s">
        <v>167</v>
      </c>
      <c r="AU805" s="255" t="s">
        <v>82</v>
      </c>
      <c r="AY805" s="16" t="s">
        <v>165</v>
      </c>
      <c r="BE805" s="256">
        <f>IF(N805="základní",J805,0)</f>
        <v>0</v>
      </c>
      <c r="BF805" s="256">
        <f>IF(N805="snížená",J805,0)</f>
        <v>0</v>
      </c>
      <c r="BG805" s="256">
        <f>IF(N805="zákl. přenesená",J805,0)</f>
        <v>0</v>
      </c>
      <c r="BH805" s="256">
        <f>IF(N805="sníž. přenesená",J805,0)</f>
        <v>0</v>
      </c>
      <c r="BI805" s="256">
        <f>IF(N805="nulová",J805,0)</f>
        <v>0</v>
      </c>
      <c r="BJ805" s="16" t="s">
        <v>80</v>
      </c>
      <c r="BK805" s="256">
        <f>ROUND(I805*H805,2)</f>
        <v>0</v>
      </c>
      <c r="BL805" s="16" t="s">
        <v>247</v>
      </c>
      <c r="BM805" s="255" t="s">
        <v>2541</v>
      </c>
    </row>
    <row r="806" spans="1:51" s="13" customFormat="1" ht="12">
      <c r="A806" s="13"/>
      <c r="B806" s="257"/>
      <c r="C806" s="258"/>
      <c r="D806" s="259" t="s">
        <v>173</v>
      </c>
      <c r="E806" s="260" t="s">
        <v>1</v>
      </c>
      <c r="F806" s="261" t="s">
        <v>1048</v>
      </c>
      <c r="G806" s="258"/>
      <c r="H806" s="260" t="s">
        <v>1</v>
      </c>
      <c r="I806" s="262"/>
      <c r="J806" s="258"/>
      <c r="K806" s="258"/>
      <c r="L806" s="263"/>
      <c r="M806" s="264"/>
      <c r="N806" s="265"/>
      <c r="O806" s="265"/>
      <c r="P806" s="265"/>
      <c r="Q806" s="265"/>
      <c r="R806" s="265"/>
      <c r="S806" s="265"/>
      <c r="T806" s="26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7" t="s">
        <v>173</v>
      </c>
      <c r="AU806" s="267" t="s">
        <v>82</v>
      </c>
      <c r="AV806" s="13" t="s">
        <v>80</v>
      </c>
      <c r="AW806" s="13" t="s">
        <v>30</v>
      </c>
      <c r="AX806" s="13" t="s">
        <v>73</v>
      </c>
      <c r="AY806" s="267" t="s">
        <v>165</v>
      </c>
    </row>
    <row r="807" spans="1:51" s="14" customFormat="1" ht="12">
      <c r="A807" s="14"/>
      <c r="B807" s="268"/>
      <c r="C807" s="269"/>
      <c r="D807" s="259" t="s">
        <v>173</v>
      </c>
      <c r="E807" s="270" t="s">
        <v>1</v>
      </c>
      <c r="F807" s="271" t="s">
        <v>2542</v>
      </c>
      <c r="G807" s="269"/>
      <c r="H807" s="272">
        <v>110.52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173</v>
      </c>
      <c r="AU807" s="278" t="s">
        <v>82</v>
      </c>
      <c r="AV807" s="14" t="s">
        <v>82</v>
      </c>
      <c r="AW807" s="14" t="s">
        <v>30</v>
      </c>
      <c r="AX807" s="14" t="s">
        <v>73</v>
      </c>
      <c r="AY807" s="278" t="s">
        <v>165</v>
      </c>
    </row>
    <row r="808" spans="1:51" s="13" customFormat="1" ht="12">
      <c r="A808" s="13"/>
      <c r="B808" s="257"/>
      <c r="C808" s="258"/>
      <c r="D808" s="259" t="s">
        <v>173</v>
      </c>
      <c r="E808" s="260" t="s">
        <v>1</v>
      </c>
      <c r="F808" s="261" t="s">
        <v>603</v>
      </c>
      <c r="G808" s="258"/>
      <c r="H808" s="260" t="s">
        <v>1</v>
      </c>
      <c r="I808" s="262"/>
      <c r="J808" s="258"/>
      <c r="K808" s="258"/>
      <c r="L808" s="263"/>
      <c r="M808" s="264"/>
      <c r="N808" s="265"/>
      <c r="O808" s="265"/>
      <c r="P808" s="265"/>
      <c r="Q808" s="265"/>
      <c r="R808" s="265"/>
      <c r="S808" s="265"/>
      <c r="T808" s="26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7" t="s">
        <v>173</v>
      </c>
      <c r="AU808" s="267" t="s">
        <v>82</v>
      </c>
      <c r="AV808" s="13" t="s">
        <v>80</v>
      </c>
      <c r="AW808" s="13" t="s">
        <v>30</v>
      </c>
      <c r="AX808" s="13" t="s">
        <v>73</v>
      </c>
      <c r="AY808" s="267" t="s">
        <v>165</v>
      </c>
    </row>
    <row r="809" spans="1:51" s="14" customFormat="1" ht="12">
      <c r="A809" s="14"/>
      <c r="B809" s="268"/>
      <c r="C809" s="269"/>
      <c r="D809" s="259" t="s">
        <v>173</v>
      </c>
      <c r="E809" s="270" t="s">
        <v>1</v>
      </c>
      <c r="F809" s="271" t="s">
        <v>2354</v>
      </c>
      <c r="G809" s="269"/>
      <c r="H809" s="272">
        <v>48.155</v>
      </c>
      <c r="I809" s="273"/>
      <c r="J809" s="269"/>
      <c r="K809" s="269"/>
      <c r="L809" s="274"/>
      <c r="M809" s="275"/>
      <c r="N809" s="276"/>
      <c r="O809" s="276"/>
      <c r="P809" s="276"/>
      <c r="Q809" s="276"/>
      <c r="R809" s="276"/>
      <c r="S809" s="276"/>
      <c r="T809" s="27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8" t="s">
        <v>173</v>
      </c>
      <c r="AU809" s="278" t="s">
        <v>82</v>
      </c>
      <c r="AV809" s="14" t="s">
        <v>82</v>
      </c>
      <c r="AW809" s="14" t="s">
        <v>30</v>
      </c>
      <c r="AX809" s="14" t="s">
        <v>73</v>
      </c>
      <c r="AY809" s="278" t="s">
        <v>165</v>
      </c>
    </row>
    <row r="810" spans="1:51" s="14" customFormat="1" ht="12">
      <c r="A810" s="14"/>
      <c r="B810" s="268"/>
      <c r="C810" s="269"/>
      <c r="D810" s="259" t="s">
        <v>173</v>
      </c>
      <c r="E810" s="270" t="s">
        <v>1</v>
      </c>
      <c r="F810" s="271" t="s">
        <v>2355</v>
      </c>
      <c r="G810" s="269"/>
      <c r="H810" s="272">
        <v>38.489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173</v>
      </c>
      <c r="AU810" s="278" t="s">
        <v>82</v>
      </c>
      <c r="AV810" s="14" t="s">
        <v>82</v>
      </c>
      <c r="AW810" s="14" t="s">
        <v>30</v>
      </c>
      <c r="AX810" s="14" t="s">
        <v>73</v>
      </c>
      <c r="AY810" s="278" t="s">
        <v>165</v>
      </c>
    </row>
    <row r="811" spans="1:51" s="14" customFormat="1" ht="12">
      <c r="A811" s="14"/>
      <c r="B811" s="268"/>
      <c r="C811" s="269"/>
      <c r="D811" s="259" t="s">
        <v>173</v>
      </c>
      <c r="E811" s="270" t="s">
        <v>1</v>
      </c>
      <c r="F811" s="271" t="s">
        <v>2356</v>
      </c>
      <c r="G811" s="269"/>
      <c r="H811" s="272">
        <v>41.099</v>
      </c>
      <c r="I811" s="273"/>
      <c r="J811" s="269"/>
      <c r="K811" s="269"/>
      <c r="L811" s="274"/>
      <c r="M811" s="275"/>
      <c r="N811" s="276"/>
      <c r="O811" s="276"/>
      <c r="P811" s="276"/>
      <c r="Q811" s="276"/>
      <c r="R811" s="276"/>
      <c r="S811" s="276"/>
      <c r="T811" s="27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8" t="s">
        <v>173</v>
      </c>
      <c r="AU811" s="278" t="s">
        <v>82</v>
      </c>
      <c r="AV811" s="14" t="s">
        <v>82</v>
      </c>
      <c r="AW811" s="14" t="s">
        <v>30</v>
      </c>
      <c r="AX811" s="14" t="s">
        <v>73</v>
      </c>
      <c r="AY811" s="278" t="s">
        <v>165</v>
      </c>
    </row>
    <row r="812" spans="1:51" s="14" customFormat="1" ht="12">
      <c r="A812" s="14"/>
      <c r="B812" s="268"/>
      <c r="C812" s="269"/>
      <c r="D812" s="259" t="s">
        <v>173</v>
      </c>
      <c r="E812" s="270" t="s">
        <v>1</v>
      </c>
      <c r="F812" s="271" t="s">
        <v>2543</v>
      </c>
      <c r="G812" s="269"/>
      <c r="H812" s="272">
        <v>23.45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173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165</v>
      </c>
    </row>
    <row r="813" spans="1:65" s="2" customFormat="1" ht="16.5" customHeight="1">
      <c r="A813" s="37"/>
      <c r="B813" s="38"/>
      <c r="C813" s="279" t="s">
        <v>1054</v>
      </c>
      <c r="D813" s="279" t="s">
        <v>238</v>
      </c>
      <c r="E813" s="280" t="s">
        <v>1055</v>
      </c>
      <c r="F813" s="281" t="s">
        <v>1056</v>
      </c>
      <c r="G813" s="282" t="s">
        <v>219</v>
      </c>
      <c r="H813" s="283">
        <v>0.201</v>
      </c>
      <c r="I813" s="284"/>
      <c r="J813" s="285">
        <f>ROUND(I813*H813,2)</f>
        <v>0</v>
      </c>
      <c r="K813" s="286"/>
      <c r="L813" s="287"/>
      <c r="M813" s="288" t="s">
        <v>1</v>
      </c>
      <c r="N813" s="289" t="s">
        <v>38</v>
      </c>
      <c r="O813" s="90"/>
      <c r="P813" s="253">
        <f>O813*H813</f>
        <v>0</v>
      </c>
      <c r="Q813" s="253">
        <v>1</v>
      </c>
      <c r="R813" s="253">
        <f>Q813*H813</f>
        <v>0.201</v>
      </c>
      <c r="S813" s="253">
        <v>0</v>
      </c>
      <c r="T813" s="254">
        <f>S813*H813</f>
        <v>0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55" t="s">
        <v>333</v>
      </c>
      <c r="AT813" s="255" t="s">
        <v>238</v>
      </c>
      <c r="AU813" s="255" t="s">
        <v>82</v>
      </c>
      <c r="AY813" s="16" t="s">
        <v>165</v>
      </c>
      <c r="BE813" s="256">
        <f>IF(N813="základní",J813,0)</f>
        <v>0</v>
      </c>
      <c r="BF813" s="256">
        <f>IF(N813="snížená",J813,0)</f>
        <v>0</v>
      </c>
      <c r="BG813" s="256">
        <f>IF(N813="zákl. přenesená",J813,0)</f>
        <v>0</v>
      </c>
      <c r="BH813" s="256">
        <f>IF(N813="sníž. přenesená",J813,0)</f>
        <v>0</v>
      </c>
      <c r="BI813" s="256">
        <f>IF(N813="nulová",J813,0)</f>
        <v>0</v>
      </c>
      <c r="BJ813" s="16" t="s">
        <v>80</v>
      </c>
      <c r="BK813" s="256">
        <f>ROUND(I813*H813,2)</f>
        <v>0</v>
      </c>
      <c r="BL813" s="16" t="s">
        <v>247</v>
      </c>
      <c r="BM813" s="255" t="s">
        <v>2544</v>
      </c>
    </row>
    <row r="814" spans="1:47" s="2" customFormat="1" ht="12">
      <c r="A814" s="37"/>
      <c r="B814" s="38"/>
      <c r="C814" s="39"/>
      <c r="D814" s="259" t="s">
        <v>437</v>
      </c>
      <c r="E814" s="39"/>
      <c r="F814" s="290" t="s">
        <v>1058</v>
      </c>
      <c r="G814" s="39"/>
      <c r="H814" s="39"/>
      <c r="I814" s="153"/>
      <c r="J814" s="39"/>
      <c r="K814" s="39"/>
      <c r="L814" s="43"/>
      <c r="M814" s="291"/>
      <c r="N814" s="292"/>
      <c r="O814" s="90"/>
      <c r="P814" s="90"/>
      <c r="Q814" s="90"/>
      <c r="R814" s="90"/>
      <c r="S814" s="90"/>
      <c r="T814" s="91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T814" s="16" t="s">
        <v>437</v>
      </c>
      <c r="AU814" s="16" t="s">
        <v>82</v>
      </c>
    </row>
    <row r="815" spans="1:51" s="14" customFormat="1" ht="12">
      <c r="A815" s="14"/>
      <c r="B815" s="268"/>
      <c r="C815" s="269"/>
      <c r="D815" s="259" t="s">
        <v>173</v>
      </c>
      <c r="E815" s="270" t="s">
        <v>1</v>
      </c>
      <c r="F815" s="271" t="s">
        <v>2545</v>
      </c>
      <c r="G815" s="269"/>
      <c r="H815" s="272">
        <v>408.323</v>
      </c>
      <c r="I815" s="273"/>
      <c r="J815" s="269"/>
      <c r="K815" s="269"/>
      <c r="L815" s="274"/>
      <c r="M815" s="275"/>
      <c r="N815" s="276"/>
      <c r="O815" s="276"/>
      <c r="P815" s="276"/>
      <c r="Q815" s="276"/>
      <c r="R815" s="276"/>
      <c r="S815" s="276"/>
      <c r="T815" s="27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8" t="s">
        <v>173</v>
      </c>
      <c r="AU815" s="278" t="s">
        <v>82</v>
      </c>
      <c r="AV815" s="14" t="s">
        <v>82</v>
      </c>
      <c r="AW815" s="14" t="s">
        <v>30</v>
      </c>
      <c r="AX815" s="14" t="s">
        <v>73</v>
      </c>
      <c r="AY815" s="278" t="s">
        <v>165</v>
      </c>
    </row>
    <row r="816" spans="1:51" s="14" customFormat="1" ht="12">
      <c r="A816" s="14"/>
      <c r="B816" s="268"/>
      <c r="C816" s="269"/>
      <c r="D816" s="259" t="s">
        <v>173</v>
      </c>
      <c r="E816" s="270" t="s">
        <v>1</v>
      </c>
      <c r="F816" s="271" t="s">
        <v>2546</v>
      </c>
      <c r="G816" s="269"/>
      <c r="H816" s="272">
        <v>261.713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173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165</v>
      </c>
    </row>
    <row r="817" spans="1:51" s="14" customFormat="1" ht="12">
      <c r="A817" s="14"/>
      <c r="B817" s="268"/>
      <c r="C817" s="269"/>
      <c r="D817" s="259" t="s">
        <v>173</v>
      </c>
      <c r="E817" s="269"/>
      <c r="F817" s="271" t="s">
        <v>2547</v>
      </c>
      <c r="G817" s="269"/>
      <c r="H817" s="272">
        <v>0.201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8" t="s">
        <v>173</v>
      </c>
      <c r="AU817" s="278" t="s">
        <v>82</v>
      </c>
      <c r="AV817" s="14" t="s">
        <v>82</v>
      </c>
      <c r="AW817" s="14" t="s">
        <v>4</v>
      </c>
      <c r="AX817" s="14" t="s">
        <v>80</v>
      </c>
      <c r="AY817" s="278" t="s">
        <v>165</v>
      </c>
    </row>
    <row r="818" spans="1:65" s="2" customFormat="1" ht="21.75" customHeight="1">
      <c r="A818" s="37"/>
      <c r="B818" s="38"/>
      <c r="C818" s="243" t="s">
        <v>1062</v>
      </c>
      <c r="D818" s="243" t="s">
        <v>167</v>
      </c>
      <c r="E818" s="244" t="s">
        <v>1063</v>
      </c>
      <c r="F818" s="245" t="s">
        <v>1064</v>
      </c>
      <c r="G818" s="246" t="s">
        <v>170</v>
      </c>
      <c r="H818" s="247">
        <v>393.1</v>
      </c>
      <c r="I818" s="248"/>
      <c r="J818" s="249">
        <f>ROUND(I818*H818,2)</f>
        <v>0</v>
      </c>
      <c r="K818" s="250"/>
      <c r="L818" s="43"/>
      <c r="M818" s="251" t="s">
        <v>1</v>
      </c>
      <c r="N818" s="252" t="s">
        <v>38</v>
      </c>
      <c r="O818" s="90"/>
      <c r="P818" s="253">
        <f>O818*H818</f>
        <v>0</v>
      </c>
      <c r="Q818" s="253">
        <v>0</v>
      </c>
      <c r="R818" s="253">
        <f>Q818*H818</f>
        <v>0</v>
      </c>
      <c r="S818" s="253">
        <v>0</v>
      </c>
      <c r="T818" s="254">
        <f>S818*H818</f>
        <v>0</v>
      </c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R818" s="255" t="s">
        <v>247</v>
      </c>
      <c r="AT818" s="255" t="s">
        <v>167</v>
      </c>
      <c r="AU818" s="255" t="s">
        <v>82</v>
      </c>
      <c r="AY818" s="16" t="s">
        <v>165</v>
      </c>
      <c r="BE818" s="256">
        <f>IF(N818="základní",J818,0)</f>
        <v>0</v>
      </c>
      <c r="BF818" s="256">
        <f>IF(N818="snížená",J818,0)</f>
        <v>0</v>
      </c>
      <c r="BG818" s="256">
        <f>IF(N818="zákl. přenesená",J818,0)</f>
        <v>0</v>
      </c>
      <c r="BH818" s="256">
        <f>IF(N818="sníž. přenesená",J818,0)</f>
        <v>0</v>
      </c>
      <c r="BI818" s="256">
        <f>IF(N818="nulová",J818,0)</f>
        <v>0</v>
      </c>
      <c r="BJ818" s="16" t="s">
        <v>80</v>
      </c>
      <c r="BK818" s="256">
        <f>ROUND(I818*H818,2)</f>
        <v>0</v>
      </c>
      <c r="BL818" s="16" t="s">
        <v>247</v>
      </c>
      <c r="BM818" s="255" t="s">
        <v>2548</v>
      </c>
    </row>
    <row r="819" spans="1:51" s="14" customFormat="1" ht="12">
      <c r="A819" s="14"/>
      <c r="B819" s="268"/>
      <c r="C819" s="269"/>
      <c r="D819" s="259" t="s">
        <v>173</v>
      </c>
      <c r="E819" s="270" t="s">
        <v>1</v>
      </c>
      <c r="F819" s="271" t="s">
        <v>2549</v>
      </c>
      <c r="G819" s="269"/>
      <c r="H819" s="272">
        <v>393.1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173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165</v>
      </c>
    </row>
    <row r="820" spans="1:65" s="2" customFormat="1" ht="16.5" customHeight="1">
      <c r="A820" s="37"/>
      <c r="B820" s="38"/>
      <c r="C820" s="279" t="s">
        <v>1066</v>
      </c>
      <c r="D820" s="279" t="s">
        <v>238</v>
      </c>
      <c r="E820" s="280" t="s">
        <v>1067</v>
      </c>
      <c r="F820" s="281" t="s">
        <v>1068</v>
      </c>
      <c r="G820" s="282" t="s">
        <v>170</v>
      </c>
      <c r="H820" s="283">
        <v>452.065</v>
      </c>
      <c r="I820" s="284"/>
      <c r="J820" s="285">
        <f>ROUND(I820*H820,2)</f>
        <v>0</v>
      </c>
      <c r="K820" s="286"/>
      <c r="L820" s="287"/>
      <c r="M820" s="288" t="s">
        <v>1</v>
      </c>
      <c r="N820" s="289" t="s">
        <v>38</v>
      </c>
      <c r="O820" s="90"/>
      <c r="P820" s="253">
        <f>O820*H820</f>
        <v>0</v>
      </c>
      <c r="Q820" s="253">
        <v>0.00064</v>
      </c>
      <c r="R820" s="253">
        <f>Q820*H820</f>
        <v>0.2893216</v>
      </c>
      <c r="S820" s="253">
        <v>0</v>
      </c>
      <c r="T820" s="254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333</v>
      </c>
      <c r="AT820" s="255" t="s">
        <v>238</v>
      </c>
      <c r="AU820" s="255" t="s">
        <v>82</v>
      </c>
      <c r="AY820" s="16" t="s">
        <v>165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80</v>
      </c>
      <c r="BK820" s="256">
        <f>ROUND(I820*H820,2)</f>
        <v>0</v>
      </c>
      <c r="BL820" s="16" t="s">
        <v>247</v>
      </c>
      <c r="BM820" s="255" t="s">
        <v>2550</v>
      </c>
    </row>
    <row r="821" spans="1:51" s="14" customFormat="1" ht="12">
      <c r="A821" s="14"/>
      <c r="B821" s="268"/>
      <c r="C821" s="269"/>
      <c r="D821" s="259" t="s">
        <v>173</v>
      </c>
      <c r="E821" s="269"/>
      <c r="F821" s="271" t="s">
        <v>2551</v>
      </c>
      <c r="G821" s="269"/>
      <c r="H821" s="272">
        <v>452.065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173</v>
      </c>
      <c r="AU821" s="278" t="s">
        <v>82</v>
      </c>
      <c r="AV821" s="14" t="s">
        <v>82</v>
      </c>
      <c r="AW821" s="14" t="s">
        <v>4</v>
      </c>
      <c r="AX821" s="14" t="s">
        <v>80</v>
      </c>
      <c r="AY821" s="278" t="s">
        <v>165</v>
      </c>
    </row>
    <row r="822" spans="1:65" s="2" customFormat="1" ht="21.75" customHeight="1">
      <c r="A822" s="37"/>
      <c r="B822" s="38"/>
      <c r="C822" s="243" t="s">
        <v>1071</v>
      </c>
      <c r="D822" s="243" t="s">
        <v>167</v>
      </c>
      <c r="E822" s="244" t="s">
        <v>1072</v>
      </c>
      <c r="F822" s="245" t="s">
        <v>1073</v>
      </c>
      <c r="G822" s="246" t="s">
        <v>170</v>
      </c>
      <c r="H822" s="247">
        <v>408.323</v>
      </c>
      <c r="I822" s="248"/>
      <c r="J822" s="249">
        <f>ROUND(I822*H822,2)</f>
        <v>0</v>
      </c>
      <c r="K822" s="250"/>
      <c r="L822" s="43"/>
      <c r="M822" s="251" t="s">
        <v>1</v>
      </c>
      <c r="N822" s="252" t="s">
        <v>38</v>
      </c>
      <c r="O822" s="90"/>
      <c r="P822" s="253">
        <f>O822*H822</f>
        <v>0</v>
      </c>
      <c r="Q822" s="253">
        <v>0.0004</v>
      </c>
      <c r="R822" s="253">
        <f>Q822*H822</f>
        <v>0.1633292</v>
      </c>
      <c r="S822" s="253">
        <v>0</v>
      </c>
      <c r="T822" s="254">
        <f>S822*H822</f>
        <v>0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247</v>
      </c>
      <c r="AT822" s="255" t="s">
        <v>167</v>
      </c>
      <c r="AU822" s="255" t="s">
        <v>82</v>
      </c>
      <c r="AY822" s="16" t="s">
        <v>165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80</v>
      </c>
      <c r="BK822" s="256">
        <f>ROUND(I822*H822,2)</f>
        <v>0</v>
      </c>
      <c r="BL822" s="16" t="s">
        <v>247</v>
      </c>
      <c r="BM822" s="255" t="s">
        <v>2552</v>
      </c>
    </row>
    <row r="823" spans="1:51" s="14" customFormat="1" ht="12">
      <c r="A823" s="14"/>
      <c r="B823" s="268"/>
      <c r="C823" s="269"/>
      <c r="D823" s="259" t="s">
        <v>173</v>
      </c>
      <c r="E823" s="270" t="s">
        <v>1</v>
      </c>
      <c r="F823" s="271" t="s">
        <v>2545</v>
      </c>
      <c r="G823" s="269"/>
      <c r="H823" s="272">
        <v>408.323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173</v>
      </c>
      <c r="AU823" s="278" t="s">
        <v>82</v>
      </c>
      <c r="AV823" s="14" t="s">
        <v>82</v>
      </c>
      <c r="AW823" s="14" t="s">
        <v>30</v>
      </c>
      <c r="AX823" s="14" t="s">
        <v>73</v>
      </c>
      <c r="AY823" s="278" t="s">
        <v>165</v>
      </c>
    </row>
    <row r="824" spans="1:65" s="2" customFormat="1" ht="21.75" customHeight="1">
      <c r="A824" s="37"/>
      <c r="B824" s="38"/>
      <c r="C824" s="243" t="s">
        <v>1075</v>
      </c>
      <c r="D824" s="243" t="s">
        <v>167</v>
      </c>
      <c r="E824" s="244" t="s">
        <v>1076</v>
      </c>
      <c r="F824" s="245" t="s">
        <v>1077</v>
      </c>
      <c r="G824" s="246" t="s">
        <v>170</v>
      </c>
      <c r="H824" s="247">
        <v>261.713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38</v>
      </c>
      <c r="O824" s="90"/>
      <c r="P824" s="253">
        <f>O824*H824</f>
        <v>0</v>
      </c>
      <c r="Q824" s="253">
        <v>0.0004</v>
      </c>
      <c r="R824" s="253">
        <f>Q824*H824</f>
        <v>0.10468520000000002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247</v>
      </c>
      <c r="AT824" s="255" t="s">
        <v>167</v>
      </c>
      <c r="AU824" s="255" t="s">
        <v>82</v>
      </c>
      <c r="AY824" s="16" t="s">
        <v>165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247</v>
      </c>
      <c r="BM824" s="255" t="s">
        <v>2553</v>
      </c>
    </row>
    <row r="825" spans="1:51" s="14" customFormat="1" ht="12">
      <c r="A825" s="14"/>
      <c r="B825" s="268"/>
      <c r="C825" s="269"/>
      <c r="D825" s="259" t="s">
        <v>173</v>
      </c>
      <c r="E825" s="270" t="s">
        <v>1</v>
      </c>
      <c r="F825" s="271" t="s">
        <v>2546</v>
      </c>
      <c r="G825" s="269"/>
      <c r="H825" s="272">
        <v>261.713</v>
      </c>
      <c r="I825" s="273"/>
      <c r="J825" s="269"/>
      <c r="K825" s="269"/>
      <c r="L825" s="274"/>
      <c r="M825" s="275"/>
      <c r="N825" s="276"/>
      <c r="O825" s="276"/>
      <c r="P825" s="276"/>
      <c r="Q825" s="276"/>
      <c r="R825" s="276"/>
      <c r="S825" s="276"/>
      <c r="T825" s="27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8" t="s">
        <v>173</v>
      </c>
      <c r="AU825" s="278" t="s">
        <v>82</v>
      </c>
      <c r="AV825" s="14" t="s">
        <v>82</v>
      </c>
      <c r="AW825" s="14" t="s">
        <v>30</v>
      </c>
      <c r="AX825" s="14" t="s">
        <v>73</v>
      </c>
      <c r="AY825" s="278" t="s">
        <v>165</v>
      </c>
    </row>
    <row r="826" spans="1:65" s="2" customFormat="1" ht="16.5" customHeight="1">
      <c r="A826" s="37"/>
      <c r="B826" s="38"/>
      <c r="C826" s="279" t="s">
        <v>1079</v>
      </c>
      <c r="D826" s="279" t="s">
        <v>238</v>
      </c>
      <c r="E826" s="280" t="s">
        <v>1080</v>
      </c>
      <c r="F826" s="281" t="s">
        <v>1081</v>
      </c>
      <c r="G826" s="282" t="s">
        <v>170</v>
      </c>
      <c r="H826" s="283">
        <v>804.043</v>
      </c>
      <c r="I826" s="284"/>
      <c r="J826" s="285">
        <f>ROUND(I826*H826,2)</f>
        <v>0</v>
      </c>
      <c r="K826" s="286"/>
      <c r="L826" s="287"/>
      <c r="M826" s="288" t="s">
        <v>1</v>
      </c>
      <c r="N826" s="289" t="s">
        <v>38</v>
      </c>
      <c r="O826" s="90"/>
      <c r="P826" s="253">
        <f>O826*H826</f>
        <v>0</v>
      </c>
      <c r="Q826" s="253">
        <v>0.00388</v>
      </c>
      <c r="R826" s="253">
        <f>Q826*H826</f>
        <v>3.1196868400000004</v>
      </c>
      <c r="S826" s="253">
        <v>0</v>
      </c>
      <c r="T826" s="254">
        <f>S826*H826</f>
        <v>0</v>
      </c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R826" s="255" t="s">
        <v>333</v>
      </c>
      <c r="AT826" s="255" t="s">
        <v>238</v>
      </c>
      <c r="AU826" s="255" t="s">
        <v>82</v>
      </c>
      <c r="AY826" s="16" t="s">
        <v>165</v>
      </c>
      <c r="BE826" s="256">
        <f>IF(N826="základní",J826,0)</f>
        <v>0</v>
      </c>
      <c r="BF826" s="256">
        <f>IF(N826="snížená",J826,0)</f>
        <v>0</v>
      </c>
      <c r="BG826" s="256">
        <f>IF(N826="zákl. přenesená",J826,0)</f>
        <v>0</v>
      </c>
      <c r="BH826" s="256">
        <f>IF(N826="sníž. přenesená",J826,0)</f>
        <v>0</v>
      </c>
      <c r="BI826" s="256">
        <f>IF(N826="nulová",J826,0)</f>
        <v>0</v>
      </c>
      <c r="BJ826" s="16" t="s">
        <v>80</v>
      </c>
      <c r="BK826" s="256">
        <f>ROUND(I826*H826,2)</f>
        <v>0</v>
      </c>
      <c r="BL826" s="16" t="s">
        <v>247</v>
      </c>
      <c r="BM826" s="255" t="s">
        <v>2554</v>
      </c>
    </row>
    <row r="827" spans="1:51" s="14" customFormat="1" ht="12">
      <c r="A827" s="14"/>
      <c r="B827" s="268"/>
      <c r="C827" s="269"/>
      <c r="D827" s="259" t="s">
        <v>173</v>
      </c>
      <c r="E827" s="270" t="s">
        <v>1</v>
      </c>
      <c r="F827" s="271" t="s">
        <v>2545</v>
      </c>
      <c r="G827" s="269"/>
      <c r="H827" s="272">
        <v>408.323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173</v>
      </c>
      <c r="AU827" s="278" t="s">
        <v>82</v>
      </c>
      <c r="AV827" s="14" t="s">
        <v>82</v>
      </c>
      <c r="AW827" s="14" t="s">
        <v>30</v>
      </c>
      <c r="AX827" s="14" t="s">
        <v>73</v>
      </c>
      <c r="AY827" s="278" t="s">
        <v>165</v>
      </c>
    </row>
    <row r="828" spans="1:51" s="14" customFormat="1" ht="12">
      <c r="A828" s="14"/>
      <c r="B828" s="268"/>
      <c r="C828" s="269"/>
      <c r="D828" s="259" t="s">
        <v>173</v>
      </c>
      <c r="E828" s="270" t="s">
        <v>1</v>
      </c>
      <c r="F828" s="271" t="s">
        <v>2546</v>
      </c>
      <c r="G828" s="269"/>
      <c r="H828" s="272">
        <v>261.713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173</v>
      </c>
      <c r="AU828" s="278" t="s">
        <v>82</v>
      </c>
      <c r="AV828" s="14" t="s">
        <v>82</v>
      </c>
      <c r="AW828" s="14" t="s">
        <v>30</v>
      </c>
      <c r="AX828" s="14" t="s">
        <v>73</v>
      </c>
      <c r="AY828" s="278" t="s">
        <v>165</v>
      </c>
    </row>
    <row r="829" spans="1:51" s="14" customFormat="1" ht="12">
      <c r="A829" s="14"/>
      <c r="B829" s="268"/>
      <c r="C829" s="269"/>
      <c r="D829" s="259" t="s">
        <v>173</v>
      </c>
      <c r="E829" s="269"/>
      <c r="F829" s="271" t="s">
        <v>2555</v>
      </c>
      <c r="G829" s="269"/>
      <c r="H829" s="272">
        <v>804.043</v>
      </c>
      <c r="I829" s="273"/>
      <c r="J829" s="269"/>
      <c r="K829" s="269"/>
      <c r="L829" s="274"/>
      <c r="M829" s="275"/>
      <c r="N829" s="276"/>
      <c r="O829" s="276"/>
      <c r="P829" s="276"/>
      <c r="Q829" s="276"/>
      <c r="R829" s="276"/>
      <c r="S829" s="276"/>
      <c r="T829" s="27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8" t="s">
        <v>173</v>
      </c>
      <c r="AU829" s="278" t="s">
        <v>82</v>
      </c>
      <c r="AV829" s="14" t="s">
        <v>82</v>
      </c>
      <c r="AW829" s="14" t="s">
        <v>4</v>
      </c>
      <c r="AX829" s="14" t="s">
        <v>80</v>
      </c>
      <c r="AY829" s="278" t="s">
        <v>165</v>
      </c>
    </row>
    <row r="830" spans="1:65" s="2" customFormat="1" ht="21.75" customHeight="1">
      <c r="A830" s="37"/>
      <c r="B830" s="38"/>
      <c r="C830" s="243" t="s">
        <v>1084</v>
      </c>
      <c r="D830" s="243" t="s">
        <v>167</v>
      </c>
      <c r="E830" s="244" t="s">
        <v>1085</v>
      </c>
      <c r="F830" s="245" t="s">
        <v>1086</v>
      </c>
      <c r="G830" s="246" t="s">
        <v>170</v>
      </c>
      <c r="H830" s="247">
        <v>138.15</v>
      </c>
      <c r="I830" s="248"/>
      <c r="J830" s="249">
        <f>ROUND(I830*H830,2)</f>
        <v>0</v>
      </c>
      <c r="K830" s="250"/>
      <c r="L830" s="43"/>
      <c r="M830" s="251" t="s">
        <v>1</v>
      </c>
      <c r="N830" s="252" t="s">
        <v>38</v>
      </c>
      <c r="O830" s="90"/>
      <c r="P830" s="253">
        <f>O830*H830</f>
        <v>0</v>
      </c>
      <c r="Q830" s="253">
        <v>0.00071</v>
      </c>
      <c r="R830" s="253">
        <f>Q830*H830</f>
        <v>0.09808650000000001</v>
      </c>
      <c r="S830" s="253">
        <v>0</v>
      </c>
      <c r="T830" s="254">
        <f>S830*H830</f>
        <v>0</v>
      </c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R830" s="255" t="s">
        <v>247</v>
      </c>
      <c r="AT830" s="255" t="s">
        <v>167</v>
      </c>
      <c r="AU830" s="255" t="s">
        <v>82</v>
      </c>
      <c r="AY830" s="16" t="s">
        <v>165</v>
      </c>
      <c r="BE830" s="256">
        <f>IF(N830="základní",J830,0)</f>
        <v>0</v>
      </c>
      <c r="BF830" s="256">
        <f>IF(N830="snížená",J830,0)</f>
        <v>0</v>
      </c>
      <c r="BG830" s="256">
        <f>IF(N830="zákl. přenesená",J830,0)</f>
        <v>0</v>
      </c>
      <c r="BH830" s="256">
        <f>IF(N830="sníž. přenesená",J830,0)</f>
        <v>0</v>
      </c>
      <c r="BI830" s="256">
        <f>IF(N830="nulová",J830,0)</f>
        <v>0</v>
      </c>
      <c r="BJ830" s="16" t="s">
        <v>80</v>
      </c>
      <c r="BK830" s="256">
        <f>ROUND(I830*H830,2)</f>
        <v>0</v>
      </c>
      <c r="BL830" s="16" t="s">
        <v>247</v>
      </c>
      <c r="BM830" s="255" t="s">
        <v>2556</v>
      </c>
    </row>
    <row r="831" spans="1:51" s="13" customFormat="1" ht="12">
      <c r="A831" s="13"/>
      <c r="B831" s="257"/>
      <c r="C831" s="258"/>
      <c r="D831" s="259" t="s">
        <v>173</v>
      </c>
      <c r="E831" s="260" t="s">
        <v>1</v>
      </c>
      <c r="F831" s="261" t="s">
        <v>1048</v>
      </c>
      <c r="G831" s="258"/>
      <c r="H831" s="260" t="s">
        <v>1</v>
      </c>
      <c r="I831" s="262"/>
      <c r="J831" s="258"/>
      <c r="K831" s="258"/>
      <c r="L831" s="263"/>
      <c r="M831" s="264"/>
      <c r="N831" s="265"/>
      <c r="O831" s="265"/>
      <c r="P831" s="265"/>
      <c r="Q831" s="265"/>
      <c r="R831" s="265"/>
      <c r="S831" s="265"/>
      <c r="T831" s="26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7" t="s">
        <v>173</v>
      </c>
      <c r="AU831" s="267" t="s">
        <v>82</v>
      </c>
      <c r="AV831" s="13" t="s">
        <v>80</v>
      </c>
      <c r="AW831" s="13" t="s">
        <v>30</v>
      </c>
      <c r="AX831" s="13" t="s">
        <v>73</v>
      </c>
      <c r="AY831" s="267" t="s">
        <v>165</v>
      </c>
    </row>
    <row r="832" spans="1:51" s="14" customFormat="1" ht="12">
      <c r="A832" s="14"/>
      <c r="B832" s="268"/>
      <c r="C832" s="269"/>
      <c r="D832" s="259" t="s">
        <v>173</v>
      </c>
      <c r="E832" s="270" t="s">
        <v>1</v>
      </c>
      <c r="F832" s="271" t="s">
        <v>2557</v>
      </c>
      <c r="G832" s="269"/>
      <c r="H832" s="272">
        <v>138.15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173</v>
      </c>
      <c r="AU832" s="278" t="s">
        <v>82</v>
      </c>
      <c r="AV832" s="14" t="s">
        <v>82</v>
      </c>
      <c r="AW832" s="14" t="s">
        <v>30</v>
      </c>
      <c r="AX832" s="14" t="s">
        <v>73</v>
      </c>
      <c r="AY832" s="278" t="s">
        <v>165</v>
      </c>
    </row>
    <row r="833" spans="1:65" s="2" customFormat="1" ht="21.75" customHeight="1">
      <c r="A833" s="37"/>
      <c r="B833" s="38"/>
      <c r="C833" s="243" t="s">
        <v>1092</v>
      </c>
      <c r="D833" s="243" t="s">
        <v>167</v>
      </c>
      <c r="E833" s="244" t="s">
        <v>1093</v>
      </c>
      <c r="F833" s="245" t="s">
        <v>1094</v>
      </c>
      <c r="G833" s="246" t="s">
        <v>457</v>
      </c>
      <c r="H833" s="247">
        <v>133.8</v>
      </c>
      <c r="I833" s="248"/>
      <c r="J833" s="249">
        <f>ROUND(I833*H833,2)</f>
        <v>0</v>
      </c>
      <c r="K833" s="250"/>
      <c r="L833" s="43"/>
      <c r="M833" s="251" t="s">
        <v>1</v>
      </c>
      <c r="N833" s="252" t="s">
        <v>38</v>
      </c>
      <c r="O833" s="90"/>
      <c r="P833" s="253">
        <f>O833*H833</f>
        <v>0</v>
      </c>
      <c r="Q833" s="253">
        <v>0.00028</v>
      </c>
      <c r="R833" s="253">
        <f>Q833*H833</f>
        <v>0.037464</v>
      </c>
      <c r="S833" s="253">
        <v>0</v>
      </c>
      <c r="T833" s="254">
        <f>S833*H833</f>
        <v>0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R833" s="255" t="s">
        <v>247</v>
      </c>
      <c r="AT833" s="255" t="s">
        <v>167</v>
      </c>
      <c r="AU833" s="255" t="s">
        <v>82</v>
      </c>
      <c r="AY833" s="16" t="s">
        <v>165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6" t="s">
        <v>80</v>
      </c>
      <c r="BK833" s="256">
        <f>ROUND(I833*H833,2)</f>
        <v>0</v>
      </c>
      <c r="BL833" s="16" t="s">
        <v>247</v>
      </c>
      <c r="BM833" s="255" t="s">
        <v>2558</v>
      </c>
    </row>
    <row r="834" spans="1:51" s="13" customFormat="1" ht="12">
      <c r="A834" s="13"/>
      <c r="B834" s="257"/>
      <c r="C834" s="258"/>
      <c r="D834" s="259" t="s">
        <v>173</v>
      </c>
      <c r="E834" s="260" t="s">
        <v>1</v>
      </c>
      <c r="F834" s="261" t="s">
        <v>174</v>
      </c>
      <c r="G834" s="258"/>
      <c r="H834" s="260" t="s">
        <v>1</v>
      </c>
      <c r="I834" s="262"/>
      <c r="J834" s="258"/>
      <c r="K834" s="258"/>
      <c r="L834" s="263"/>
      <c r="M834" s="264"/>
      <c r="N834" s="265"/>
      <c r="O834" s="265"/>
      <c r="P834" s="265"/>
      <c r="Q834" s="265"/>
      <c r="R834" s="265"/>
      <c r="S834" s="265"/>
      <c r="T834" s="266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7" t="s">
        <v>173</v>
      </c>
      <c r="AU834" s="267" t="s">
        <v>82</v>
      </c>
      <c r="AV834" s="13" t="s">
        <v>80</v>
      </c>
      <c r="AW834" s="13" t="s">
        <v>30</v>
      </c>
      <c r="AX834" s="13" t="s">
        <v>73</v>
      </c>
      <c r="AY834" s="267" t="s">
        <v>165</v>
      </c>
    </row>
    <row r="835" spans="1:51" s="14" customFormat="1" ht="12">
      <c r="A835" s="14"/>
      <c r="B835" s="268"/>
      <c r="C835" s="269"/>
      <c r="D835" s="259" t="s">
        <v>173</v>
      </c>
      <c r="E835" s="270" t="s">
        <v>1</v>
      </c>
      <c r="F835" s="271" t="s">
        <v>2559</v>
      </c>
      <c r="G835" s="269"/>
      <c r="H835" s="272">
        <v>133.8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173</v>
      </c>
      <c r="AU835" s="278" t="s">
        <v>82</v>
      </c>
      <c r="AV835" s="14" t="s">
        <v>82</v>
      </c>
      <c r="AW835" s="14" t="s">
        <v>30</v>
      </c>
      <c r="AX835" s="14" t="s">
        <v>73</v>
      </c>
      <c r="AY835" s="278" t="s">
        <v>165</v>
      </c>
    </row>
    <row r="836" spans="1:65" s="2" customFormat="1" ht="21.75" customHeight="1">
      <c r="A836" s="37"/>
      <c r="B836" s="38"/>
      <c r="C836" s="243" t="s">
        <v>1097</v>
      </c>
      <c r="D836" s="243" t="s">
        <v>167</v>
      </c>
      <c r="E836" s="244" t="s">
        <v>1098</v>
      </c>
      <c r="F836" s="245" t="s">
        <v>1099</v>
      </c>
      <c r="G836" s="246" t="s">
        <v>219</v>
      </c>
      <c r="H836" s="247">
        <v>4.014</v>
      </c>
      <c r="I836" s="248"/>
      <c r="J836" s="249">
        <f>ROUND(I836*H836,2)</f>
        <v>0</v>
      </c>
      <c r="K836" s="250"/>
      <c r="L836" s="43"/>
      <c r="M836" s="251" t="s">
        <v>1</v>
      </c>
      <c r="N836" s="252" t="s">
        <v>38</v>
      </c>
      <c r="O836" s="90"/>
      <c r="P836" s="253">
        <f>O836*H836</f>
        <v>0</v>
      </c>
      <c r="Q836" s="253">
        <v>0</v>
      </c>
      <c r="R836" s="253">
        <f>Q836*H836</f>
        <v>0</v>
      </c>
      <c r="S836" s="253">
        <v>0</v>
      </c>
      <c r="T836" s="254">
        <f>S836*H836</f>
        <v>0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55" t="s">
        <v>247</v>
      </c>
      <c r="AT836" s="255" t="s">
        <v>167</v>
      </c>
      <c r="AU836" s="255" t="s">
        <v>82</v>
      </c>
      <c r="AY836" s="16" t="s">
        <v>165</v>
      </c>
      <c r="BE836" s="256">
        <f>IF(N836="základní",J836,0)</f>
        <v>0</v>
      </c>
      <c r="BF836" s="256">
        <f>IF(N836="snížená",J836,0)</f>
        <v>0</v>
      </c>
      <c r="BG836" s="256">
        <f>IF(N836="zákl. přenesená",J836,0)</f>
        <v>0</v>
      </c>
      <c r="BH836" s="256">
        <f>IF(N836="sníž. přenesená",J836,0)</f>
        <v>0</v>
      </c>
      <c r="BI836" s="256">
        <f>IF(N836="nulová",J836,0)</f>
        <v>0</v>
      </c>
      <c r="BJ836" s="16" t="s">
        <v>80</v>
      </c>
      <c r="BK836" s="256">
        <f>ROUND(I836*H836,2)</f>
        <v>0</v>
      </c>
      <c r="BL836" s="16" t="s">
        <v>247</v>
      </c>
      <c r="BM836" s="255" t="s">
        <v>2560</v>
      </c>
    </row>
    <row r="837" spans="1:63" s="12" customFormat="1" ht="22.8" customHeight="1">
      <c r="A837" s="12"/>
      <c r="B837" s="227"/>
      <c r="C837" s="228"/>
      <c r="D837" s="229" t="s">
        <v>72</v>
      </c>
      <c r="E837" s="241" t="s">
        <v>1101</v>
      </c>
      <c r="F837" s="241" t="s">
        <v>1102</v>
      </c>
      <c r="G837" s="228"/>
      <c r="H837" s="228"/>
      <c r="I837" s="231"/>
      <c r="J837" s="242">
        <f>BK837</f>
        <v>0</v>
      </c>
      <c r="K837" s="228"/>
      <c r="L837" s="233"/>
      <c r="M837" s="234"/>
      <c r="N837" s="235"/>
      <c r="O837" s="235"/>
      <c r="P837" s="236">
        <f>SUM(P838:P881)</f>
        <v>0</v>
      </c>
      <c r="Q837" s="235"/>
      <c r="R837" s="236">
        <f>SUM(R838:R881)</f>
        <v>4.352978875</v>
      </c>
      <c r="S837" s="235"/>
      <c r="T837" s="237">
        <f>SUM(T838:T881)</f>
        <v>0</v>
      </c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R837" s="238" t="s">
        <v>82</v>
      </c>
      <c r="AT837" s="239" t="s">
        <v>72</v>
      </c>
      <c r="AU837" s="239" t="s">
        <v>80</v>
      </c>
      <c r="AY837" s="238" t="s">
        <v>165</v>
      </c>
      <c r="BK837" s="240">
        <f>SUM(BK838:BK881)</f>
        <v>0</v>
      </c>
    </row>
    <row r="838" spans="1:65" s="2" customFormat="1" ht="21.75" customHeight="1">
      <c r="A838" s="37"/>
      <c r="B838" s="38"/>
      <c r="C838" s="243" t="s">
        <v>1103</v>
      </c>
      <c r="D838" s="243" t="s">
        <v>167</v>
      </c>
      <c r="E838" s="244" t="s">
        <v>1104</v>
      </c>
      <c r="F838" s="245" t="s">
        <v>1105</v>
      </c>
      <c r="G838" s="246" t="s">
        <v>170</v>
      </c>
      <c r="H838" s="247">
        <v>18.091</v>
      </c>
      <c r="I838" s="248"/>
      <c r="J838" s="249">
        <f>ROUND(I838*H838,2)</f>
        <v>0</v>
      </c>
      <c r="K838" s="250"/>
      <c r="L838" s="43"/>
      <c r="M838" s="251" t="s">
        <v>1</v>
      </c>
      <c r="N838" s="252" t="s">
        <v>38</v>
      </c>
      <c r="O838" s="90"/>
      <c r="P838" s="253">
        <f>O838*H838</f>
        <v>0</v>
      </c>
      <c r="Q838" s="253">
        <v>0</v>
      </c>
      <c r="R838" s="253">
        <f>Q838*H838</f>
        <v>0</v>
      </c>
      <c r="S838" s="253">
        <v>0</v>
      </c>
      <c r="T838" s="254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55" t="s">
        <v>247</v>
      </c>
      <c r="AT838" s="255" t="s">
        <v>167</v>
      </c>
      <c r="AU838" s="255" t="s">
        <v>82</v>
      </c>
      <c r="AY838" s="16" t="s">
        <v>165</v>
      </c>
      <c r="BE838" s="256">
        <f>IF(N838="základní",J838,0)</f>
        <v>0</v>
      </c>
      <c r="BF838" s="256">
        <f>IF(N838="snížená",J838,0)</f>
        <v>0</v>
      </c>
      <c r="BG838" s="256">
        <f>IF(N838="zákl. přenesená",J838,0)</f>
        <v>0</v>
      </c>
      <c r="BH838" s="256">
        <f>IF(N838="sníž. přenesená",J838,0)</f>
        <v>0</v>
      </c>
      <c r="BI838" s="256">
        <f>IF(N838="nulová",J838,0)</f>
        <v>0</v>
      </c>
      <c r="BJ838" s="16" t="s">
        <v>80</v>
      </c>
      <c r="BK838" s="256">
        <f>ROUND(I838*H838,2)</f>
        <v>0</v>
      </c>
      <c r="BL838" s="16" t="s">
        <v>247</v>
      </c>
      <c r="BM838" s="255" t="s">
        <v>2561</v>
      </c>
    </row>
    <row r="839" spans="1:51" s="13" customFormat="1" ht="12">
      <c r="A839" s="13"/>
      <c r="B839" s="257"/>
      <c r="C839" s="258"/>
      <c r="D839" s="259" t="s">
        <v>173</v>
      </c>
      <c r="E839" s="260" t="s">
        <v>1</v>
      </c>
      <c r="F839" s="261" t="s">
        <v>265</v>
      </c>
      <c r="G839" s="258"/>
      <c r="H839" s="260" t="s">
        <v>1</v>
      </c>
      <c r="I839" s="262"/>
      <c r="J839" s="258"/>
      <c r="K839" s="258"/>
      <c r="L839" s="263"/>
      <c r="M839" s="264"/>
      <c r="N839" s="265"/>
      <c r="O839" s="265"/>
      <c r="P839" s="265"/>
      <c r="Q839" s="265"/>
      <c r="R839" s="265"/>
      <c r="S839" s="265"/>
      <c r="T839" s="26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7" t="s">
        <v>173</v>
      </c>
      <c r="AU839" s="267" t="s">
        <v>82</v>
      </c>
      <c r="AV839" s="13" t="s">
        <v>80</v>
      </c>
      <c r="AW839" s="13" t="s">
        <v>30</v>
      </c>
      <c r="AX839" s="13" t="s">
        <v>73</v>
      </c>
      <c r="AY839" s="267" t="s">
        <v>165</v>
      </c>
    </row>
    <row r="840" spans="1:51" s="14" customFormat="1" ht="12">
      <c r="A840" s="14"/>
      <c r="B840" s="268"/>
      <c r="C840" s="269"/>
      <c r="D840" s="259" t="s">
        <v>173</v>
      </c>
      <c r="E840" s="270" t="s">
        <v>1</v>
      </c>
      <c r="F840" s="271" t="s">
        <v>2562</v>
      </c>
      <c r="G840" s="269"/>
      <c r="H840" s="272">
        <v>5.928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173</v>
      </c>
      <c r="AU840" s="278" t="s">
        <v>82</v>
      </c>
      <c r="AV840" s="14" t="s">
        <v>82</v>
      </c>
      <c r="AW840" s="14" t="s">
        <v>30</v>
      </c>
      <c r="AX840" s="14" t="s">
        <v>73</v>
      </c>
      <c r="AY840" s="278" t="s">
        <v>165</v>
      </c>
    </row>
    <row r="841" spans="1:51" s="14" customFormat="1" ht="12">
      <c r="A841" s="14"/>
      <c r="B841" s="268"/>
      <c r="C841" s="269"/>
      <c r="D841" s="259" t="s">
        <v>173</v>
      </c>
      <c r="E841" s="270" t="s">
        <v>1</v>
      </c>
      <c r="F841" s="271" t="s">
        <v>2563</v>
      </c>
      <c r="G841" s="269"/>
      <c r="H841" s="272">
        <v>5.076</v>
      </c>
      <c r="I841" s="273"/>
      <c r="J841" s="269"/>
      <c r="K841" s="269"/>
      <c r="L841" s="274"/>
      <c r="M841" s="275"/>
      <c r="N841" s="276"/>
      <c r="O841" s="276"/>
      <c r="P841" s="276"/>
      <c r="Q841" s="276"/>
      <c r="R841" s="276"/>
      <c r="S841" s="276"/>
      <c r="T841" s="27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78" t="s">
        <v>173</v>
      </c>
      <c r="AU841" s="278" t="s">
        <v>82</v>
      </c>
      <c r="AV841" s="14" t="s">
        <v>82</v>
      </c>
      <c r="AW841" s="14" t="s">
        <v>30</v>
      </c>
      <c r="AX841" s="14" t="s">
        <v>73</v>
      </c>
      <c r="AY841" s="278" t="s">
        <v>165</v>
      </c>
    </row>
    <row r="842" spans="1:51" s="14" customFormat="1" ht="12">
      <c r="A842" s="14"/>
      <c r="B842" s="268"/>
      <c r="C842" s="269"/>
      <c r="D842" s="259" t="s">
        <v>173</v>
      </c>
      <c r="E842" s="270" t="s">
        <v>1</v>
      </c>
      <c r="F842" s="271" t="s">
        <v>2564</v>
      </c>
      <c r="G842" s="269"/>
      <c r="H842" s="272">
        <v>7.087</v>
      </c>
      <c r="I842" s="273"/>
      <c r="J842" s="269"/>
      <c r="K842" s="269"/>
      <c r="L842" s="274"/>
      <c r="M842" s="275"/>
      <c r="N842" s="276"/>
      <c r="O842" s="276"/>
      <c r="P842" s="276"/>
      <c r="Q842" s="276"/>
      <c r="R842" s="276"/>
      <c r="S842" s="276"/>
      <c r="T842" s="27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8" t="s">
        <v>173</v>
      </c>
      <c r="AU842" s="278" t="s">
        <v>82</v>
      </c>
      <c r="AV842" s="14" t="s">
        <v>82</v>
      </c>
      <c r="AW842" s="14" t="s">
        <v>30</v>
      </c>
      <c r="AX842" s="14" t="s">
        <v>73</v>
      </c>
      <c r="AY842" s="278" t="s">
        <v>165</v>
      </c>
    </row>
    <row r="843" spans="1:65" s="2" customFormat="1" ht="21.75" customHeight="1">
      <c r="A843" s="37"/>
      <c r="B843" s="38"/>
      <c r="C843" s="279" t="s">
        <v>1110</v>
      </c>
      <c r="D843" s="279" t="s">
        <v>238</v>
      </c>
      <c r="E843" s="280" t="s">
        <v>1111</v>
      </c>
      <c r="F843" s="281" t="s">
        <v>1112</v>
      </c>
      <c r="G843" s="282" t="s">
        <v>170</v>
      </c>
      <c r="H843" s="283">
        <v>18.996</v>
      </c>
      <c r="I843" s="284"/>
      <c r="J843" s="285">
        <f>ROUND(I843*H843,2)</f>
        <v>0</v>
      </c>
      <c r="K843" s="286"/>
      <c r="L843" s="287"/>
      <c r="M843" s="288" t="s">
        <v>1</v>
      </c>
      <c r="N843" s="289" t="s">
        <v>38</v>
      </c>
      <c r="O843" s="90"/>
      <c r="P843" s="253">
        <f>O843*H843</f>
        <v>0</v>
      </c>
      <c r="Q843" s="253">
        <v>0.0056</v>
      </c>
      <c r="R843" s="253">
        <f>Q843*H843</f>
        <v>0.10637759999999999</v>
      </c>
      <c r="S843" s="253">
        <v>0</v>
      </c>
      <c r="T843" s="254">
        <f>S843*H843</f>
        <v>0</v>
      </c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R843" s="255" t="s">
        <v>333</v>
      </c>
      <c r="AT843" s="255" t="s">
        <v>238</v>
      </c>
      <c r="AU843" s="255" t="s">
        <v>82</v>
      </c>
      <c r="AY843" s="16" t="s">
        <v>165</v>
      </c>
      <c r="BE843" s="256">
        <f>IF(N843="základní",J843,0)</f>
        <v>0</v>
      </c>
      <c r="BF843" s="256">
        <f>IF(N843="snížená",J843,0)</f>
        <v>0</v>
      </c>
      <c r="BG843" s="256">
        <f>IF(N843="zákl. přenesená",J843,0)</f>
        <v>0</v>
      </c>
      <c r="BH843" s="256">
        <f>IF(N843="sníž. přenesená",J843,0)</f>
        <v>0</v>
      </c>
      <c r="BI843" s="256">
        <f>IF(N843="nulová",J843,0)</f>
        <v>0</v>
      </c>
      <c r="BJ843" s="16" t="s">
        <v>80</v>
      </c>
      <c r="BK843" s="256">
        <f>ROUND(I843*H843,2)</f>
        <v>0</v>
      </c>
      <c r="BL843" s="16" t="s">
        <v>247</v>
      </c>
      <c r="BM843" s="255" t="s">
        <v>2565</v>
      </c>
    </row>
    <row r="844" spans="1:51" s="14" customFormat="1" ht="12">
      <c r="A844" s="14"/>
      <c r="B844" s="268"/>
      <c r="C844" s="269"/>
      <c r="D844" s="259" t="s">
        <v>173</v>
      </c>
      <c r="E844" s="269"/>
      <c r="F844" s="271" t="s">
        <v>2566</v>
      </c>
      <c r="G844" s="269"/>
      <c r="H844" s="272">
        <v>18.996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173</v>
      </c>
      <c r="AU844" s="278" t="s">
        <v>82</v>
      </c>
      <c r="AV844" s="14" t="s">
        <v>82</v>
      </c>
      <c r="AW844" s="14" t="s">
        <v>4</v>
      </c>
      <c r="AX844" s="14" t="s">
        <v>80</v>
      </c>
      <c r="AY844" s="278" t="s">
        <v>165</v>
      </c>
    </row>
    <row r="845" spans="1:65" s="2" customFormat="1" ht="21.75" customHeight="1">
      <c r="A845" s="37"/>
      <c r="B845" s="38"/>
      <c r="C845" s="243" t="s">
        <v>1115</v>
      </c>
      <c r="D845" s="243" t="s">
        <v>167</v>
      </c>
      <c r="E845" s="244" t="s">
        <v>1116</v>
      </c>
      <c r="F845" s="245" t="s">
        <v>1117</v>
      </c>
      <c r="G845" s="246" t="s">
        <v>170</v>
      </c>
      <c r="H845" s="247">
        <v>5.363</v>
      </c>
      <c r="I845" s="248"/>
      <c r="J845" s="249">
        <f>ROUND(I845*H845,2)</f>
        <v>0</v>
      </c>
      <c r="K845" s="250"/>
      <c r="L845" s="43"/>
      <c r="M845" s="251" t="s">
        <v>1</v>
      </c>
      <c r="N845" s="252" t="s">
        <v>38</v>
      </c>
      <c r="O845" s="90"/>
      <c r="P845" s="253">
        <f>O845*H845</f>
        <v>0</v>
      </c>
      <c r="Q845" s="253">
        <v>0</v>
      </c>
      <c r="R845" s="253">
        <f>Q845*H845</f>
        <v>0</v>
      </c>
      <c r="S845" s="253">
        <v>0</v>
      </c>
      <c r="T845" s="254">
        <f>S845*H845</f>
        <v>0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R845" s="255" t="s">
        <v>247</v>
      </c>
      <c r="AT845" s="255" t="s">
        <v>167</v>
      </c>
      <c r="AU845" s="255" t="s">
        <v>82</v>
      </c>
      <c r="AY845" s="16" t="s">
        <v>165</v>
      </c>
      <c r="BE845" s="256">
        <f>IF(N845="základní",J845,0)</f>
        <v>0</v>
      </c>
      <c r="BF845" s="256">
        <f>IF(N845="snížená",J845,0)</f>
        <v>0</v>
      </c>
      <c r="BG845" s="256">
        <f>IF(N845="zákl. přenesená",J845,0)</f>
        <v>0</v>
      </c>
      <c r="BH845" s="256">
        <f>IF(N845="sníž. přenesená",J845,0)</f>
        <v>0</v>
      </c>
      <c r="BI845" s="256">
        <f>IF(N845="nulová",J845,0)</f>
        <v>0</v>
      </c>
      <c r="BJ845" s="16" t="s">
        <v>80</v>
      </c>
      <c r="BK845" s="256">
        <f>ROUND(I845*H845,2)</f>
        <v>0</v>
      </c>
      <c r="BL845" s="16" t="s">
        <v>247</v>
      </c>
      <c r="BM845" s="255" t="s">
        <v>2567</v>
      </c>
    </row>
    <row r="846" spans="1:51" s="14" customFormat="1" ht="12">
      <c r="A846" s="14"/>
      <c r="B846" s="268"/>
      <c r="C846" s="269"/>
      <c r="D846" s="259" t="s">
        <v>173</v>
      </c>
      <c r="E846" s="270" t="s">
        <v>1</v>
      </c>
      <c r="F846" s="271" t="s">
        <v>2540</v>
      </c>
      <c r="G846" s="269"/>
      <c r="H846" s="272">
        <v>5.363</v>
      </c>
      <c r="I846" s="273"/>
      <c r="J846" s="269"/>
      <c r="K846" s="269"/>
      <c r="L846" s="274"/>
      <c r="M846" s="275"/>
      <c r="N846" s="276"/>
      <c r="O846" s="276"/>
      <c r="P846" s="276"/>
      <c r="Q846" s="276"/>
      <c r="R846" s="276"/>
      <c r="S846" s="276"/>
      <c r="T846" s="27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8" t="s">
        <v>173</v>
      </c>
      <c r="AU846" s="278" t="s">
        <v>82</v>
      </c>
      <c r="AV846" s="14" t="s">
        <v>82</v>
      </c>
      <c r="AW846" s="14" t="s">
        <v>30</v>
      </c>
      <c r="AX846" s="14" t="s">
        <v>73</v>
      </c>
      <c r="AY846" s="278" t="s">
        <v>165</v>
      </c>
    </row>
    <row r="847" spans="1:65" s="2" customFormat="1" ht="21.75" customHeight="1">
      <c r="A847" s="37"/>
      <c r="B847" s="38"/>
      <c r="C847" s="279" t="s">
        <v>1120</v>
      </c>
      <c r="D847" s="279" t="s">
        <v>238</v>
      </c>
      <c r="E847" s="280" t="s">
        <v>1121</v>
      </c>
      <c r="F847" s="281" t="s">
        <v>1122</v>
      </c>
      <c r="G847" s="282" t="s">
        <v>170</v>
      </c>
      <c r="H847" s="283">
        <v>5.47</v>
      </c>
      <c r="I847" s="284"/>
      <c r="J847" s="285">
        <f>ROUND(I847*H847,2)</f>
        <v>0</v>
      </c>
      <c r="K847" s="286"/>
      <c r="L847" s="287"/>
      <c r="M847" s="288" t="s">
        <v>1</v>
      </c>
      <c r="N847" s="289" t="s">
        <v>38</v>
      </c>
      <c r="O847" s="90"/>
      <c r="P847" s="253">
        <f>O847*H847</f>
        <v>0</v>
      </c>
      <c r="Q847" s="253">
        <v>0.0018</v>
      </c>
      <c r="R847" s="253">
        <f>Q847*H847</f>
        <v>0.009845999999999999</v>
      </c>
      <c r="S847" s="253">
        <v>0</v>
      </c>
      <c r="T847" s="254">
        <f>S847*H847</f>
        <v>0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R847" s="255" t="s">
        <v>208</v>
      </c>
      <c r="AT847" s="255" t="s">
        <v>238</v>
      </c>
      <c r="AU847" s="255" t="s">
        <v>82</v>
      </c>
      <c r="AY847" s="16" t="s">
        <v>165</v>
      </c>
      <c r="BE847" s="256">
        <f>IF(N847="základní",J847,0)</f>
        <v>0</v>
      </c>
      <c r="BF847" s="256">
        <f>IF(N847="snížená",J847,0)</f>
        <v>0</v>
      </c>
      <c r="BG847" s="256">
        <f>IF(N847="zákl. přenesená",J847,0)</f>
        <v>0</v>
      </c>
      <c r="BH847" s="256">
        <f>IF(N847="sníž. přenesená",J847,0)</f>
        <v>0</v>
      </c>
      <c r="BI847" s="256">
        <f>IF(N847="nulová",J847,0)</f>
        <v>0</v>
      </c>
      <c r="BJ847" s="16" t="s">
        <v>80</v>
      </c>
      <c r="BK847" s="256">
        <f>ROUND(I847*H847,2)</f>
        <v>0</v>
      </c>
      <c r="BL847" s="16" t="s">
        <v>171</v>
      </c>
      <c r="BM847" s="255" t="s">
        <v>2568</v>
      </c>
    </row>
    <row r="848" spans="1:51" s="14" customFormat="1" ht="12">
      <c r="A848" s="14"/>
      <c r="B848" s="268"/>
      <c r="C848" s="269"/>
      <c r="D848" s="259" t="s">
        <v>173</v>
      </c>
      <c r="E848" s="269"/>
      <c r="F848" s="271" t="s">
        <v>2569</v>
      </c>
      <c r="G848" s="269"/>
      <c r="H848" s="272">
        <v>5.47</v>
      </c>
      <c r="I848" s="273"/>
      <c r="J848" s="269"/>
      <c r="K848" s="269"/>
      <c r="L848" s="274"/>
      <c r="M848" s="275"/>
      <c r="N848" s="276"/>
      <c r="O848" s="276"/>
      <c r="P848" s="276"/>
      <c r="Q848" s="276"/>
      <c r="R848" s="276"/>
      <c r="S848" s="276"/>
      <c r="T848" s="277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8" t="s">
        <v>173</v>
      </c>
      <c r="AU848" s="278" t="s">
        <v>82</v>
      </c>
      <c r="AV848" s="14" t="s">
        <v>82</v>
      </c>
      <c r="AW848" s="14" t="s">
        <v>4</v>
      </c>
      <c r="AX848" s="14" t="s">
        <v>80</v>
      </c>
      <c r="AY848" s="278" t="s">
        <v>165</v>
      </c>
    </row>
    <row r="849" spans="1:65" s="2" customFormat="1" ht="21.75" customHeight="1">
      <c r="A849" s="37"/>
      <c r="B849" s="38"/>
      <c r="C849" s="243" t="s">
        <v>1125</v>
      </c>
      <c r="D849" s="243" t="s">
        <v>167</v>
      </c>
      <c r="E849" s="244" t="s">
        <v>1126</v>
      </c>
      <c r="F849" s="245" t="s">
        <v>1127</v>
      </c>
      <c r="G849" s="246" t="s">
        <v>170</v>
      </c>
      <c r="H849" s="247">
        <v>393.1</v>
      </c>
      <c r="I849" s="248"/>
      <c r="J849" s="249">
        <f>ROUND(I849*H849,2)</f>
        <v>0</v>
      </c>
      <c r="K849" s="250"/>
      <c r="L849" s="43"/>
      <c r="M849" s="251" t="s">
        <v>1</v>
      </c>
      <c r="N849" s="252" t="s">
        <v>38</v>
      </c>
      <c r="O849" s="90"/>
      <c r="P849" s="253">
        <f>O849*H849</f>
        <v>0</v>
      </c>
      <c r="Q849" s="253">
        <v>0</v>
      </c>
      <c r="R849" s="253">
        <f>Q849*H849</f>
        <v>0</v>
      </c>
      <c r="S849" s="253">
        <v>0</v>
      </c>
      <c r="T849" s="254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255" t="s">
        <v>247</v>
      </c>
      <c r="AT849" s="255" t="s">
        <v>167</v>
      </c>
      <c r="AU849" s="255" t="s">
        <v>82</v>
      </c>
      <c r="AY849" s="16" t="s">
        <v>165</v>
      </c>
      <c r="BE849" s="256">
        <f>IF(N849="základní",J849,0)</f>
        <v>0</v>
      </c>
      <c r="BF849" s="256">
        <f>IF(N849="snížená",J849,0)</f>
        <v>0</v>
      </c>
      <c r="BG849" s="256">
        <f>IF(N849="zákl. přenesená",J849,0)</f>
        <v>0</v>
      </c>
      <c r="BH849" s="256">
        <f>IF(N849="sníž. přenesená",J849,0)</f>
        <v>0</v>
      </c>
      <c r="BI849" s="256">
        <f>IF(N849="nulová",J849,0)</f>
        <v>0</v>
      </c>
      <c r="BJ849" s="16" t="s">
        <v>80</v>
      </c>
      <c r="BK849" s="256">
        <f>ROUND(I849*H849,2)</f>
        <v>0</v>
      </c>
      <c r="BL849" s="16" t="s">
        <v>247</v>
      </c>
      <c r="BM849" s="255" t="s">
        <v>2570</v>
      </c>
    </row>
    <row r="850" spans="1:51" s="14" customFormat="1" ht="12">
      <c r="A850" s="14"/>
      <c r="B850" s="268"/>
      <c r="C850" s="269"/>
      <c r="D850" s="259" t="s">
        <v>173</v>
      </c>
      <c r="E850" s="270" t="s">
        <v>1</v>
      </c>
      <c r="F850" s="271" t="s">
        <v>2539</v>
      </c>
      <c r="G850" s="269"/>
      <c r="H850" s="272">
        <v>393.1</v>
      </c>
      <c r="I850" s="273"/>
      <c r="J850" s="269"/>
      <c r="K850" s="269"/>
      <c r="L850" s="274"/>
      <c r="M850" s="275"/>
      <c r="N850" s="276"/>
      <c r="O850" s="276"/>
      <c r="P850" s="276"/>
      <c r="Q850" s="276"/>
      <c r="R850" s="276"/>
      <c r="S850" s="276"/>
      <c r="T850" s="27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8" t="s">
        <v>173</v>
      </c>
      <c r="AU850" s="278" t="s">
        <v>82</v>
      </c>
      <c r="AV850" s="14" t="s">
        <v>82</v>
      </c>
      <c r="AW850" s="14" t="s">
        <v>30</v>
      </c>
      <c r="AX850" s="14" t="s">
        <v>73</v>
      </c>
      <c r="AY850" s="278" t="s">
        <v>165</v>
      </c>
    </row>
    <row r="851" spans="1:65" s="2" customFormat="1" ht="21.75" customHeight="1">
      <c r="A851" s="37"/>
      <c r="B851" s="38"/>
      <c r="C851" s="279" t="s">
        <v>1129</v>
      </c>
      <c r="D851" s="279" t="s">
        <v>238</v>
      </c>
      <c r="E851" s="280" t="s">
        <v>1130</v>
      </c>
      <c r="F851" s="281" t="s">
        <v>1131</v>
      </c>
      <c r="G851" s="282" t="s">
        <v>170</v>
      </c>
      <c r="H851" s="283">
        <v>801.924</v>
      </c>
      <c r="I851" s="284"/>
      <c r="J851" s="285">
        <f>ROUND(I851*H851,2)</f>
        <v>0</v>
      </c>
      <c r="K851" s="286"/>
      <c r="L851" s="287"/>
      <c r="M851" s="288" t="s">
        <v>1</v>
      </c>
      <c r="N851" s="289" t="s">
        <v>38</v>
      </c>
      <c r="O851" s="90"/>
      <c r="P851" s="253">
        <f>O851*H851</f>
        <v>0</v>
      </c>
      <c r="Q851" s="253">
        <v>0.004</v>
      </c>
      <c r="R851" s="253">
        <f>Q851*H851</f>
        <v>3.207696</v>
      </c>
      <c r="S851" s="253">
        <v>0</v>
      </c>
      <c r="T851" s="254">
        <f>S851*H851</f>
        <v>0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R851" s="255" t="s">
        <v>333</v>
      </c>
      <c r="AT851" s="255" t="s">
        <v>238</v>
      </c>
      <c r="AU851" s="255" t="s">
        <v>82</v>
      </c>
      <c r="AY851" s="16" t="s">
        <v>165</v>
      </c>
      <c r="BE851" s="256">
        <f>IF(N851="základní",J851,0)</f>
        <v>0</v>
      </c>
      <c r="BF851" s="256">
        <f>IF(N851="snížená",J851,0)</f>
        <v>0</v>
      </c>
      <c r="BG851" s="256">
        <f>IF(N851="zákl. přenesená",J851,0)</f>
        <v>0</v>
      </c>
      <c r="BH851" s="256">
        <f>IF(N851="sníž. přenesená",J851,0)</f>
        <v>0</v>
      </c>
      <c r="BI851" s="256">
        <f>IF(N851="nulová",J851,0)</f>
        <v>0</v>
      </c>
      <c r="BJ851" s="16" t="s">
        <v>80</v>
      </c>
      <c r="BK851" s="256">
        <f>ROUND(I851*H851,2)</f>
        <v>0</v>
      </c>
      <c r="BL851" s="16" t="s">
        <v>247</v>
      </c>
      <c r="BM851" s="255" t="s">
        <v>2571</v>
      </c>
    </row>
    <row r="852" spans="1:47" s="2" customFormat="1" ht="12">
      <c r="A852" s="37"/>
      <c r="B852" s="38"/>
      <c r="C852" s="39"/>
      <c r="D852" s="259" t="s">
        <v>437</v>
      </c>
      <c r="E852" s="39"/>
      <c r="F852" s="290" t="s">
        <v>1133</v>
      </c>
      <c r="G852" s="39"/>
      <c r="H852" s="39"/>
      <c r="I852" s="153"/>
      <c r="J852" s="39"/>
      <c r="K852" s="39"/>
      <c r="L852" s="43"/>
      <c r="M852" s="291"/>
      <c r="N852" s="292"/>
      <c r="O852" s="90"/>
      <c r="P852" s="90"/>
      <c r="Q852" s="90"/>
      <c r="R852" s="90"/>
      <c r="S852" s="90"/>
      <c r="T852" s="91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T852" s="16" t="s">
        <v>437</v>
      </c>
      <c r="AU852" s="16" t="s">
        <v>82</v>
      </c>
    </row>
    <row r="853" spans="1:51" s="14" customFormat="1" ht="12">
      <c r="A853" s="14"/>
      <c r="B853" s="268"/>
      <c r="C853" s="269"/>
      <c r="D853" s="259" t="s">
        <v>173</v>
      </c>
      <c r="E853" s="269"/>
      <c r="F853" s="271" t="s">
        <v>2572</v>
      </c>
      <c r="G853" s="269"/>
      <c r="H853" s="272">
        <v>801.924</v>
      </c>
      <c r="I853" s="273"/>
      <c r="J853" s="269"/>
      <c r="K853" s="269"/>
      <c r="L853" s="274"/>
      <c r="M853" s="275"/>
      <c r="N853" s="276"/>
      <c r="O853" s="276"/>
      <c r="P853" s="276"/>
      <c r="Q853" s="276"/>
      <c r="R853" s="276"/>
      <c r="S853" s="276"/>
      <c r="T853" s="27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8" t="s">
        <v>173</v>
      </c>
      <c r="AU853" s="278" t="s">
        <v>82</v>
      </c>
      <c r="AV853" s="14" t="s">
        <v>82</v>
      </c>
      <c r="AW853" s="14" t="s">
        <v>4</v>
      </c>
      <c r="AX853" s="14" t="s">
        <v>80</v>
      </c>
      <c r="AY853" s="278" t="s">
        <v>165</v>
      </c>
    </row>
    <row r="854" spans="1:65" s="2" customFormat="1" ht="21.75" customHeight="1">
      <c r="A854" s="37"/>
      <c r="B854" s="38"/>
      <c r="C854" s="243" t="s">
        <v>1135</v>
      </c>
      <c r="D854" s="243" t="s">
        <v>167</v>
      </c>
      <c r="E854" s="244" t="s">
        <v>1136</v>
      </c>
      <c r="F854" s="245" t="s">
        <v>1137</v>
      </c>
      <c r="G854" s="246" t="s">
        <v>170</v>
      </c>
      <c r="H854" s="247">
        <v>9.86</v>
      </c>
      <c r="I854" s="248"/>
      <c r="J854" s="249">
        <f>ROUND(I854*H854,2)</f>
        <v>0</v>
      </c>
      <c r="K854" s="250"/>
      <c r="L854" s="43"/>
      <c r="M854" s="251" t="s">
        <v>1</v>
      </c>
      <c r="N854" s="252" t="s">
        <v>38</v>
      </c>
      <c r="O854" s="90"/>
      <c r="P854" s="253">
        <f>O854*H854</f>
        <v>0</v>
      </c>
      <c r="Q854" s="253">
        <v>0.006</v>
      </c>
      <c r="R854" s="253">
        <f>Q854*H854</f>
        <v>0.05916</v>
      </c>
      <c r="S854" s="253">
        <v>0</v>
      </c>
      <c r="T854" s="254">
        <f>S854*H854</f>
        <v>0</v>
      </c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R854" s="255" t="s">
        <v>247</v>
      </c>
      <c r="AT854" s="255" t="s">
        <v>167</v>
      </c>
      <c r="AU854" s="255" t="s">
        <v>82</v>
      </c>
      <c r="AY854" s="16" t="s">
        <v>165</v>
      </c>
      <c r="BE854" s="256">
        <f>IF(N854="základní",J854,0)</f>
        <v>0</v>
      </c>
      <c r="BF854" s="256">
        <f>IF(N854="snížená",J854,0)</f>
        <v>0</v>
      </c>
      <c r="BG854" s="256">
        <f>IF(N854="zákl. přenesená",J854,0)</f>
        <v>0</v>
      </c>
      <c r="BH854" s="256">
        <f>IF(N854="sníž. přenesená",J854,0)</f>
        <v>0</v>
      </c>
      <c r="BI854" s="256">
        <f>IF(N854="nulová",J854,0)</f>
        <v>0</v>
      </c>
      <c r="BJ854" s="16" t="s">
        <v>80</v>
      </c>
      <c r="BK854" s="256">
        <f>ROUND(I854*H854,2)</f>
        <v>0</v>
      </c>
      <c r="BL854" s="16" t="s">
        <v>247</v>
      </c>
      <c r="BM854" s="255" t="s">
        <v>2573</v>
      </c>
    </row>
    <row r="855" spans="1:51" s="14" customFormat="1" ht="12">
      <c r="A855" s="14"/>
      <c r="B855" s="268"/>
      <c r="C855" s="269"/>
      <c r="D855" s="259" t="s">
        <v>173</v>
      </c>
      <c r="E855" s="270" t="s">
        <v>1</v>
      </c>
      <c r="F855" s="271" t="s">
        <v>2538</v>
      </c>
      <c r="G855" s="269"/>
      <c r="H855" s="272">
        <v>9.86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173</v>
      </c>
      <c r="AU855" s="278" t="s">
        <v>82</v>
      </c>
      <c r="AV855" s="14" t="s">
        <v>82</v>
      </c>
      <c r="AW855" s="14" t="s">
        <v>30</v>
      </c>
      <c r="AX855" s="14" t="s">
        <v>73</v>
      </c>
      <c r="AY855" s="278" t="s">
        <v>165</v>
      </c>
    </row>
    <row r="856" spans="1:65" s="2" customFormat="1" ht="21.75" customHeight="1">
      <c r="A856" s="37"/>
      <c r="B856" s="38"/>
      <c r="C856" s="279" t="s">
        <v>1140</v>
      </c>
      <c r="D856" s="279" t="s">
        <v>238</v>
      </c>
      <c r="E856" s="280" t="s">
        <v>1141</v>
      </c>
      <c r="F856" s="281" t="s">
        <v>1142</v>
      </c>
      <c r="G856" s="282" t="s">
        <v>170</v>
      </c>
      <c r="H856" s="283">
        <v>10.55</v>
      </c>
      <c r="I856" s="284"/>
      <c r="J856" s="285">
        <f>ROUND(I856*H856,2)</f>
        <v>0</v>
      </c>
      <c r="K856" s="286"/>
      <c r="L856" s="287"/>
      <c r="M856" s="288" t="s">
        <v>1</v>
      </c>
      <c r="N856" s="289" t="s">
        <v>38</v>
      </c>
      <c r="O856" s="90"/>
      <c r="P856" s="253">
        <f>O856*H856</f>
        <v>0</v>
      </c>
      <c r="Q856" s="253">
        <v>0.005</v>
      </c>
      <c r="R856" s="253">
        <f>Q856*H856</f>
        <v>0.052750000000000005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333</v>
      </c>
      <c r="AT856" s="255" t="s">
        <v>238</v>
      </c>
      <c r="AU856" s="255" t="s">
        <v>82</v>
      </c>
      <c r="AY856" s="16" t="s">
        <v>165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247</v>
      </c>
      <c r="BM856" s="255" t="s">
        <v>2574</v>
      </c>
    </row>
    <row r="857" spans="1:47" s="2" customFormat="1" ht="12">
      <c r="A857" s="37"/>
      <c r="B857" s="38"/>
      <c r="C857" s="39"/>
      <c r="D857" s="259" t="s">
        <v>437</v>
      </c>
      <c r="E857" s="39"/>
      <c r="F857" s="290" t="s">
        <v>1133</v>
      </c>
      <c r="G857" s="39"/>
      <c r="H857" s="39"/>
      <c r="I857" s="153"/>
      <c r="J857" s="39"/>
      <c r="K857" s="39"/>
      <c r="L857" s="43"/>
      <c r="M857" s="291"/>
      <c r="N857" s="292"/>
      <c r="O857" s="90"/>
      <c r="P857" s="90"/>
      <c r="Q857" s="90"/>
      <c r="R857" s="90"/>
      <c r="S857" s="90"/>
      <c r="T857" s="91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T857" s="16" t="s">
        <v>437</v>
      </c>
      <c r="AU857" s="16" t="s">
        <v>82</v>
      </c>
    </row>
    <row r="858" spans="1:51" s="14" customFormat="1" ht="12">
      <c r="A858" s="14"/>
      <c r="B858" s="268"/>
      <c r="C858" s="269"/>
      <c r="D858" s="259" t="s">
        <v>173</v>
      </c>
      <c r="E858" s="269"/>
      <c r="F858" s="271" t="s">
        <v>2575</v>
      </c>
      <c r="G858" s="269"/>
      <c r="H858" s="272">
        <v>10.55</v>
      </c>
      <c r="I858" s="273"/>
      <c r="J858" s="269"/>
      <c r="K858" s="269"/>
      <c r="L858" s="274"/>
      <c r="M858" s="275"/>
      <c r="N858" s="276"/>
      <c r="O858" s="276"/>
      <c r="P858" s="276"/>
      <c r="Q858" s="276"/>
      <c r="R858" s="276"/>
      <c r="S858" s="276"/>
      <c r="T858" s="277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8" t="s">
        <v>173</v>
      </c>
      <c r="AU858" s="278" t="s">
        <v>82</v>
      </c>
      <c r="AV858" s="14" t="s">
        <v>82</v>
      </c>
      <c r="AW858" s="14" t="s">
        <v>4</v>
      </c>
      <c r="AX858" s="14" t="s">
        <v>80</v>
      </c>
      <c r="AY858" s="278" t="s">
        <v>165</v>
      </c>
    </row>
    <row r="859" spans="1:65" s="2" customFormat="1" ht="21.75" customHeight="1">
      <c r="A859" s="37"/>
      <c r="B859" s="38"/>
      <c r="C859" s="243" t="s">
        <v>1145</v>
      </c>
      <c r="D859" s="243" t="s">
        <v>167</v>
      </c>
      <c r="E859" s="244" t="s">
        <v>1146</v>
      </c>
      <c r="F859" s="245" t="s">
        <v>1147</v>
      </c>
      <c r="G859" s="246" t="s">
        <v>170</v>
      </c>
      <c r="H859" s="247">
        <v>288.63</v>
      </c>
      <c r="I859" s="248"/>
      <c r="J859" s="249">
        <f>ROUND(I859*H859,2)</f>
        <v>0</v>
      </c>
      <c r="K859" s="250"/>
      <c r="L859" s="43"/>
      <c r="M859" s="251" t="s">
        <v>1</v>
      </c>
      <c r="N859" s="252" t="s">
        <v>38</v>
      </c>
      <c r="O859" s="90"/>
      <c r="P859" s="253">
        <f>O859*H859</f>
        <v>0</v>
      </c>
      <c r="Q859" s="253">
        <v>0</v>
      </c>
      <c r="R859" s="253">
        <f>Q859*H859</f>
        <v>0</v>
      </c>
      <c r="S859" s="253">
        <v>0</v>
      </c>
      <c r="T859" s="254">
        <f>S859*H859</f>
        <v>0</v>
      </c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R859" s="255" t="s">
        <v>247</v>
      </c>
      <c r="AT859" s="255" t="s">
        <v>167</v>
      </c>
      <c r="AU859" s="255" t="s">
        <v>82</v>
      </c>
      <c r="AY859" s="16" t="s">
        <v>165</v>
      </c>
      <c r="BE859" s="256">
        <f>IF(N859="základní",J859,0)</f>
        <v>0</v>
      </c>
      <c r="BF859" s="256">
        <f>IF(N859="snížená",J859,0)</f>
        <v>0</v>
      </c>
      <c r="BG859" s="256">
        <f>IF(N859="zákl. přenesená",J859,0)</f>
        <v>0</v>
      </c>
      <c r="BH859" s="256">
        <f>IF(N859="sníž. přenesená",J859,0)</f>
        <v>0</v>
      </c>
      <c r="BI859" s="256">
        <f>IF(N859="nulová",J859,0)</f>
        <v>0</v>
      </c>
      <c r="BJ859" s="16" t="s">
        <v>80</v>
      </c>
      <c r="BK859" s="256">
        <f>ROUND(I859*H859,2)</f>
        <v>0</v>
      </c>
      <c r="BL859" s="16" t="s">
        <v>247</v>
      </c>
      <c r="BM859" s="255" t="s">
        <v>2576</v>
      </c>
    </row>
    <row r="860" spans="1:51" s="13" customFormat="1" ht="12">
      <c r="A860" s="13"/>
      <c r="B860" s="257"/>
      <c r="C860" s="258"/>
      <c r="D860" s="259" t="s">
        <v>173</v>
      </c>
      <c r="E860" s="260" t="s">
        <v>1</v>
      </c>
      <c r="F860" s="261" t="s">
        <v>1149</v>
      </c>
      <c r="G860" s="258"/>
      <c r="H860" s="260" t="s">
        <v>1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67" t="s">
        <v>173</v>
      </c>
      <c r="AU860" s="267" t="s">
        <v>82</v>
      </c>
      <c r="AV860" s="13" t="s">
        <v>80</v>
      </c>
      <c r="AW860" s="13" t="s">
        <v>30</v>
      </c>
      <c r="AX860" s="13" t="s">
        <v>73</v>
      </c>
      <c r="AY860" s="267" t="s">
        <v>165</v>
      </c>
    </row>
    <row r="861" spans="1:51" s="14" customFormat="1" ht="12">
      <c r="A861" s="14"/>
      <c r="B861" s="268"/>
      <c r="C861" s="269"/>
      <c r="D861" s="259" t="s">
        <v>173</v>
      </c>
      <c r="E861" s="270" t="s">
        <v>1</v>
      </c>
      <c r="F861" s="271" t="s">
        <v>2577</v>
      </c>
      <c r="G861" s="269"/>
      <c r="H861" s="272">
        <v>34.65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173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165</v>
      </c>
    </row>
    <row r="862" spans="1:51" s="14" customFormat="1" ht="12">
      <c r="A862" s="14"/>
      <c r="B862" s="268"/>
      <c r="C862" s="269"/>
      <c r="D862" s="259" t="s">
        <v>173</v>
      </c>
      <c r="E862" s="270" t="s">
        <v>1</v>
      </c>
      <c r="F862" s="271" t="s">
        <v>2578</v>
      </c>
      <c r="G862" s="269"/>
      <c r="H862" s="272">
        <v>253.98</v>
      </c>
      <c r="I862" s="273"/>
      <c r="J862" s="269"/>
      <c r="K862" s="269"/>
      <c r="L862" s="274"/>
      <c r="M862" s="275"/>
      <c r="N862" s="276"/>
      <c r="O862" s="276"/>
      <c r="P862" s="276"/>
      <c r="Q862" s="276"/>
      <c r="R862" s="276"/>
      <c r="S862" s="276"/>
      <c r="T862" s="27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8" t="s">
        <v>173</v>
      </c>
      <c r="AU862" s="278" t="s">
        <v>82</v>
      </c>
      <c r="AV862" s="14" t="s">
        <v>82</v>
      </c>
      <c r="AW862" s="14" t="s">
        <v>30</v>
      </c>
      <c r="AX862" s="14" t="s">
        <v>73</v>
      </c>
      <c r="AY862" s="278" t="s">
        <v>165</v>
      </c>
    </row>
    <row r="863" spans="1:65" s="2" customFormat="1" ht="33" customHeight="1">
      <c r="A863" s="37"/>
      <c r="B863" s="38"/>
      <c r="C863" s="243" t="s">
        <v>2010</v>
      </c>
      <c r="D863" s="243" t="s">
        <v>167</v>
      </c>
      <c r="E863" s="244" t="s">
        <v>1153</v>
      </c>
      <c r="F863" s="245" t="s">
        <v>1154</v>
      </c>
      <c r="G863" s="246" t="s">
        <v>170</v>
      </c>
      <c r="H863" s="247">
        <v>253.98</v>
      </c>
      <c r="I863" s="248"/>
      <c r="J863" s="249">
        <f>ROUND(I863*H863,2)</f>
        <v>0</v>
      </c>
      <c r="K863" s="250"/>
      <c r="L863" s="43"/>
      <c r="M863" s="251" t="s">
        <v>1</v>
      </c>
      <c r="N863" s="252" t="s">
        <v>38</v>
      </c>
      <c r="O863" s="90"/>
      <c r="P863" s="253">
        <f>O863*H863</f>
        <v>0</v>
      </c>
      <c r="Q863" s="253">
        <v>0</v>
      </c>
      <c r="R863" s="253">
        <f>Q863*H863</f>
        <v>0</v>
      </c>
      <c r="S863" s="253">
        <v>0</v>
      </c>
      <c r="T863" s="254">
        <f>S863*H863</f>
        <v>0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R863" s="255" t="s">
        <v>247</v>
      </c>
      <c r="AT863" s="255" t="s">
        <v>167</v>
      </c>
      <c r="AU863" s="255" t="s">
        <v>82</v>
      </c>
      <c r="AY863" s="16" t="s">
        <v>165</v>
      </c>
      <c r="BE863" s="256">
        <f>IF(N863="základní",J863,0)</f>
        <v>0</v>
      </c>
      <c r="BF863" s="256">
        <f>IF(N863="snížená",J863,0)</f>
        <v>0</v>
      </c>
      <c r="BG863" s="256">
        <f>IF(N863="zákl. přenesená",J863,0)</f>
        <v>0</v>
      </c>
      <c r="BH863" s="256">
        <f>IF(N863="sníž. přenesená",J863,0)</f>
        <v>0</v>
      </c>
      <c r="BI863" s="256">
        <f>IF(N863="nulová",J863,0)</f>
        <v>0</v>
      </c>
      <c r="BJ863" s="16" t="s">
        <v>80</v>
      </c>
      <c r="BK863" s="256">
        <f>ROUND(I863*H863,2)</f>
        <v>0</v>
      </c>
      <c r="BL863" s="16" t="s">
        <v>247</v>
      </c>
      <c r="BM863" s="255" t="s">
        <v>2579</v>
      </c>
    </row>
    <row r="864" spans="1:47" s="2" customFormat="1" ht="12">
      <c r="A864" s="37"/>
      <c r="B864" s="38"/>
      <c r="C864" s="39"/>
      <c r="D864" s="259" t="s">
        <v>437</v>
      </c>
      <c r="E864" s="39"/>
      <c r="F864" s="290" t="s">
        <v>1156</v>
      </c>
      <c r="G864" s="39"/>
      <c r="H864" s="39"/>
      <c r="I864" s="153"/>
      <c r="J864" s="39"/>
      <c r="K864" s="39"/>
      <c r="L864" s="43"/>
      <c r="M864" s="291"/>
      <c r="N864" s="292"/>
      <c r="O864" s="90"/>
      <c r="P864" s="90"/>
      <c r="Q864" s="90"/>
      <c r="R864" s="90"/>
      <c r="S864" s="90"/>
      <c r="T864" s="91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T864" s="16" t="s">
        <v>437</v>
      </c>
      <c r="AU864" s="16" t="s">
        <v>82</v>
      </c>
    </row>
    <row r="865" spans="1:51" s="14" customFormat="1" ht="12">
      <c r="A865" s="14"/>
      <c r="B865" s="268"/>
      <c r="C865" s="269"/>
      <c r="D865" s="259" t="s">
        <v>173</v>
      </c>
      <c r="E865" s="270" t="s">
        <v>1</v>
      </c>
      <c r="F865" s="271" t="s">
        <v>2578</v>
      </c>
      <c r="G865" s="269"/>
      <c r="H865" s="272">
        <v>253.98</v>
      </c>
      <c r="I865" s="273"/>
      <c r="J865" s="269"/>
      <c r="K865" s="269"/>
      <c r="L865" s="274"/>
      <c r="M865" s="275"/>
      <c r="N865" s="276"/>
      <c r="O865" s="276"/>
      <c r="P865" s="276"/>
      <c r="Q865" s="276"/>
      <c r="R865" s="276"/>
      <c r="S865" s="276"/>
      <c r="T865" s="27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78" t="s">
        <v>173</v>
      </c>
      <c r="AU865" s="278" t="s">
        <v>82</v>
      </c>
      <c r="AV865" s="14" t="s">
        <v>82</v>
      </c>
      <c r="AW865" s="14" t="s">
        <v>30</v>
      </c>
      <c r="AX865" s="14" t="s">
        <v>73</v>
      </c>
      <c r="AY865" s="278" t="s">
        <v>165</v>
      </c>
    </row>
    <row r="866" spans="1:65" s="2" customFormat="1" ht="21.75" customHeight="1">
      <c r="A866" s="37"/>
      <c r="B866" s="38"/>
      <c r="C866" s="279" t="s">
        <v>1152</v>
      </c>
      <c r="D866" s="279" t="s">
        <v>238</v>
      </c>
      <c r="E866" s="280" t="s">
        <v>1158</v>
      </c>
      <c r="F866" s="281" t="s">
        <v>1159</v>
      </c>
      <c r="G866" s="282" t="s">
        <v>170</v>
      </c>
      <c r="H866" s="283">
        <v>141.311</v>
      </c>
      <c r="I866" s="284"/>
      <c r="J866" s="285">
        <f>ROUND(I866*H866,2)</f>
        <v>0</v>
      </c>
      <c r="K866" s="286"/>
      <c r="L866" s="287"/>
      <c r="M866" s="288" t="s">
        <v>1</v>
      </c>
      <c r="N866" s="289" t="s">
        <v>38</v>
      </c>
      <c r="O866" s="90"/>
      <c r="P866" s="253">
        <f>O866*H866</f>
        <v>0</v>
      </c>
      <c r="Q866" s="253">
        <v>0.0042</v>
      </c>
      <c r="R866" s="253">
        <f>Q866*H866</f>
        <v>0.5935062</v>
      </c>
      <c r="S866" s="253">
        <v>0</v>
      </c>
      <c r="T866" s="254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55" t="s">
        <v>333</v>
      </c>
      <c r="AT866" s="255" t="s">
        <v>238</v>
      </c>
      <c r="AU866" s="255" t="s">
        <v>82</v>
      </c>
      <c r="AY866" s="16" t="s">
        <v>165</v>
      </c>
      <c r="BE866" s="256">
        <f>IF(N866="základní",J866,0)</f>
        <v>0</v>
      </c>
      <c r="BF866" s="256">
        <f>IF(N866="snížená",J866,0)</f>
        <v>0</v>
      </c>
      <c r="BG866" s="256">
        <f>IF(N866="zákl. přenesená",J866,0)</f>
        <v>0</v>
      </c>
      <c r="BH866" s="256">
        <f>IF(N866="sníž. přenesená",J866,0)</f>
        <v>0</v>
      </c>
      <c r="BI866" s="256">
        <f>IF(N866="nulová",J866,0)</f>
        <v>0</v>
      </c>
      <c r="BJ866" s="16" t="s">
        <v>80</v>
      </c>
      <c r="BK866" s="256">
        <f>ROUND(I866*H866,2)</f>
        <v>0</v>
      </c>
      <c r="BL866" s="16" t="s">
        <v>247</v>
      </c>
      <c r="BM866" s="255" t="s">
        <v>2580</v>
      </c>
    </row>
    <row r="867" spans="1:51" s="13" customFormat="1" ht="12">
      <c r="A867" s="13"/>
      <c r="B867" s="257"/>
      <c r="C867" s="258"/>
      <c r="D867" s="259" t="s">
        <v>173</v>
      </c>
      <c r="E867" s="260" t="s">
        <v>1</v>
      </c>
      <c r="F867" s="261" t="s">
        <v>1149</v>
      </c>
      <c r="G867" s="258"/>
      <c r="H867" s="260" t="s">
        <v>1</v>
      </c>
      <c r="I867" s="262"/>
      <c r="J867" s="258"/>
      <c r="K867" s="258"/>
      <c r="L867" s="263"/>
      <c r="M867" s="264"/>
      <c r="N867" s="265"/>
      <c r="O867" s="265"/>
      <c r="P867" s="265"/>
      <c r="Q867" s="265"/>
      <c r="R867" s="265"/>
      <c r="S867" s="265"/>
      <c r="T867" s="26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7" t="s">
        <v>173</v>
      </c>
      <c r="AU867" s="267" t="s">
        <v>82</v>
      </c>
      <c r="AV867" s="13" t="s">
        <v>80</v>
      </c>
      <c r="AW867" s="13" t="s">
        <v>30</v>
      </c>
      <c r="AX867" s="13" t="s">
        <v>73</v>
      </c>
      <c r="AY867" s="267" t="s">
        <v>165</v>
      </c>
    </row>
    <row r="868" spans="1:51" s="14" customFormat="1" ht="12">
      <c r="A868" s="14"/>
      <c r="B868" s="268"/>
      <c r="C868" s="269"/>
      <c r="D868" s="259" t="s">
        <v>173</v>
      </c>
      <c r="E868" s="270" t="s">
        <v>1</v>
      </c>
      <c r="F868" s="271" t="s">
        <v>2581</v>
      </c>
      <c r="G868" s="269"/>
      <c r="H868" s="272">
        <v>11.55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173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165</v>
      </c>
    </row>
    <row r="869" spans="1:51" s="14" customFormat="1" ht="12">
      <c r="A869" s="14"/>
      <c r="B869" s="268"/>
      <c r="C869" s="269"/>
      <c r="D869" s="259" t="s">
        <v>173</v>
      </c>
      <c r="E869" s="270" t="s">
        <v>1</v>
      </c>
      <c r="F869" s="271" t="s">
        <v>2582</v>
      </c>
      <c r="G869" s="269"/>
      <c r="H869" s="272">
        <v>126.99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173</v>
      </c>
      <c r="AU869" s="278" t="s">
        <v>82</v>
      </c>
      <c r="AV869" s="14" t="s">
        <v>82</v>
      </c>
      <c r="AW869" s="14" t="s">
        <v>30</v>
      </c>
      <c r="AX869" s="14" t="s">
        <v>73</v>
      </c>
      <c r="AY869" s="278" t="s">
        <v>165</v>
      </c>
    </row>
    <row r="870" spans="1:51" s="14" customFormat="1" ht="12">
      <c r="A870" s="14"/>
      <c r="B870" s="268"/>
      <c r="C870" s="269"/>
      <c r="D870" s="259" t="s">
        <v>173</v>
      </c>
      <c r="E870" s="269"/>
      <c r="F870" s="271" t="s">
        <v>2583</v>
      </c>
      <c r="G870" s="269"/>
      <c r="H870" s="272">
        <v>141.311</v>
      </c>
      <c r="I870" s="273"/>
      <c r="J870" s="269"/>
      <c r="K870" s="269"/>
      <c r="L870" s="274"/>
      <c r="M870" s="275"/>
      <c r="N870" s="276"/>
      <c r="O870" s="276"/>
      <c r="P870" s="276"/>
      <c r="Q870" s="276"/>
      <c r="R870" s="276"/>
      <c r="S870" s="276"/>
      <c r="T870" s="27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8" t="s">
        <v>173</v>
      </c>
      <c r="AU870" s="278" t="s">
        <v>82</v>
      </c>
      <c r="AV870" s="14" t="s">
        <v>82</v>
      </c>
      <c r="AW870" s="14" t="s">
        <v>4</v>
      </c>
      <c r="AX870" s="14" t="s">
        <v>80</v>
      </c>
      <c r="AY870" s="278" t="s">
        <v>165</v>
      </c>
    </row>
    <row r="871" spans="1:65" s="2" customFormat="1" ht="21.75" customHeight="1">
      <c r="A871" s="37"/>
      <c r="B871" s="38"/>
      <c r="C871" s="279" t="s">
        <v>1157</v>
      </c>
      <c r="D871" s="279" t="s">
        <v>238</v>
      </c>
      <c r="E871" s="280" t="s">
        <v>1165</v>
      </c>
      <c r="F871" s="281" t="s">
        <v>1166</v>
      </c>
      <c r="G871" s="282" t="s">
        <v>170</v>
      </c>
      <c r="H871" s="283">
        <v>153.092</v>
      </c>
      <c r="I871" s="284"/>
      <c r="J871" s="285">
        <f>ROUND(I871*H871,2)</f>
        <v>0</v>
      </c>
      <c r="K871" s="286"/>
      <c r="L871" s="287"/>
      <c r="M871" s="288" t="s">
        <v>1</v>
      </c>
      <c r="N871" s="289" t="s">
        <v>38</v>
      </c>
      <c r="O871" s="90"/>
      <c r="P871" s="253">
        <f>O871*H871</f>
        <v>0</v>
      </c>
      <c r="Q871" s="253">
        <v>0.0021</v>
      </c>
      <c r="R871" s="253">
        <f>Q871*H871</f>
        <v>0.32149320000000003</v>
      </c>
      <c r="S871" s="253">
        <v>0</v>
      </c>
      <c r="T871" s="254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55" t="s">
        <v>333</v>
      </c>
      <c r="AT871" s="255" t="s">
        <v>238</v>
      </c>
      <c r="AU871" s="255" t="s">
        <v>82</v>
      </c>
      <c r="AY871" s="16" t="s">
        <v>165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6" t="s">
        <v>80</v>
      </c>
      <c r="BK871" s="256">
        <f>ROUND(I871*H871,2)</f>
        <v>0</v>
      </c>
      <c r="BL871" s="16" t="s">
        <v>247</v>
      </c>
      <c r="BM871" s="255" t="s">
        <v>2584</v>
      </c>
    </row>
    <row r="872" spans="1:51" s="13" customFormat="1" ht="12">
      <c r="A872" s="13"/>
      <c r="B872" s="257"/>
      <c r="C872" s="258"/>
      <c r="D872" s="259" t="s">
        <v>173</v>
      </c>
      <c r="E872" s="260" t="s">
        <v>1</v>
      </c>
      <c r="F872" s="261" t="s">
        <v>1149</v>
      </c>
      <c r="G872" s="258"/>
      <c r="H872" s="260" t="s">
        <v>1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7" t="s">
        <v>173</v>
      </c>
      <c r="AU872" s="267" t="s">
        <v>82</v>
      </c>
      <c r="AV872" s="13" t="s">
        <v>80</v>
      </c>
      <c r="AW872" s="13" t="s">
        <v>30</v>
      </c>
      <c r="AX872" s="13" t="s">
        <v>73</v>
      </c>
      <c r="AY872" s="267" t="s">
        <v>165</v>
      </c>
    </row>
    <row r="873" spans="1:51" s="14" customFormat="1" ht="12">
      <c r="A873" s="14"/>
      <c r="B873" s="268"/>
      <c r="C873" s="269"/>
      <c r="D873" s="259" t="s">
        <v>173</v>
      </c>
      <c r="E873" s="270" t="s">
        <v>1</v>
      </c>
      <c r="F873" s="271" t="s">
        <v>2585</v>
      </c>
      <c r="G873" s="269"/>
      <c r="H873" s="272">
        <v>23.1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173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165</v>
      </c>
    </row>
    <row r="874" spans="1:51" s="14" customFormat="1" ht="12">
      <c r="A874" s="14"/>
      <c r="B874" s="268"/>
      <c r="C874" s="269"/>
      <c r="D874" s="259" t="s">
        <v>173</v>
      </c>
      <c r="E874" s="270" t="s">
        <v>1</v>
      </c>
      <c r="F874" s="271" t="s">
        <v>2582</v>
      </c>
      <c r="G874" s="269"/>
      <c r="H874" s="272">
        <v>126.99</v>
      </c>
      <c r="I874" s="273"/>
      <c r="J874" s="269"/>
      <c r="K874" s="269"/>
      <c r="L874" s="274"/>
      <c r="M874" s="275"/>
      <c r="N874" s="276"/>
      <c r="O874" s="276"/>
      <c r="P874" s="276"/>
      <c r="Q874" s="276"/>
      <c r="R874" s="276"/>
      <c r="S874" s="276"/>
      <c r="T874" s="27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78" t="s">
        <v>173</v>
      </c>
      <c r="AU874" s="278" t="s">
        <v>82</v>
      </c>
      <c r="AV874" s="14" t="s">
        <v>82</v>
      </c>
      <c r="AW874" s="14" t="s">
        <v>30</v>
      </c>
      <c r="AX874" s="14" t="s">
        <v>73</v>
      </c>
      <c r="AY874" s="278" t="s">
        <v>165</v>
      </c>
    </row>
    <row r="875" spans="1:51" s="14" customFormat="1" ht="12">
      <c r="A875" s="14"/>
      <c r="B875" s="268"/>
      <c r="C875" s="269"/>
      <c r="D875" s="259" t="s">
        <v>173</v>
      </c>
      <c r="E875" s="269"/>
      <c r="F875" s="271" t="s">
        <v>2586</v>
      </c>
      <c r="G875" s="269"/>
      <c r="H875" s="272">
        <v>153.092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173</v>
      </c>
      <c r="AU875" s="278" t="s">
        <v>82</v>
      </c>
      <c r="AV875" s="14" t="s">
        <v>82</v>
      </c>
      <c r="AW875" s="14" t="s">
        <v>4</v>
      </c>
      <c r="AX875" s="14" t="s">
        <v>80</v>
      </c>
      <c r="AY875" s="278" t="s">
        <v>165</v>
      </c>
    </row>
    <row r="876" spans="1:65" s="2" customFormat="1" ht="21.75" customHeight="1">
      <c r="A876" s="37"/>
      <c r="B876" s="38"/>
      <c r="C876" s="243" t="s">
        <v>1164</v>
      </c>
      <c r="D876" s="243" t="s">
        <v>167</v>
      </c>
      <c r="E876" s="244" t="s">
        <v>1171</v>
      </c>
      <c r="F876" s="245" t="s">
        <v>1172</v>
      </c>
      <c r="G876" s="246" t="s">
        <v>170</v>
      </c>
      <c r="H876" s="247">
        <v>15.75</v>
      </c>
      <c r="I876" s="248"/>
      <c r="J876" s="249">
        <f>ROUND(I876*H876,2)</f>
        <v>0</v>
      </c>
      <c r="K876" s="250"/>
      <c r="L876" s="43"/>
      <c r="M876" s="251" t="s">
        <v>1</v>
      </c>
      <c r="N876" s="252" t="s">
        <v>38</v>
      </c>
      <c r="O876" s="90"/>
      <c r="P876" s="253">
        <f>O876*H876</f>
        <v>0</v>
      </c>
      <c r="Q876" s="253">
        <v>1E-05</v>
      </c>
      <c r="R876" s="253">
        <f>Q876*H876</f>
        <v>0.0001575</v>
      </c>
      <c r="S876" s="253">
        <v>0</v>
      </c>
      <c r="T876" s="254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55" t="s">
        <v>247</v>
      </c>
      <c r="AT876" s="255" t="s">
        <v>167</v>
      </c>
      <c r="AU876" s="255" t="s">
        <v>82</v>
      </c>
      <c r="AY876" s="16" t="s">
        <v>165</v>
      </c>
      <c r="BE876" s="256">
        <f>IF(N876="základní",J876,0)</f>
        <v>0</v>
      </c>
      <c r="BF876" s="256">
        <f>IF(N876="snížená",J876,0)</f>
        <v>0</v>
      </c>
      <c r="BG876" s="256">
        <f>IF(N876="zákl. přenesená",J876,0)</f>
        <v>0</v>
      </c>
      <c r="BH876" s="256">
        <f>IF(N876="sníž. přenesená",J876,0)</f>
        <v>0</v>
      </c>
      <c r="BI876" s="256">
        <f>IF(N876="nulová",J876,0)</f>
        <v>0</v>
      </c>
      <c r="BJ876" s="16" t="s">
        <v>80</v>
      </c>
      <c r="BK876" s="256">
        <f>ROUND(I876*H876,2)</f>
        <v>0</v>
      </c>
      <c r="BL876" s="16" t="s">
        <v>247</v>
      </c>
      <c r="BM876" s="255" t="s">
        <v>2587</v>
      </c>
    </row>
    <row r="877" spans="1:51" s="13" customFormat="1" ht="12">
      <c r="A877" s="13"/>
      <c r="B877" s="257"/>
      <c r="C877" s="258"/>
      <c r="D877" s="259" t="s">
        <v>173</v>
      </c>
      <c r="E877" s="260" t="s">
        <v>1</v>
      </c>
      <c r="F877" s="261" t="s">
        <v>1149</v>
      </c>
      <c r="G877" s="258"/>
      <c r="H877" s="260" t="s">
        <v>1</v>
      </c>
      <c r="I877" s="262"/>
      <c r="J877" s="258"/>
      <c r="K877" s="258"/>
      <c r="L877" s="263"/>
      <c r="M877" s="264"/>
      <c r="N877" s="265"/>
      <c r="O877" s="265"/>
      <c r="P877" s="265"/>
      <c r="Q877" s="265"/>
      <c r="R877" s="265"/>
      <c r="S877" s="265"/>
      <c r="T877" s="266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7" t="s">
        <v>173</v>
      </c>
      <c r="AU877" s="267" t="s">
        <v>82</v>
      </c>
      <c r="AV877" s="13" t="s">
        <v>80</v>
      </c>
      <c r="AW877" s="13" t="s">
        <v>30</v>
      </c>
      <c r="AX877" s="13" t="s">
        <v>73</v>
      </c>
      <c r="AY877" s="267" t="s">
        <v>165</v>
      </c>
    </row>
    <row r="878" spans="1:51" s="14" customFormat="1" ht="12">
      <c r="A878" s="14"/>
      <c r="B878" s="268"/>
      <c r="C878" s="269"/>
      <c r="D878" s="259" t="s">
        <v>173</v>
      </c>
      <c r="E878" s="270" t="s">
        <v>1</v>
      </c>
      <c r="F878" s="271" t="s">
        <v>1174</v>
      </c>
      <c r="G878" s="269"/>
      <c r="H878" s="272">
        <v>15.75</v>
      </c>
      <c r="I878" s="273"/>
      <c r="J878" s="269"/>
      <c r="K878" s="269"/>
      <c r="L878" s="274"/>
      <c r="M878" s="275"/>
      <c r="N878" s="276"/>
      <c r="O878" s="276"/>
      <c r="P878" s="276"/>
      <c r="Q878" s="276"/>
      <c r="R878" s="276"/>
      <c r="S878" s="276"/>
      <c r="T878" s="27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78" t="s">
        <v>173</v>
      </c>
      <c r="AU878" s="278" t="s">
        <v>82</v>
      </c>
      <c r="AV878" s="14" t="s">
        <v>82</v>
      </c>
      <c r="AW878" s="14" t="s">
        <v>30</v>
      </c>
      <c r="AX878" s="14" t="s">
        <v>73</v>
      </c>
      <c r="AY878" s="278" t="s">
        <v>165</v>
      </c>
    </row>
    <row r="879" spans="1:65" s="2" customFormat="1" ht="21.75" customHeight="1">
      <c r="A879" s="37"/>
      <c r="B879" s="38"/>
      <c r="C879" s="279" t="s">
        <v>1170</v>
      </c>
      <c r="D879" s="279" t="s">
        <v>238</v>
      </c>
      <c r="E879" s="280" t="s">
        <v>1176</v>
      </c>
      <c r="F879" s="281" t="s">
        <v>1177</v>
      </c>
      <c r="G879" s="282" t="s">
        <v>170</v>
      </c>
      <c r="H879" s="283">
        <v>17.325</v>
      </c>
      <c r="I879" s="284"/>
      <c r="J879" s="285">
        <f>ROUND(I879*H879,2)</f>
        <v>0</v>
      </c>
      <c r="K879" s="286"/>
      <c r="L879" s="287"/>
      <c r="M879" s="288" t="s">
        <v>1</v>
      </c>
      <c r="N879" s="289" t="s">
        <v>38</v>
      </c>
      <c r="O879" s="90"/>
      <c r="P879" s="253">
        <f>O879*H879</f>
        <v>0</v>
      </c>
      <c r="Q879" s="253">
        <v>0.000115</v>
      </c>
      <c r="R879" s="253">
        <f>Q879*H879</f>
        <v>0.001992375</v>
      </c>
      <c r="S879" s="253">
        <v>0</v>
      </c>
      <c r="T879" s="254">
        <f>S879*H879</f>
        <v>0</v>
      </c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R879" s="255" t="s">
        <v>333</v>
      </c>
      <c r="AT879" s="255" t="s">
        <v>238</v>
      </c>
      <c r="AU879" s="255" t="s">
        <v>82</v>
      </c>
      <c r="AY879" s="16" t="s">
        <v>165</v>
      </c>
      <c r="BE879" s="256">
        <f>IF(N879="základní",J879,0)</f>
        <v>0</v>
      </c>
      <c r="BF879" s="256">
        <f>IF(N879="snížená",J879,0)</f>
        <v>0</v>
      </c>
      <c r="BG879" s="256">
        <f>IF(N879="zákl. přenesená",J879,0)</f>
        <v>0</v>
      </c>
      <c r="BH879" s="256">
        <f>IF(N879="sníž. přenesená",J879,0)</f>
        <v>0</v>
      </c>
      <c r="BI879" s="256">
        <f>IF(N879="nulová",J879,0)</f>
        <v>0</v>
      </c>
      <c r="BJ879" s="16" t="s">
        <v>80</v>
      </c>
      <c r="BK879" s="256">
        <f>ROUND(I879*H879,2)</f>
        <v>0</v>
      </c>
      <c r="BL879" s="16" t="s">
        <v>247</v>
      </c>
      <c r="BM879" s="255" t="s">
        <v>2588</v>
      </c>
    </row>
    <row r="880" spans="1:51" s="14" customFormat="1" ht="12">
      <c r="A880" s="14"/>
      <c r="B880" s="268"/>
      <c r="C880" s="269"/>
      <c r="D880" s="259" t="s">
        <v>173</v>
      </c>
      <c r="E880" s="269"/>
      <c r="F880" s="271" t="s">
        <v>1179</v>
      </c>
      <c r="G880" s="269"/>
      <c r="H880" s="272">
        <v>17.325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173</v>
      </c>
      <c r="AU880" s="278" t="s">
        <v>82</v>
      </c>
      <c r="AV880" s="14" t="s">
        <v>82</v>
      </c>
      <c r="AW880" s="14" t="s">
        <v>4</v>
      </c>
      <c r="AX880" s="14" t="s">
        <v>80</v>
      </c>
      <c r="AY880" s="278" t="s">
        <v>165</v>
      </c>
    </row>
    <row r="881" spans="1:65" s="2" customFormat="1" ht="21.75" customHeight="1">
      <c r="A881" s="37"/>
      <c r="B881" s="38"/>
      <c r="C881" s="243" t="s">
        <v>1175</v>
      </c>
      <c r="D881" s="243" t="s">
        <v>167</v>
      </c>
      <c r="E881" s="244" t="s">
        <v>1181</v>
      </c>
      <c r="F881" s="245" t="s">
        <v>1182</v>
      </c>
      <c r="G881" s="246" t="s">
        <v>219</v>
      </c>
      <c r="H881" s="247">
        <v>4.343</v>
      </c>
      <c r="I881" s="248"/>
      <c r="J881" s="249">
        <f>ROUND(I881*H881,2)</f>
        <v>0</v>
      </c>
      <c r="K881" s="250"/>
      <c r="L881" s="43"/>
      <c r="M881" s="251" t="s">
        <v>1</v>
      </c>
      <c r="N881" s="252" t="s">
        <v>38</v>
      </c>
      <c r="O881" s="90"/>
      <c r="P881" s="253">
        <f>O881*H881</f>
        <v>0</v>
      </c>
      <c r="Q881" s="253">
        <v>0</v>
      </c>
      <c r="R881" s="253">
        <f>Q881*H881</f>
        <v>0</v>
      </c>
      <c r="S881" s="253">
        <v>0</v>
      </c>
      <c r="T881" s="254">
        <f>S881*H881</f>
        <v>0</v>
      </c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R881" s="255" t="s">
        <v>247</v>
      </c>
      <c r="AT881" s="255" t="s">
        <v>167</v>
      </c>
      <c r="AU881" s="255" t="s">
        <v>82</v>
      </c>
      <c r="AY881" s="16" t="s">
        <v>165</v>
      </c>
      <c r="BE881" s="256">
        <f>IF(N881="základní",J881,0)</f>
        <v>0</v>
      </c>
      <c r="BF881" s="256">
        <f>IF(N881="snížená",J881,0)</f>
        <v>0</v>
      </c>
      <c r="BG881" s="256">
        <f>IF(N881="zákl. přenesená",J881,0)</f>
        <v>0</v>
      </c>
      <c r="BH881" s="256">
        <f>IF(N881="sníž. přenesená",J881,0)</f>
        <v>0</v>
      </c>
      <c r="BI881" s="256">
        <f>IF(N881="nulová",J881,0)</f>
        <v>0</v>
      </c>
      <c r="BJ881" s="16" t="s">
        <v>80</v>
      </c>
      <c r="BK881" s="256">
        <f>ROUND(I881*H881,2)</f>
        <v>0</v>
      </c>
      <c r="BL881" s="16" t="s">
        <v>247</v>
      </c>
      <c r="BM881" s="255" t="s">
        <v>2589</v>
      </c>
    </row>
    <row r="882" spans="1:63" s="12" customFormat="1" ht="22.8" customHeight="1">
      <c r="A882" s="12"/>
      <c r="B882" s="227"/>
      <c r="C882" s="228"/>
      <c r="D882" s="229" t="s">
        <v>72</v>
      </c>
      <c r="E882" s="241" t="s">
        <v>1184</v>
      </c>
      <c r="F882" s="241" t="s">
        <v>1185</v>
      </c>
      <c r="G882" s="228"/>
      <c r="H882" s="228"/>
      <c r="I882" s="231"/>
      <c r="J882" s="242">
        <f>BK882</f>
        <v>0</v>
      </c>
      <c r="K882" s="228"/>
      <c r="L882" s="233"/>
      <c r="M882" s="234"/>
      <c r="N882" s="235"/>
      <c r="O882" s="235"/>
      <c r="P882" s="236">
        <f>SUM(P883:P885)</f>
        <v>0</v>
      </c>
      <c r="Q882" s="235"/>
      <c r="R882" s="236">
        <f>SUM(R883:R885)</f>
        <v>0.043680000000000004</v>
      </c>
      <c r="S882" s="235"/>
      <c r="T882" s="237">
        <f>SUM(T883:T885)</f>
        <v>0</v>
      </c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R882" s="238" t="s">
        <v>82</v>
      </c>
      <c r="AT882" s="239" t="s">
        <v>72</v>
      </c>
      <c r="AU882" s="239" t="s">
        <v>80</v>
      </c>
      <c r="AY882" s="238" t="s">
        <v>165</v>
      </c>
      <c r="BK882" s="240">
        <f>SUM(BK883:BK885)</f>
        <v>0</v>
      </c>
    </row>
    <row r="883" spans="1:65" s="2" customFormat="1" ht="44.25" customHeight="1">
      <c r="A883" s="37"/>
      <c r="B883" s="38"/>
      <c r="C883" s="243" t="s">
        <v>1180</v>
      </c>
      <c r="D883" s="243" t="s">
        <v>167</v>
      </c>
      <c r="E883" s="244" t="s">
        <v>1187</v>
      </c>
      <c r="F883" s="245" t="s">
        <v>1188</v>
      </c>
      <c r="G883" s="246" t="s">
        <v>273</v>
      </c>
      <c r="H883" s="247">
        <v>2</v>
      </c>
      <c r="I883" s="248"/>
      <c r="J883" s="249">
        <f>ROUND(I883*H883,2)</f>
        <v>0</v>
      </c>
      <c r="K883" s="250"/>
      <c r="L883" s="43"/>
      <c r="M883" s="251" t="s">
        <v>1</v>
      </c>
      <c r="N883" s="252" t="s">
        <v>38</v>
      </c>
      <c r="O883" s="90"/>
      <c r="P883" s="253">
        <f>O883*H883</f>
        <v>0</v>
      </c>
      <c r="Q883" s="253">
        <v>0.00168</v>
      </c>
      <c r="R883" s="253">
        <f>Q883*H883</f>
        <v>0.00336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247</v>
      </c>
      <c r="AT883" s="255" t="s">
        <v>167</v>
      </c>
      <c r="AU883" s="255" t="s">
        <v>82</v>
      </c>
      <c r="AY883" s="16" t="s">
        <v>165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80</v>
      </c>
      <c r="BK883" s="256">
        <f>ROUND(I883*H883,2)</f>
        <v>0</v>
      </c>
      <c r="BL883" s="16" t="s">
        <v>247</v>
      </c>
      <c r="BM883" s="255" t="s">
        <v>2590</v>
      </c>
    </row>
    <row r="884" spans="1:65" s="2" customFormat="1" ht="21.75" customHeight="1">
      <c r="A884" s="37"/>
      <c r="B884" s="38"/>
      <c r="C884" s="243" t="s">
        <v>1186</v>
      </c>
      <c r="D884" s="243" t="s">
        <v>167</v>
      </c>
      <c r="E884" s="244" t="s">
        <v>1191</v>
      </c>
      <c r="F884" s="245" t="s">
        <v>1192</v>
      </c>
      <c r="G884" s="246" t="s">
        <v>273</v>
      </c>
      <c r="H884" s="247">
        <v>24</v>
      </c>
      <c r="I884" s="248"/>
      <c r="J884" s="249">
        <f>ROUND(I884*H884,2)</f>
        <v>0</v>
      </c>
      <c r="K884" s="250"/>
      <c r="L884" s="43"/>
      <c r="M884" s="251" t="s">
        <v>1</v>
      </c>
      <c r="N884" s="252" t="s">
        <v>38</v>
      </c>
      <c r="O884" s="90"/>
      <c r="P884" s="253">
        <f>O884*H884</f>
        <v>0</v>
      </c>
      <c r="Q884" s="253">
        <v>0.00168</v>
      </c>
      <c r="R884" s="253">
        <f>Q884*H884</f>
        <v>0.04032</v>
      </c>
      <c r="S884" s="253">
        <v>0</v>
      </c>
      <c r="T884" s="254">
        <f>S884*H884</f>
        <v>0</v>
      </c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R884" s="255" t="s">
        <v>247</v>
      </c>
      <c r="AT884" s="255" t="s">
        <v>167</v>
      </c>
      <c r="AU884" s="255" t="s">
        <v>82</v>
      </c>
      <c r="AY884" s="16" t="s">
        <v>165</v>
      </c>
      <c r="BE884" s="256">
        <f>IF(N884="základní",J884,0)</f>
        <v>0</v>
      </c>
      <c r="BF884" s="256">
        <f>IF(N884="snížená",J884,0)</f>
        <v>0</v>
      </c>
      <c r="BG884" s="256">
        <f>IF(N884="zákl. přenesená",J884,0)</f>
        <v>0</v>
      </c>
      <c r="BH884" s="256">
        <f>IF(N884="sníž. přenesená",J884,0)</f>
        <v>0</v>
      </c>
      <c r="BI884" s="256">
        <f>IF(N884="nulová",J884,0)</f>
        <v>0</v>
      </c>
      <c r="BJ884" s="16" t="s">
        <v>80</v>
      </c>
      <c r="BK884" s="256">
        <f>ROUND(I884*H884,2)</f>
        <v>0</v>
      </c>
      <c r="BL884" s="16" t="s">
        <v>247</v>
      </c>
      <c r="BM884" s="255" t="s">
        <v>2591</v>
      </c>
    </row>
    <row r="885" spans="1:51" s="14" customFormat="1" ht="12">
      <c r="A885" s="14"/>
      <c r="B885" s="268"/>
      <c r="C885" s="269"/>
      <c r="D885" s="259" t="s">
        <v>173</v>
      </c>
      <c r="E885" s="270" t="s">
        <v>1</v>
      </c>
      <c r="F885" s="271" t="s">
        <v>1194</v>
      </c>
      <c r="G885" s="269"/>
      <c r="H885" s="272">
        <v>24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173</v>
      </c>
      <c r="AU885" s="278" t="s">
        <v>82</v>
      </c>
      <c r="AV885" s="14" t="s">
        <v>82</v>
      </c>
      <c r="AW885" s="14" t="s">
        <v>30</v>
      </c>
      <c r="AX885" s="14" t="s">
        <v>73</v>
      </c>
      <c r="AY885" s="278" t="s">
        <v>165</v>
      </c>
    </row>
    <row r="886" spans="1:63" s="12" customFormat="1" ht="22.8" customHeight="1">
      <c r="A886" s="12"/>
      <c r="B886" s="227"/>
      <c r="C886" s="228"/>
      <c r="D886" s="229" t="s">
        <v>72</v>
      </c>
      <c r="E886" s="241" t="s">
        <v>1195</v>
      </c>
      <c r="F886" s="241" t="s">
        <v>1196</v>
      </c>
      <c r="G886" s="228"/>
      <c r="H886" s="228"/>
      <c r="I886" s="231"/>
      <c r="J886" s="242">
        <f>BK886</f>
        <v>0</v>
      </c>
      <c r="K886" s="228"/>
      <c r="L886" s="233"/>
      <c r="M886" s="234"/>
      <c r="N886" s="235"/>
      <c r="O886" s="235"/>
      <c r="P886" s="236">
        <f>SUM(P887:P920)</f>
        <v>0</v>
      </c>
      <c r="Q886" s="235"/>
      <c r="R886" s="236">
        <f>SUM(R887:R920)</f>
        <v>0.29327400000000003</v>
      </c>
      <c r="S886" s="235"/>
      <c r="T886" s="237">
        <f>SUM(T887:T920)</f>
        <v>0</v>
      </c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R886" s="238" t="s">
        <v>82</v>
      </c>
      <c r="AT886" s="239" t="s">
        <v>72</v>
      </c>
      <c r="AU886" s="239" t="s">
        <v>80</v>
      </c>
      <c r="AY886" s="238" t="s">
        <v>165</v>
      </c>
      <c r="BK886" s="240">
        <f>SUM(BK887:BK920)</f>
        <v>0</v>
      </c>
    </row>
    <row r="887" spans="1:65" s="2" customFormat="1" ht="21.75" customHeight="1">
      <c r="A887" s="37"/>
      <c r="B887" s="38"/>
      <c r="C887" s="243" t="s">
        <v>1190</v>
      </c>
      <c r="D887" s="243" t="s">
        <v>167</v>
      </c>
      <c r="E887" s="244" t="s">
        <v>1198</v>
      </c>
      <c r="F887" s="245" t="s">
        <v>1199</v>
      </c>
      <c r="G887" s="246" t="s">
        <v>457</v>
      </c>
      <c r="H887" s="247">
        <v>144.8</v>
      </c>
      <c r="I887" s="248"/>
      <c r="J887" s="249">
        <f>ROUND(I887*H887,2)</f>
        <v>0</v>
      </c>
      <c r="K887" s="250"/>
      <c r="L887" s="43"/>
      <c r="M887" s="251" t="s">
        <v>1</v>
      </c>
      <c r="N887" s="252" t="s">
        <v>38</v>
      </c>
      <c r="O887" s="90"/>
      <c r="P887" s="253">
        <f>O887*H887</f>
        <v>0</v>
      </c>
      <c r="Q887" s="253">
        <v>0</v>
      </c>
      <c r="R887" s="253">
        <f>Q887*H887</f>
        <v>0</v>
      </c>
      <c r="S887" s="253">
        <v>0</v>
      </c>
      <c r="T887" s="254">
        <f>S887*H887</f>
        <v>0</v>
      </c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R887" s="255" t="s">
        <v>247</v>
      </c>
      <c r="AT887" s="255" t="s">
        <v>167</v>
      </c>
      <c r="AU887" s="255" t="s">
        <v>82</v>
      </c>
      <c r="AY887" s="16" t="s">
        <v>165</v>
      </c>
      <c r="BE887" s="256">
        <f>IF(N887="základní",J887,0)</f>
        <v>0</v>
      </c>
      <c r="BF887" s="256">
        <f>IF(N887="snížená",J887,0)</f>
        <v>0</v>
      </c>
      <c r="BG887" s="256">
        <f>IF(N887="zákl. přenesená",J887,0)</f>
        <v>0</v>
      </c>
      <c r="BH887" s="256">
        <f>IF(N887="sníž. přenesená",J887,0)</f>
        <v>0</v>
      </c>
      <c r="BI887" s="256">
        <f>IF(N887="nulová",J887,0)</f>
        <v>0</v>
      </c>
      <c r="BJ887" s="16" t="s">
        <v>80</v>
      </c>
      <c r="BK887" s="256">
        <f>ROUND(I887*H887,2)</f>
        <v>0</v>
      </c>
      <c r="BL887" s="16" t="s">
        <v>247</v>
      </c>
      <c r="BM887" s="255" t="s">
        <v>2592</v>
      </c>
    </row>
    <row r="888" spans="1:51" s="13" customFormat="1" ht="12">
      <c r="A888" s="13"/>
      <c r="B888" s="257"/>
      <c r="C888" s="258"/>
      <c r="D888" s="259" t="s">
        <v>173</v>
      </c>
      <c r="E888" s="260" t="s">
        <v>1</v>
      </c>
      <c r="F888" s="261" t="s">
        <v>174</v>
      </c>
      <c r="G888" s="258"/>
      <c r="H888" s="260" t="s">
        <v>1</v>
      </c>
      <c r="I888" s="262"/>
      <c r="J888" s="258"/>
      <c r="K888" s="258"/>
      <c r="L888" s="263"/>
      <c r="M888" s="264"/>
      <c r="N888" s="265"/>
      <c r="O888" s="265"/>
      <c r="P888" s="265"/>
      <c r="Q888" s="265"/>
      <c r="R888" s="265"/>
      <c r="S888" s="265"/>
      <c r="T888" s="26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7" t="s">
        <v>173</v>
      </c>
      <c r="AU888" s="267" t="s">
        <v>82</v>
      </c>
      <c r="AV888" s="13" t="s">
        <v>80</v>
      </c>
      <c r="AW888" s="13" t="s">
        <v>30</v>
      </c>
      <c r="AX888" s="13" t="s">
        <v>73</v>
      </c>
      <c r="AY888" s="267" t="s">
        <v>165</v>
      </c>
    </row>
    <row r="889" spans="1:51" s="14" customFormat="1" ht="12">
      <c r="A889" s="14"/>
      <c r="B889" s="268"/>
      <c r="C889" s="269"/>
      <c r="D889" s="259" t="s">
        <v>173</v>
      </c>
      <c r="E889" s="270" t="s">
        <v>1</v>
      </c>
      <c r="F889" s="271" t="s">
        <v>2593</v>
      </c>
      <c r="G889" s="269"/>
      <c r="H889" s="272">
        <v>144.8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8" t="s">
        <v>173</v>
      </c>
      <c r="AU889" s="278" t="s">
        <v>82</v>
      </c>
      <c r="AV889" s="14" t="s">
        <v>82</v>
      </c>
      <c r="AW889" s="14" t="s">
        <v>30</v>
      </c>
      <c r="AX889" s="14" t="s">
        <v>73</v>
      </c>
      <c r="AY889" s="278" t="s">
        <v>165</v>
      </c>
    </row>
    <row r="890" spans="1:65" s="2" customFormat="1" ht="16.5" customHeight="1">
      <c r="A890" s="37"/>
      <c r="B890" s="38"/>
      <c r="C890" s="279" t="s">
        <v>1197</v>
      </c>
      <c r="D890" s="279" t="s">
        <v>238</v>
      </c>
      <c r="E890" s="280" t="s">
        <v>1203</v>
      </c>
      <c r="F890" s="281" t="s">
        <v>1204</v>
      </c>
      <c r="G890" s="282" t="s">
        <v>241</v>
      </c>
      <c r="H890" s="283">
        <v>144.8</v>
      </c>
      <c r="I890" s="284"/>
      <c r="J890" s="285">
        <f>ROUND(I890*H890,2)</f>
        <v>0</v>
      </c>
      <c r="K890" s="286"/>
      <c r="L890" s="287"/>
      <c r="M890" s="288" t="s">
        <v>1</v>
      </c>
      <c r="N890" s="289" t="s">
        <v>38</v>
      </c>
      <c r="O890" s="90"/>
      <c r="P890" s="253">
        <f>O890*H890</f>
        <v>0</v>
      </c>
      <c r="Q890" s="253">
        <v>0.001</v>
      </c>
      <c r="R890" s="253">
        <f>Q890*H890</f>
        <v>0.1448</v>
      </c>
      <c r="S890" s="253">
        <v>0</v>
      </c>
      <c r="T890" s="254">
        <f>S890*H890</f>
        <v>0</v>
      </c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R890" s="255" t="s">
        <v>333</v>
      </c>
      <c r="AT890" s="255" t="s">
        <v>238</v>
      </c>
      <c r="AU890" s="255" t="s">
        <v>82</v>
      </c>
      <c r="AY890" s="16" t="s">
        <v>165</v>
      </c>
      <c r="BE890" s="256">
        <f>IF(N890="základní",J890,0)</f>
        <v>0</v>
      </c>
      <c r="BF890" s="256">
        <f>IF(N890="snížená",J890,0)</f>
        <v>0</v>
      </c>
      <c r="BG890" s="256">
        <f>IF(N890="zákl. přenesená",J890,0)</f>
        <v>0</v>
      </c>
      <c r="BH890" s="256">
        <f>IF(N890="sníž. přenesená",J890,0)</f>
        <v>0</v>
      </c>
      <c r="BI890" s="256">
        <f>IF(N890="nulová",J890,0)</f>
        <v>0</v>
      </c>
      <c r="BJ890" s="16" t="s">
        <v>80</v>
      </c>
      <c r="BK890" s="256">
        <f>ROUND(I890*H890,2)</f>
        <v>0</v>
      </c>
      <c r="BL890" s="16" t="s">
        <v>247</v>
      </c>
      <c r="BM890" s="255" t="s">
        <v>2594</v>
      </c>
    </row>
    <row r="891" spans="1:65" s="2" customFormat="1" ht="21.75" customHeight="1">
      <c r="A891" s="37"/>
      <c r="B891" s="38"/>
      <c r="C891" s="243" t="s">
        <v>1202</v>
      </c>
      <c r="D891" s="243" t="s">
        <v>167</v>
      </c>
      <c r="E891" s="244" t="s">
        <v>1207</v>
      </c>
      <c r="F891" s="245" t="s">
        <v>1208</v>
      </c>
      <c r="G891" s="246" t="s">
        <v>457</v>
      </c>
      <c r="H891" s="247">
        <v>105</v>
      </c>
      <c r="I891" s="248"/>
      <c r="J891" s="249">
        <f>ROUND(I891*H891,2)</f>
        <v>0</v>
      </c>
      <c r="K891" s="250"/>
      <c r="L891" s="43"/>
      <c r="M891" s="251" t="s">
        <v>1</v>
      </c>
      <c r="N891" s="252" t="s">
        <v>38</v>
      </c>
      <c r="O891" s="90"/>
      <c r="P891" s="253">
        <f>O891*H891</f>
        <v>0</v>
      </c>
      <c r="Q891" s="253">
        <v>0</v>
      </c>
      <c r="R891" s="253">
        <f>Q891*H891</f>
        <v>0</v>
      </c>
      <c r="S891" s="253">
        <v>0</v>
      </c>
      <c r="T891" s="254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55" t="s">
        <v>247</v>
      </c>
      <c r="AT891" s="255" t="s">
        <v>167</v>
      </c>
      <c r="AU891" s="255" t="s">
        <v>82</v>
      </c>
      <c r="AY891" s="16" t="s">
        <v>165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6" t="s">
        <v>80</v>
      </c>
      <c r="BK891" s="256">
        <f>ROUND(I891*H891,2)</f>
        <v>0</v>
      </c>
      <c r="BL891" s="16" t="s">
        <v>247</v>
      </c>
      <c r="BM891" s="255" t="s">
        <v>2595</v>
      </c>
    </row>
    <row r="892" spans="1:51" s="14" customFormat="1" ht="12">
      <c r="A892" s="14"/>
      <c r="B892" s="268"/>
      <c r="C892" s="269"/>
      <c r="D892" s="259" t="s">
        <v>173</v>
      </c>
      <c r="E892" s="270" t="s">
        <v>1</v>
      </c>
      <c r="F892" s="271" t="s">
        <v>1210</v>
      </c>
      <c r="G892" s="269"/>
      <c r="H892" s="272">
        <v>35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173</v>
      </c>
      <c r="AU892" s="278" t="s">
        <v>82</v>
      </c>
      <c r="AV892" s="14" t="s">
        <v>82</v>
      </c>
      <c r="AW892" s="14" t="s">
        <v>30</v>
      </c>
      <c r="AX892" s="14" t="s">
        <v>73</v>
      </c>
      <c r="AY892" s="278" t="s">
        <v>165</v>
      </c>
    </row>
    <row r="893" spans="1:51" s="14" customFormat="1" ht="12">
      <c r="A893" s="14"/>
      <c r="B893" s="268"/>
      <c r="C893" s="269"/>
      <c r="D893" s="259" t="s">
        <v>173</v>
      </c>
      <c r="E893" s="270" t="s">
        <v>1</v>
      </c>
      <c r="F893" s="271" t="s">
        <v>1211</v>
      </c>
      <c r="G893" s="269"/>
      <c r="H893" s="272">
        <v>70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173</v>
      </c>
      <c r="AU893" s="278" t="s">
        <v>82</v>
      </c>
      <c r="AV893" s="14" t="s">
        <v>82</v>
      </c>
      <c r="AW893" s="14" t="s">
        <v>30</v>
      </c>
      <c r="AX893" s="14" t="s">
        <v>73</v>
      </c>
      <c r="AY893" s="278" t="s">
        <v>165</v>
      </c>
    </row>
    <row r="894" spans="1:65" s="2" customFormat="1" ht="16.5" customHeight="1">
      <c r="A894" s="37"/>
      <c r="B894" s="38"/>
      <c r="C894" s="279" t="s">
        <v>1206</v>
      </c>
      <c r="D894" s="279" t="s">
        <v>238</v>
      </c>
      <c r="E894" s="280" t="s">
        <v>1213</v>
      </c>
      <c r="F894" s="281" t="s">
        <v>1214</v>
      </c>
      <c r="G894" s="282" t="s">
        <v>241</v>
      </c>
      <c r="H894" s="283">
        <v>22.826</v>
      </c>
      <c r="I894" s="284"/>
      <c r="J894" s="285">
        <f>ROUND(I894*H894,2)</f>
        <v>0</v>
      </c>
      <c r="K894" s="286"/>
      <c r="L894" s="287"/>
      <c r="M894" s="288" t="s">
        <v>1</v>
      </c>
      <c r="N894" s="289" t="s">
        <v>38</v>
      </c>
      <c r="O894" s="90"/>
      <c r="P894" s="253">
        <f>O894*H894</f>
        <v>0</v>
      </c>
      <c r="Q894" s="253">
        <v>0.001</v>
      </c>
      <c r="R894" s="253">
        <f>Q894*H894</f>
        <v>0.022826000000000003</v>
      </c>
      <c r="S894" s="253">
        <v>0</v>
      </c>
      <c r="T894" s="254">
        <f>S894*H894</f>
        <v>0</v>
      </c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R894" s="255" t="s">
        <v>333</v>
      </c>
      <c r="AT894" s="255" t="s">
        <v>238</v>
      </c>
      <c r="AU894" s="255" t="s">
        <v>82</v>
      </c>
      <c r="AY894" s="16" t="s">
        <v>165</v>
      </c>
      <c r="BE894" s="256">
        <f>IF(N894="základní",J894,0)</f>
        <v>0</v>
      </c>
      <c r="BF894" s="256">
        <f>IF(N894="snížená",J894,0)</f>
        <v>0</v>
      </c>
      <c r="BG894" s="256">
        <f>IF(N894="zákl. přenesená",J894,0)</f>
        <v>0</v>
      </c>
      <c r="BH894" s="256">
        <f>IF(N894="sníž. přenesená",J894,0)</f>
        <v>0</v>
      </c>
      <c r="BI894" s="256">
        <f>IF(N894="nulová",J894,0)</f>
        <v>0</v>
      </c>
      <c r="BJ894" s="16" t="s">
        <v>80</v>
      </c>
      <c r="BK894" s="256">
        <f>ROUND(I894*H894,2)</f>
        <v>0</v>
      </c>
      <c r="BL894" s="16" t="s">
        <v>247</v>
      </c>
      <c r="BM894" s="255" t="s">
        <v>2596</v>
      </c>
    </row>
    <row r="895" spans="1:47" s="2" customFormat="1" ht="12">
      <c r="A895" s="37"/>
      <c r="B895" s="38"/>
      <c r="C895" s="39"/>
      <c r="D895" s="259" t="s">
        <v>437</v>
      </c>
      <c r="E895" s="39"/>
      <c r="F895" s="290" t="s">
        <v>1216</v>
      </c>
      <c r="G895" s="39"/>
      <c r="H895" s="39"/>
      <c r="I895" s="153"/>
      <c r="J895" s="39"/>
      <c r="K895" s="39"/>
      <c r="L895" s="43"/>
      <c r="M895" s="291"/>
      <c r="N895" s="292"/>
      <c r="O895" s="90"/>
      <c r="P895" s="90"/>
      <c r="Q895" s="90"/>
      <c r="R895" s="90"/>
      <c r="S895" s="90"/>
      <c r="T895" s="91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T895" s="16" t="s">
        <v>437</v>
      </c>
      <c r="AU895" s="16" t="s">
        <v>82</v>
      </c>
    </row>
    <row r="896" spans="1:51" s="14" customFormat="1" ht="12">
      <c r="A896" s="14"/>
      <c r="B896" s="268"/>
      <c r="C896" s="269"/>
      <c r="D896" s="259" t="s">
        <v>173</v>
      </c>
      <c r="E896" s="270" t="s">
        <v>1</v>
      </c>
      <c r="F896" s="271" t="s">
        <v>1217</v>
      </c>
      <c r="G896" s="269"/>
      <c r="H896" s="272">
        <v>21.739</v>
      </c>
      <c r="I896" s="273"/>
      <c r="J896" s="269"/>
      <c r="K896" s="269"/>
      <c r="L896" s="274"/>
      <c r="M896" s="275"/>
      <c r="N896" s="276"/>
      <c r="O896" s="276"/>
      <c r="P896" s="276"/>
      <c r="Q896" s="276"/>
      <c r="R896" s="276"/>
      <c r="S896" s="276"/>
      <c r="T896" s="27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8" t="s">
        <v>173</v>
      </c>
      <c r="AU896" s="278" t="s">
        <v>82</v>
      </c>
      <c r="AV896" s="14" t="s">
        <v>82</v>
      </c>
      <c r="AW896" s="14" t="s">
        <v>30</v>
      </c>
      <c r="AX896" s="14" t="s">
        <v>73</v>
      </c>
      <c r="AY896" s="278" t="s">
        <v>165</v>
      </c>
    </row>
    <row r="897" spans="1:51" s="14" customFormat="1" ht="12">
      <c r="A897" s="14"/>
      <c r="B897" s="268"/>
      <c r="C897" s="269"/>
      <c r="D897" s="259" t="s">
        <v>173</v>
      </c>
      <c r="E897" s="269"/>
      <c r="F897" s="271" t="s">
        <v>1218</v>
      </c>
      <c r="G897" s="269"/>
      <c r="H897" s="272">
        <v>22.826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173</v>
      </c>
      <c r="AU897" s="278" t="s">
        <v>82</v>
      </c>
      <c r="AV897" s="14" t="s">
        <v>82</v>
      </c>
      <c r="AW897" s="14" t="s">
        <v>4</v>
      </c>
      <c r="AX897" s="14" t="s">
        <v>80</v>
      </c>
      <c r="AY897" s="278" t="s">
        <v>165</v>
      </c>
    </row>
    <row r="898" spans="1:65" s="2" customFormat="1" ht="16.5" customHeight="1">
      <c r="A898" s="37"/>
      <c r="B898" s="38"/>
      <c r="C898" s="279" t="s">
        <v>1212</v>
      </c>
      <c r="D898" s="279" t="s">
        <v>238</v>
      </c>
      <c r="E898" s="280" t="s">
        <v>1220</v>
      </c>
      <c r="F898" s="281" t="s">
        <v>1221</v>
      </c>
      <c r="G898" s="282" t="s">
        <v>241</v>
      </c>
      <c r="H898" s="283">
        <v>43.478</v>
      </c>
      <c r="I898" s="284"/>
      <c r="J898" s="285">
        <f>ROUND(I898*H898,2)</f>
        <v>0</v>
      </c>
      <c r="K898" s="286"/>
      <c r="L898" s="287"/>
      <c r="M898" s="288" t="s">
        <v>1</v>
      </c>
      <c r="N898" s="289" t="s">
        <v>38</v>
      </c>
      <c r="O898" s="90"/>
      <c r="P898" s="253">
        <f>O898*H898</f>
        <v>0</v>
      </c>
      <c r="Q898" s="253">
        <v>0.001</v>
      </c>
      <c r="R898" s="253">
        <f>Q898*H898</f>
        <v>0.043478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333</v>
      </c>
      <c r="AT898" s="255" t="s">
        <v>238</v>
      </c>
      <c r="AU898" s="255" t="s">
        <v>82</v>
      </c>
      <c r="AY898" s="16" t="s">
        <v>165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80</v>
      </c>
      <c r="BK898" s="256">
        <f>ROUND(I898*H898,2)</f>
        <v>0</v>
      </c>
      <c r="BL898" s="16" t="s">
        <v>247</v>
      </c>
      <c r="BM898" s="255" t="s">
        <v>2597</v>
      </c>
    </row>
    <row r="899" spans="1:47" s="2" customFormat="1" ht="12">
      <c r="A899" s="37"/>
      <c r="B899" s="38"/>
      <c r="C899" s="39"/>
      <c r="D899" s="259" t="s">
        <v>437</v>
      </c>
      <c r="E899" s="39"/>
      <c r="F899" s="290" t="s">
        <v>1223</v>
      </c>
      <c r="G899" s="39"/>
      <c r="H899" s="39"/>
      <c r="I899" s="153"/>
      <c r="J899" s="39"/>
      <c r="K899" s="39"/>
      <c r="L899" s="43"/>
      <c r="M899" s="291"/>
      <c r="N899" s="292"/>
      <c r="O899" s="90"/>
      <c r="P899" s="90"/>
      <c r="Q899" s="90"/>
      <c r="R899" s="90"/>
      <c r="S899" s="90"/>
      <c r="T899" s="91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T899" s="16" t="s">
        <v>437</v>
      </c>
      <c r="AU899" s="16" t="s">
        <v>82</v>
      </c>
    </row>
    <row r="900" spans="1:51" s="14" customFormat="1" ht="12">
      <c r="A900" s="14"/>
      <c r="B900" s="268"/>
      <c r="C900" s="269"/>
      <c r="D900" s="259" t="s">
        <v>173</v>
      </c>
      <c r="E900" s="270" t="s">
        <v>1</v>
      </c>
      <c r="F900" s="271" t="s">
        <v>1224</v>
      </c>
      <c r="G900" s="269"/>
      <c r="H900" s="272">
        <v>43.478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173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165</v>
      </c>
    </row>
    <row r="901" spans="1:65" s="2" customFormat="1" ht="21.75" customHeight="1">
      <c r="A901" s="37"/>
      <c r="B901" s="38"/>
      <c r="C901" s="279" t="s">
        <v>1219</v>
      </c>
      <c r="D901" s="279" t="s">
        <v>238</v>
      </c>
      <c r="E901" s="280" t="s">
        <v>1226</v>
      </c>
      <c r="F901" s="281" t="s">
        <v>1227</v>
      </c>
      <c r="G901" s="282" t="s">
        <v>273</v>
      </c>
      <c r="H901" s="283">
        <v>60</v>
      </c>
      <c r="I901" s="284"/>
      <c r="J901" s="285">
        <f>ROUND(I901*H901,2)</f>
        <v>0</v>
      </c>
      <c r="K901" s="286"/>
      <c r="L901" s="287"/>
      <c r="M901" s="288" t="s">
        <v>1</v>
      </c>
      <c r="N901" s="289" t="s">
        <v>38</v>
      </c>
      <c r="O901" s="90"/>
      <c r="P901" s="253">
        <f>O901*H901</f>
        <v>0</v>
      </c>
      <c r="Q901" s="253">
        <v>0.00014</v>
      </c>
      <c r="R901" s="253">
        <f>Q901*H901</f>
        <v>0.0084</v>
      </c>
      <c r="S901" s="253">
        <v>0</v>
      </c>
      <c r="T901" s="254">
        <f>S901*H901</f>
        <v>0</v>
      </c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R901" s="255" t="s">
        <v>333</v>
      </c>
      <c r="AT901" s="255" t="s">
        <v>238</v>
      </c>
      <c r="AU901" s="255" t="s">
        <v>82</v>
      </c>
      <c r="AY901" s="16" t="s">
        <v>165</v>
      </c>
      <c r="BE901" s="256">
        <f>IF(N901="základní",J901,0)</f>
        <v>0</v>
      </c>
      <c r="BF901" s="256">
        <f>IF(N901="snížená",J901,0)</f>
        <v>0</v>
      </c>
      <c r="BG901" s="256">
        <f>IF(N901="zákl. přenesená",J901,0)</f>
        <v>0</v>
      </c>
      <c r="BH901" s="256">
        <f>IF(N901="sníž. přenesená",J901,0)</f>
        <v>0</v>
      </c>
      <c r="BI901" s="256">
        <f>IF(N901="nulová",J901,0)</f>
        <v>0</v>
      </c>
      <c r="BJ901" s="16" t="s">
        <v>80</v>
      </c>
      <c r="BK901" s="256">
        <f>ROUND(I901*H901,2)</f>
        <v>0</v>
      </c>
      <c r="BL901" s="16" t="s">
        <v>247</v>
      </c>
      <c r="BM901" s="255" t="s">
        <v>2598</v>
      </c>
    </row>
    <row r="902" spans="1:51" s="14" customFormat="1" ht="12">
      <c r="A902" s="14"/>
      <c r="B902" s="268"/>
      <c r="C902" s="269"/>
      <c r="D902" s="259" t="s">
        <v>173</v>
      </c>
      <c r="E902" s="270" t="s">
        <v>1</v>
      </c>
      <c r="F902" s="271" t="s">
        <v>1229</v>
      </c>
      <c r="G902" s="269"/>
      <c r="H902" s="272">
        <v>60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173</v>
      </c>
      <c r="AU902" s="278" t="s">
        <v>82</v>
      </c>
      <c r="AV902" s="14" t="s">
        <v>82</v>
      </c>
      <c r="AW902" s="14" t="s">
        <v>30</v>
      </c>
      <c r="AX902" s="14" t="s">
        <v>73</v>
      </c>
      <c r="AY902" s="278" t="s">
        <v>165</v>
      </c>
    </row>
    <row r="903" spans="1:65" s="2" customFormat="1" ht="16.5" customHeight="1">
      <c r="A903" s="37"/>
      <c r="B903" s="38"/>
      <c r="C903" s="243" t="s">
        <v>1225</v>
      </c>
      <c r="D903" s="243" t="s">
        <v>167</v>
      </c>
      <c r="E903" s="244" t="s">
        <v>1231</v>
      </c>
      <c r="F903" s="245" t="s">
        <v>1232</v>
      </c>
      <c r="G903" s="246" t="s">
        <v>273</v>
      </c>
      <c r="H903" s="247">
        <v>76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38</v>
      </c>
      <c r="O903" s="90"/>
      <c r="P903" s="253">
        <f>O903*H903</f>
        <v>0</v>
      </c>
      <c r="Q903" s="253">
        <v>0</v>
      </c>
      <c r="R903" s="253">
        <f>Q903*H903</f>
        <v>0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247</v>
      </c>
      <c r="AT903" s="255" t="s">
        <v>167</v>
      </c>
      <c r="AU903" s="255" t="s">
        <v>82</v>
      </c>
      <c r="AY903" s="16" t="s">
        <v>165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247</v>
      </c>
      <c r="BM903" s="255" t="s">
        <v>2599</v>
      </c>
    </row>
    <row r="904" spans="1:51" s="14" customFormat="1" ht="12">
      <c r="A904" s="14"/>
      <c r="B904" s="268"/>
      <c r="C904" s="269"/>
      <c r="D904" s="259" t="s">
        <v>173</v>
      </c>
      <c r="E904" s="270" t="s">
        <v>1</v>
      </c>
      <c r="F904" s="271" t="s">
        <v>1234</v>
      </c>
      <c r="G904" s="269"/>
      <c r="H904" s="272">
        <v>76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173</v>
      </c>
      <c r="AU904" s="278" t="s">
        <v>82</v>
      </c>
      <c r="AV904" s="14" t="s">
        <v>82</v>
      </c>
      <c r="AW904" s="14" t="s">
        <v>30</v>
      </c>
      <c r="AX904" s="14" t="s">
        <v>73</v>
      </c>
      <c r="AY904" s="278" t="s">
        <v>165</v>
      </c>
    </row>
    <row r="905" spans="1:65" s="2" customFormat="1" ht="16.5" customHeight="1">
      <c r="A905" s="37"/>
      <c r="B905" s="38"/>
      <c r="C905" s="279" t="s">
        <v>1230</v>
      </c>
      <c r="D905" s="279" t="s">
        <v>238</v>
      </c>
      <c r="E905" s="280" t="s">
        <v>1236</v>
      </c>
      <c r="F905" s="281" t="s">
        <v>1237</v>
      </c>
      <c r="G905" s="282" t="s">
        <v>273</v>
      </c>
      <c r="H905" s="283">
        <v>10</v>
      </c>
      <c r="I905" s="284"/>
      <c r="J905" s="285">
        <f>ROUND(I905*H905,2)</f>
        <v>0</v>
      </c>
      <c r="K905" s="286"/>
      <c r="L905" s="287"/>
      <c r="M905" s="288" t="s">
        <v>1</v>
      </c>
      <c r="N905" s="289" t="s">
        <v>38</v>
      </c>
      <c r="O905" s="90"/>
      <c r="P905" s="253">
        <f>O905*H905</f>
        <v>0</v>
      </c>
      <c r="Q905" s="253">
        <v>0.00023</v>
      </c>
      <c r="R905" s="253">
        <f>Q905*H905</f>
        <v>0.0023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333</v>
      </c>
      <c r="AT905" s="255" t="s">
        <v>238</v>
      </c>
      <c r="AU905" s="255" t="s">
        <v>82</v>
      </c>
      <c r="AY905" s="16" t="s">
        <v>165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80</v>
      </c>
      <c r="BK905" s="256">
        <f>ROUND(I905*H905,2)</f>
        <v>0</v>
      </c>
      <c r="BL905" s="16" t="s">
        <v>247</v>
      </c>
      <c r="BM905" s="255" t="s">
        <v>2600</v>
      </c>
    </row>
    <row r="906" spans="1:65" s="2" customFormat="1" ht="16.5" customHeight="1">
      <c r="A906" s="37"/>
      <c r="B906" s="38"/>
      <c r="C906" s="279" t="s">
        <v>1235</v>
      </c>
      <c r="D906" s="279" t="s">
        <v>238</v>
      </c>
      <c r="E906" s="280" t="s">
        <v>1240</v>
      </c>
      <c r="F906" s="281" t="s">
        <v>1241</v>
      </c>
      <c r="G906" s="282" t="s">
        <v>273</v>
      </c>
      <c r="H906" s="283">
        <v>10</v>
      </c>
      <c r="I906" s="284"/>
      <c r="J906" s="285">
        <f>ROUND(I906*H906,2)</f>
        <v>0</v>
      </c>
      <c r="K906" s="286"/>
      <c r="L906" s="287"/>
      <c r="M906" s="288" t="s">
        <v>1</v>
      </c>
      <c r="N906" s="289" t="s">
        <v>38</v>
      </c>
      <c r="O906" s="90"/>
      <c r="P906" s="253">
        <f>O906*H906</f>
        <v>0</v>
      </c>
      <c r="Q906" s="253">
        <v>0.00013</v>
      </c>
      <c r="R906" s="253">
        <f>Q906*H906</f>
        <v>0.0013</v>
      </c>
      <c r="S906" s="253">
        <v>0</v>
      </c>
      <c r="T906" s="254">
        <f>S906*H906</f>
        <v>0</v>
      </c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R906" s="255" t="s">
        <v>333</v>
      </c>
      <c r="AT906" s="255" t="s">
        <v>238</v>
      </c>
      <c r="AU906" s="255" t="s">
        <v>82</v>
      </c>
      <c r="AY906" s="16" t="s">
        <v>165</v>
      </c>
      <c r="BE906" s="256">
        <f>IF(N906="základní",J906,0)</f>
        <v>0</v>
      </c>
      <c r="BF906" s="256">
        <f>IF(N906="snížená",J906,0)</f>
        <v>0</v>
      </c>
      <c r="BG906" s="256">
        <f>IF(N906="zákl. přenesená",J906,0)</f>
        <v>0</v>
      </c>
      <c r="BH906" s="256">
        <f>IF(N906="sníž. přenesená",J906,0)</f>
        <v>0</v>
      </c>
      <c r="BI906" s="256">
        <f>IF(N906="nulová",J906,0)</f>
        <v>0</v>
      </c>
      <c r="BJ906" s="16" t="s">
        <v>80</v>
      </c>
      <c r="BK906" s="256">
        <f>ROUND(I906*H906,2)</f>
        <v>0</v>
      </c>
      <c r="BL906" s="16" t="s">
        <v>247</v>
      </c>
      <c r="BM906" s="255" t="s">
        <v>2601</v>
      </c>
    </row>
    <row r="907" spans="1:65" s="2" customFormat="1" ht="16.5" customHeight="1">
      <c r="A907" s="37"/>
      <c r="B907" s="38"/>
      <c r="C907" s="279" t="s">
        <v>1239</v>
      </c>
      <c r="D907" s="279" t="s">
        <v>238</v>
      </c>
      <c r="E907" s="280" t="s">
        <v>1244</v>
      </c>
      <c r="F907" s="281" t="s">
        <v>1245</v>
      </c>
      <c r="G907" s="282" t="s">
        <v>273</v>
      </c>
      <c r="H907" s="283">
        <v>10</v>
      </c>
      <c r="I907" s="284"/>
      <c r="J907" s="285">
        <f>ROUND(I907*H907,2)</f>
        <v>0</v>
      </c>
      <c r="K907" s="286"/>
      <c r="L907" s="287"/>
      <c r="M907" s="288" t="s">
        <v>1</v>
      </c>
      <c r="N907" s="289" t="s">
        <v>38</v>
      </c>
      <c r="O907" s="90"/>
      <c r="P907" s="253">
        <f>O907*H907</f>
        <v>0</v>
      </c>
      <c r="Q907" s="253">
        <v>0.00016</v>
      </c>
      <c r="R907" s="253">
        <f>Q907*H907</f>
        <v>0.0016</v>
      </c>
      <c r="S907" s="253">
        <v>0</v>
      </c>
      <c r="T907" s="254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255" t="s">
        <v>333</v>
      </c>
      <c r="AT907" s="255" t="s">
        <v>238</v>
      </c>
      <c r="AU907" s="255" t="s">
        <v>82</v>
      </c>
      <c r="AY907" s="16" t="s">
        <v>165</v>
      </c>
      <c r="BE907" s="256">
        <f>IF(N907="základní",J907,0)</f>
        <v>0</v>
      </c>
      <c r="BF907" s="256">
        <f>IF(N907="snížená",J907,0)</f>
        <v>0</v>
      </c>
      <c r="BG907" s="256">
        <f>IF(N907="zákl. přenesená",J907,0)</f>
        <v>0</v>
      </c>
      <c r="BH907" s="256">
        <f>IF(N907="sníž. přenesená",J907,0)</f>
        <v>0</v>
      </c>
      <c r="BI907" s="256">
        <f>IF(N907="nulová",J907,0)</f>
        <v>0</v>
      </c>
      <c r="BJ907" s="16" t="s">
        <v>80</v>
      </c>
      <c r="BK907" s="256">
        <f>ROUND(I907*H907,2)</f>
        <v>0</v>
      </c>
      <c r="BL907" s="16" t="s">
        <v>247</v>
      </c>
      <c r="BM907" s="255" t="s">
        <v>2602</v>
      </c>
    </row>
    <row r="908" spans="1:65" s="2" customFormat="1" ht="21.75" customHeight="1">
      <c r="A908" s="37"/>
      <c r="B908" s="38"/>
      <c r="C908" s="279" t="s">
        <v>1243</v>
      </c>
      <c r="D908" s="279" t="s">
        <v>238</v>
      </c>
      <c r="E908" s="280" t="s">
        <v>1248</v>
      </c>
      <c r="F908" s="281" t="s">
        <v>1249</v>
      </c>
      <c r="G908" s="282" t="s">
        <v>273</v>
      </c>
      <c r="H908" s="283">
        <v>16</v>
      </c>
      <c r="I908" s="284"/>
      <c r="J908" s="285">
        <f>ROUND(I908*H908,2)</f>
        <v>0</v>
      </c>
      <c r="K908" s="286"/>
      <c r="L908" s="287"/>
      <c r="M908" s="288" t="s">
        <v>1</v>
      </c>
      <c r="N908" s="289" t="s">
        <v>38</v>
      </c>
      <c r="O908" s="90"/>
      <c r="P908" s="253">
        <f>O908*H908</f>
        <v>0</v>
      </c>
      <c r="Q908" s="253">
        <v>0.00026</v>
      </c>
      <c r="R908" s="253">
        <f>Q908*H908</f>
        <v>0.00416</v>
      </c>
      <c r="S908" s="253">
        <v>0</v>
      </c>
      <c r="T908" s="254">
        <f>S908*H908</f>
        <v>0</v>
      </c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R908" s="255" t="s">
        <v>333</v>
      </c>
      <c r="AT908" s="255" t="s">
        <v>238</v>
      </c>
      <c r="AU908" s="255" t="s">
        <v>82</v>
      </c>
      <c r="AY908" s="16" t="s">
        <v>165</v>
      </c>
      <c r="BE908" s="256">
        <f>IF(N908="základní",J908,0)</f>
        <v>0</v>
      </c>
      <c r="BF908" s="256">
        <f>IF(N908="snížená",J908,0)</f>
        <v>0</v>
      </c>
      <c r="BG908" s="256">
        <f>IF(N908="zákl. přenesená",J908,0)</f>
        <v>0</v>
      </c>
      <c r="BH908" s="256">
        <f>IF(N908="sníž. přenesená",J908,0)</f>
        <v>0</v>
      </c>
      <c r="BI908" s="256">
        <f>IF(N908="nulová",J908,0)</f>
        <v>0</v>
      </c>
      <c r="BJ908" s="16" t="s">
        <v>80</v>
      </c>
      <c r="BK908" s="256">
        <f>ROUND(I908*H908,2)</f>
        <v>0</v>
      </c>
      <c r="BL908" s="16" t="s">
        <v>247</v>
      </c>
      <c r="BM908" s="255" t="s">
        <v>2603</v>
      </c>
    </row>
    <row r="909" spans="1:51" s="14" customFormat="1" ht="12">
      <c r="A909" s="14"/>
      <c r="B909" s="268"/>
      <c r="C909" s="269"/>
      <c r="D909" s="259" t="s">
        <v>173</v>
      </c>
      <c r="E909" s="270" t="s">
        <v>1</v>
      </c>
      <c r="F909" s="271" t="s">
        <v>1251</v>
      </c>
      <c r="G909" s="269"/>
      <c r="H909" s="272">
        <v>16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173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165</v>
      </c>
    </row>
    <row r="910" spans="1:65" s="2" customFormat="1" ht="21.75" customHeight="1">
      <c r="A910" s="37"/>
      <c r="B910" s="38"/>
      <c r="C910" s="279" t="s">
        <v>1247</v>
      </c>
      <c r="D910" s="279" t="s">
        <v>238</v>
      </c>
      <c r="E910" s="280" t="s">
        <v>1253</v>
      </c>
      <c r="F910" s="281" t="s">
        <v>1254</v>
      </c>
      <c r="G910" s="282" t="s">
        <v>273</v>
      </c>
      <c r="H910" s="283">
        <v>20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0.0007</v>
      </c>
      <c r="R910" s="253">
        <f>Q910*H910</f>
        <v>0.014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333</v>
      </c>
      <c r="AT910" s="255" t="s">
        <v>238</v>
      </c>
      <c r="AU910" s="255" t="s">
        <v>82</v>
      </c>
      <c r="AY910" s="16" t="s">
        <v>165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247</v>
      </c>
      <c r="BM910" s="255" t="s">
        <v>2604</v>
      </c>
    </row>
    <row r="911" spans="1:51" s="14" customFormat="1" ht="12">
      <c r="A911" s="14"/>
      <c r="B911" s="268"/>
      <c r="C911" s="269"/>
      <c r="D911" s="259" t="s">
        <v>173</v>
      </c>
      <c r="E911" s="270" t="s">
        <v>1</v>
      </c>
      <c r="F911" s="271" t="s">
        <v>1256</v>
      </c>
      <c r="G911" s="269"/>
      <c r="H911" s="272">
        <v>20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173</v>
      </c>
      <c r="AU911" s="278" t="s">
        <v>82</v>
      </c>
      <c r="AV911" s="14" t="s">
        <v>82</v>
      </c>
      <c r="AW911" s="14" t="s">
        <v>30</v>
      </c>
      <c r="AX911" s="14" t="s">
        <v>73</v>
      </c>
      <c r="AY911" s="278" t="s">
        <v>165</v>
      </c>
    </row>
    <row r="912" spans="1:65" s="2" customFormat="1" ht="16.5" customHeight="1">
      <c r="A912" s="37"/>
      <c r="B912" s="38"/>
      <c r="C912" s="279" t="s">
        <v>1252</v>
      </c>
      <c r="D912" s="279" t="s">
        <v>238</v>
      </c>
      <c r="E912" s="280" t="s">
        <v>1258</v>
      </c>
      <c r="F912" s="281" t="s">
        <v>1259</v>
      </c>
      <c r="G912" s="282" t="s">
        <v>273</v>
      </c>
      <c r="H912" s="283">
        <v>10</v>
      </c>
      <c r="I912" s="284"/>
      <c r="J912" s="285">
        <f>ROUND(I912*H912,2)</f>
        <v>0</v>
      </c>
      <c r="K912" s="286"/>
      <c r="L912" s="287"/>
      <c r="M912" s="288" t="s">
        <v>1</v>
      </c>
      <c r="N912" s="289" t="s">
        <v>38</v>
      </c>
      <c r="O912" s="90"/>
      <c r="P912" s="253">
        <f>O912*H912</f>
        <v>0</v>
      </c>
      <c r="Q912" s="253">
        <v>0.0002</v>
      </c>
      <c r="R912" s="253">
        <f>Q912*H912</f>
        <v>0.002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333</v>
      </c>
      <c r="AT912" s="255" t="s">
        <v>238</v>
      </c>
      <c r="AU912" s="255" t="s">
        <v>82</v>
      </c>
      <c r="AY912" s="16" t="s">
        <v>165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247</v>
      </c>
      <c r="BM912" s="255" t="s">
        <v>2605</v>
      </c>
    </row>
    <row r="913" spans="1:65" s="2" customFormat="1" ht="21.75" customHeight="1">
      <c r="A913" s="37"/>
      <c r="B913" s="38"/>
      <c r="C913" s="243" t="s">
        <v>1257</v>
      </c>
      <c r="D913" s="243" t="s">
        <v>167</v>
      </c>
      <c r="E913" s="244" t="s">
        <v>1262</v>
      </c>
      <c r="F913" s="245" t="s">
        <v>1263</v>
      </c>
      <c r="G913" s="246" t="s">
        <v>273</v>
      </c>
      <c r="H913" s="247">
        <v>10</v>
      </c>
      <c r="I913" s="248"/>
      <c r="J913" s="249">
        <f>ROUND(I913*H913,2)</f>
        <v>0</v>
      </c>
      <c r="K913" s="250"/>
      <c r="L913" s="43"/>
      <c r="M913" s="251" t="s">
        <v>1</v>
      </c>
      <c r="N913" s="252" t="s">
        <v>38</v>
      </c>
      <c r="O913" s="90"/>
      <c r="P913" s="253">
        <f>O913*H913</f>
        <v>0</v>
      </c>
      <c r="Q913" s="253">
        <v>0</v>
      </c>
      <c r="R913" s="253">
        <f>Q913*H913</f>
        <v>0</v>
      </c>
      <c r="S913" s="253">
        <v>0</v>
      </c>
      <c r="T913" s="254">
        <f>S913*H913</f>
        <v>0</v>
      </c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R913" s="255" t="s">
        <v>247</v>
      </c>
      <c r="AT913" s="255" t="s">
        <v>167</v>
      </c>
      <c r="AU913" s="255" t="s">
        <v>82</v>
      </c>
      <c r="AY913" s="16" t="s">
        <v>165</v>
      </c>
      <c r="BE913" s="256">
        <f>IF(N913="základní",J913,0)</f>
        <v>0</v>
      </c>
      <c r="BF913" s="256">
        <f>IF(N913="snížená",J913,0)</f>
        <v>0</v>
      </c>
      <c r="BG913" s="256">
        <f>IF(N913="zákl. přenesená",J913,0)</f>
        <v>0</v>
      </c>
      <c r="BH913" s="256">
        <f>IF(N913="sníž. přenesená",J913,0)</f>
        <v>0</v>
      </c>
      <c r="BI913" s="256">
        <f>IF(N913="nulová",J913,0)</f>
        <v>0</v>
      </c>
      <c r="BJ913" s="16" t="s">
        <v>80</v>
      </c>
      <c r="BK913" s="256">
        <f>ROUND(I913*H913,2)</f>
        <v>0</v>
      </c>
      <c r="BL913" s="16" t="s">
        <v>247</v>
      </c>
      <c r="BM913" s="255" t="s">
        <v>2606</v>
      </c>
    </row>
    <row r="914" spans="1:65" s="2" customFormat="1" ht="16.5" customHeight="1">
      <c r="A914" s="37"/>
      <c r="B914" s="38"/>
      <c r="C914" s="279" t="s">
        <v>1261</v>
      </c>
      <c r="D914" s="279" t="s">
        <v>238</v>
      </c>
      <c r="E914" s="280" t="s">
        <v>1266</v>
      </c>
      <c r="F914" s="281" t="s">
        <v>1267</v>
      </c>
      <c r="G914" s="282" t="s">
        <v>273</v>
      </c>
      <c r="H914" s="283">
        <v>10</v>
      </c>
      <c r="I914" s="284"/>
      <c r="J914" s="285">
        <f>ROUND(I914*H914,2)</f>
        <v>0</v>
      </c>
      <c r="K914" s="286"/>
      <c r="L914" s="287"/>
      <c r="M914" s="288" t="s">
        <v>1</v>
      </c>
      <c r="N914" s="289" t="s">
        <v>38</v>
      </c>
      <c r="O914" s="90"/>
      <c r="P914" s="253">
        <f>O914*H914</f>
        <v>0</v>
      </c>
      <c r="Q914" s="253">
        <v>0.0042</v>
      </c>
      <c r="R914" s="253">
        <f>Q914*H914</f>
        <v>0.041999999999999996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333</v>
      </c>
      <c r="AT914" s="255" t="s">
        <v>238</v>
      </c>
      <c r="AU914" s="255" t="s">
        <v>82</v>
      </c>
      <c r="AY914" s="16" t="s">
        <v>165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247</v>
      </c>
      <c r="BM914" s="255" t="s">
        <v>2607</v>
      </c>
    </row>
    <row r="915" spans="1:65" s="2" customFormat="1" ht="16.5" customHeight="1">
      <c r="A915" s="37"/>
      <c r="B915" s="38"/>
      <c r="C915" s="279" t="s">
        <v>1265</v>
      </c>
      <c r="D915" s="279" t="s">
        <v>238</v>
      </c>
      <c r="E915" s="280" t="s">
        <v>1270</v>
      </c>
      <c r="F915" s="281" t="s">
        <v>1271</v>
      </c>
      <c r="G915" s="282" t="s">
        <v>273</v>
      </c>
      <c r="H915" s="283">
        <v>20</v>
      </c>
      <c r="I915" s="284"/>
      <c r="J915" s="285">
        <f>ROUND(I915*H915,2)</f>
        <v>0</v>
      </c>
      <c r="K915" s="286"/>
      <c r="L915" s="287"/>
      <c r="M915" s="288" t="s">
        <v>1</v>
      </c>
      <c r="N915" s="289" t="s">
        <v>38</v>
      </c>
      <c r="O915" s="90"/>
      <c r="P915" s="253">
        <f>O915*H915</f>
        <v>0</v>
      </c>
      <c r="Q915" s="253">
        <v>0.00032</v>
      </c>
      <c r="R915" s="253">
        <f>Q915*H915</f>
        <v>0.0064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333</v>
      </c>
      <c r="AT915" s="255" t="s">
        <v>238</v>
      </c>
      <c r="AU915" s="255" t="s">
        <v>82</v>
      </c>
      <c r="AY915" s="16" t="s">
        <v>165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80</v>
      </c>
      <c r="BK915" s="256">
        <f>ROUND(I915*H915,2)</f>
        <v>0</v>
      </c>
      <c r="BL915" s="16" t="s">
        <v>247</v>
      </c>
      <c r="BM915" s="255" t="s">
        <v>2608</v>
      </c>
    </row>
    <row r="916" spans="1:51" s="14" customFormat="1" ht="12">
      <c r="A916" s="14"/>
      <c r="B916" s="268"/>
      <c r="C916" s="269"/>
      <c r="D916" s="259" t="s">
        <v>173</v>
      </c>
      <c r="E916" s="270" t="s">
        <v>1</v>
      </c>
      <c r="F916" s="271" t="s">
        <v>1256</v>
      </c>
      <c r="G916" s="269"/>
      <c r="H916" s="272">
        <v>20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173</v>
      </c>
      <c r="AU916" s="278" t="s">
        <v>82</v>
      </c>
      <c r="AV916" s="14" t="s">
        <v>82</v>
      </c>
      <c r="AW916" s="14" t="s">
        <v>30</v>
      </c>
      <c r="AX916" s="14" t="s">
        <v>73</v>
      </c>
      <c r="AY916" s="278" t="s">
        <v>165</v>
      </c>
    </row>
    <row r="917" spans="1:65" s="2" customFormat="1" ht="16.5" customHeight="1">
      <c r="A917" s="37"/>
      <c r="B917" s="38"/>
      <c r="C917" s="243" t="s">
        <v>1269</v>
      </c>
      <c r="D917" s="243" t="s">
        <v>167</v>
      </c>
      <c r="E917" s="244" t="s">
        <v>1274</v>
      </c>
      <c r="F917" s="245" t="s">
        <v>1275</v>
      </c>
      <c r="G917" s="246" t="s">
        <v>273</v>
      </c>
      <c r="H917" s="247">
        <v>10</v>
      </c>
      <c r="I917" s="248"/>
      <c r="J917" s="249">
        <f>ROUND(I917*H917,2)</f>
        <v>0</v>
      </c>
      <c r="K917" s="250"/>
      <c r="L917" s="43"/>
      <c r="M917" s="251" t="s">
        <v>1</v>
      </c>
      <c r="N917" s="252" t="s">
        <v>38</v>
      </c>
      <c r="O917" s="90"/>
      <c r="P917" s="253">
        <f>O917*H917</f>
        <v>0</v>
      </c>
      <c r="Q917" s="253">
        <v>0</v>
      </c>
      <c r="R917" s="253">
        <f>Q917*H917</f>
        <v>0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247</v>
      </c>
      <c r="AT917" s="255" t="s">
        <v>167</v>
      </c>
      <c r="AU917" s="255" t="s">
        <v>82</v>
      </c>
      <c r="AY917" s="16" t="s">
        <v>165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80</v>
      </c>
      <c r="BK917" s="256">
        <f>ROUND(I917*H917,2)</f>
        <v>0</v>
      </c>
      <c r="BL917" s="16" t="s">
        <v>247</v>
      </c>
      <c r="BM917" s="255" t="s">
        <v>2609</v>
      </c>
    </row>
    <row r="918" spans="1:65" s="2" customFormat="1" ht="16.5" customHeight="1">
      <c r="A918" s="37"/>
      <c r="B918" s="38"/>
      <c r="C918" s="279" t="s">
        <v>1273</v>
      </c>
      <c r="D918" s="279" t="s">
        <v>238</v>
      </c>
      <c r="E918" s="280" t="s">
        <v>1278</v>
      </c>
      <c r="F918" s="281" t="s">
        <v>1279</v>
      </c>
      <c r="G918" s="282" t="s">
        <v>273</v>
      </c>
      <c r="H918" s="283">
        <v>10</v>
      </c>
      <c r="I918" s="284"/>
      <c r="J918" s="285">
        <f>ROUND(I918*H918,2)</f>
        <v>0</v>
      </c>
      <c r="K918" s="286"/>
      <c r="L918" s="287"/>
      <c r="M918" s="288" t="s">
        <v>1</v>
      </c>
      <c r="N918" s="289" t="s">
        <v>38</v>
      </c>
      <c r="O918" s="90"/>
      <c r="P918" s="253">
        <f>O918*H918</f>
        <v>0</v>
      </c>
      <c r="Q918" s="253">
        <v>1E-06</v>
      </c>
      <c r="R918" s="253">
        <f>Q918*H918</f>
        <v>9.999999999999999E-06</v>
      </c>
      <c r="S918" s="253">
        <v>0</v>
      </c>
      <c r="T918" s="254">
        <f>S918*H918</f>
        <v>0</v>
      </c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R918" s="255" t="s">
        <v>333</v>
      </c>
      <c r="AT918" s="255" t="s">
        <v>238</v>
      </c>
      <c r="AU918" s="255" t="s">
        <v>82</v>
      </c>
      <c r="AY918" s="16" t="s">
        <v>165</v>
      </c>
      <c r="BE918" s="256">
        <f>IF(N918="základní",J918,0)</f>
        <v>0</v>
      </c>
      <c r="BF918" s="256">
        <f>IF(N918="snížená",J918,0)</f>
        <v>0</v>
      </c>
      <c r="BG918" s="256">
        <f>IF(N918="zákl. přenesená",J918,0)</f>
        <v>0</v>
      </c>
      <c r="BH918" s="256">
        <f>IF(N918="sníž. přenesená",J918,0)</f>
        <v>0</v>
      </c>
      <c r="BI918" s="256">
        <f>IF(N918="nulová",J918,0)</f>
        <v>0</v>
      </c>
      <c r="BJ918" s="16" t="s">
        <v>80</v>
      </c>
      <c r="BK918" s="256">
        <f>ROUND(I918*H918,2)</f>
        <v>0</v>
      </c>
      <c r="BL918" s="16" t="s">
        <v>247</v>
      </c>
      <c r="BM918" s="255" t="s">
        <v>2610</v>
      </c>
    </row>
    <row r="919" spans="1:65" s="2" customFormat="1" ht="21.75" customHeight="1">
      <c r="A919" s="37"/>
      <c r="B919" s="38"/>
      <c r="C919" s="243" t="s">
        <v>1277</v>
      </c>
      <c r="D919" s="243" t="s">
        <v>167</v>
      </c>
      <c r="E919" s="244" t="s">
        <v>1282</v>
      </c>
      <c r="F919" s="245" t="s">
        <v>1283</v>
      </c>
      <c r="G919" s="246" t="s">
        <v>273</v>
      </c>
      <c r="H919" s="247">
        <v>1</v>
      </c>
      <c r="I919" s="248"/>
      <c r="J919" s="249">
        <f>ROUND(I919*H919,2)</f>
        <v>0</v>
      </c>
      <c r="K919" s="250"/>
      <c r="L919" s="43"/>
      <c r="M919" s="251" t="s">
        <v>1</v>
      </c>
      <c r="N919" s="252" t="s">
        <v>38</v>
      </c>
      <c r="O919" s="90"/>
      <c r="P919" s="253">
        <f>O919*H919</f>
        <v>0</v>
      </c>
      <c r="Q919" s="253">
        <v>0</v>
      </c>
      <c r="R919" s="253">
        <f>Q919*H919</f>
        <v>0</v>
      </c>
      <c r="S919" s="253">
        <v>0</v>
      </c>
      <c r="T919" s="254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55" t="s">
        <v>247</v>
      </c>
      <c r="AT919" s="255" t="s">
        <v>167</v>
      </c>
      <c r="AU919" s="255" t="s">
        <v>82</v>
      </c>
      <c r="AY919" s="16" t="s">
        <v>165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6" t="s">
        <v>80</v>
      </c>
      <c r="BK919" s="256">
        <f>ROUND(I919*H919,2)</f>
        <v>0</v>
      </c>
      <c r="BL919" s="16" t="s">
        <v>247</v>
      </c>
      <c r="BM919" s="255" t="s">
        <v>2611</v>
      </c>
    </row>
    <row r="920" spans="1:65" s="2" customFormat="1" ht="21.75" customHeight="1">
      <c r="A920" s="37"/>
      <c r="B920" s="38"/>
      <c r="C920" s="243" t="s">
        <v>1281</v>
      </c>
      <c r="D920" s="243" t="s">
        <v>167</v>
      </c>
      <c r="E920" s="244" t="s">
        <v>1286</v>
      </c>
      <c r="F920" s="245" t="s">
        <v>1287</v>
      </c>
      <c r="G920" s="246" t="s">
        <v>219</v>
      </c>
      <c r="H920" s="247">
        <v>0.293</v>
      </c>
      <c r="I920" s="248"/>
      <c r="J920" s="249">
        <f>ROUND(I920*H920,2)</f>
        <v>0</v>
      </c>
      <c r="K920" s="250"/>
      <c r="L920" s="43"/>
      <c r="M920" s="251" t="s">
        <v>1</v>
      </c>
      <c r="N920" s="252" t="s">
        <v>38</v>
      </c>
      <c r="O920" s="90"/>
      <c r="P920" s="253">
        <f>O920*H920</f>
        <v>0</v>
      </c>
      <c r="Q920" s="253">
        <v>0</v>
      </c>
      <c r="R920" s="253">
        <f>Q920*H920</f>
        <v>0</v>
      </c>
      <c r="S920" s="253">
        <v>0</v>
      </c>
      <c r="T920" s="254">
        <f>S920*H920</f>
        <v>0</v>
      </c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R920" s="255" t="s">
        <v>247</v>
      </c>
      <c r="AT920" s="255" t="s">
        <v>167</v>
      </c>
      <c r="AU920" s="255" t="s">
        <v>82</v>
      </c>
      <c r="AY920" s="16" t="s">
        <v>165</v>
      </c>
      <c r="BE920" s="256">
        <f>IF(N920="základní",J920,0)</f>
        <v>0</v>
      </c>
      <c r="BF920" s="256">
        <f>IF(N920="snížená",J920,0)</f>
        <v>0</v>
      </c>
      <c r="BG920" s="256">
        <f>IF(N920="zákl. přenesená",J920,0)</f>
        <v>0</v>
      </c>
      <c r="BH920" s="256">
        <f>IF(N920="sníž. přenesená",J920,0)</f>
        <v>0</v>
      </c>
      <c r="BI920" s="256">
        <f>IF(N920="nulová",J920,0)</f>
        <v>0</v>
      </c>
      <c r="BJ920" s="16" t="s">
        <v>80</v>
      </c>
      <c r="BK920" s="256">
        <f>ROUND(I920*H920,2)</f>
        <v>0</v>
      </c>
      <c r="BL920" s="16" t="s">
        <v>247</v>
      </c>
      <c r="BM920" s="255" t="s">
        <v>2612</v>
      </c>
    </row>
    <row r="921" spans="1:63" s="12" customFormat="1" ht="22.8" customHeight="1">
      <c r="A921" s="12"/>
      <c r="B921" s="227"/>
      <c r="C921" s="228"/>
      <c r="D921" s="229" t="s">
        <v>72</v>
      </c>
      <c r="E921" s="241" t="s">
        <v>1289</v>
      </c>
      <c r="F921" s="241" t="s">
        <v>1290</v>
      </c>
      <c r="G921" s="228"/>
      <c r="H921" s="228"/>
      <c r="I921" s="231"/>
      <c r="J921" s="242">
        <f>BK921</f>
        <v>0</v>
      </c>
      <c r="K921" s="228"/>
      <c r="L921" s="233"/>
      <c r="M921" s="234"/>
      <c r="N921" s="235"/>
      <c r="O921" s="235"/>
      <c r="P921" s="236">
        <f>SUM(P922:P928)</f>
        <v>0</v>
      </c>
      <c r="Q921" s="235"/>
      <c r="R921" s="236">
        <f>SUM(R922:R928)</f>
        <v>0</v>
      </c>
      <c r="S921" s="235"/>
      <c r="T921" s="237">
        <f>SUM(T922:T928)</f>
        <v>0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38" t="s">
        <v>82</v>
      </c>
      <c r="AT921" s="239" t="s">
        <v>72</v>
      </c>
      <c r="AU921" s="239" t="s">
        <v>80</v>
      </c>
      <c r="AY921" s="238" t="s">
        <v>165</v>
      </c>
      <c r="BK921" s="240">
        <f>SUM(BK922:BK928)</f>
        <v>0</v>
      </c>
    </row>
    <row r="922" spans="1:65" s="2" customFormat="1" ht="21.75" customHeight="1">
      <c r="A922" s="37"/>
      <c r="B922" s="38"/>
      <c r="C922" s="243" t="s">
        <v>1285</v>
      </c>
      <c r="D922" s="243" t="s">
        <v>167</v>
      </c>
      <c r="E922" s="244" t="s">
        <v>1292</v>
      </c>
      <c r="F922" s="245" t="s">
        <v>1293</v>
      </c>
      <c r="G922" s="246" t="s">
        <v>273</v>
      </c>
      <c r="H922" s="247">
        <v>5</v>
      </c>
      <c r="I922" s="248"/>
      <c r="J922" s="249">
        <f>ROUND(I922*H922,2)</f>
        <v>0</v>
      </c>
      <c r="K922" s="250"/>
      <c r="L922" s="43"/>
      <c r="M922" s="251" t="s">
        <v>1</v>
      </c>
      <c r="N922" s="252" t="s">
        <v>38</v>
      </c>
      <c r="O922" s="90"/>
      <c r="P922" s="253">
        <f>O922*H922</f>
        <v>0</v>
      </c>
      <c r="Q922" s="253">
        <v>0</v>
      </c>
      <c r="R922" s="253">
        <f>Q922*H922</f>
        <v>0</v>
      </c>
      <c r="S922" s="253">
        <v>0</v>
      </c>
      <c r="T922" s="254">
        <f>S922*H922</f>
        <v>0</v>
      </c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R922" s="255" t="s">
        <v>247</v>
      </c>
      <c r="AT922" s="255" t="s">
        <v>167</v>
      </c>
      <c r="AU922" s="255" t="s">
        <v>82</v>
      </c>
      <c r="AY922" s="16" t="s">
        <v>165</v>
      </c>
      <c r="BE922" s="256">
        <f>IF(N922="základní",J922,0)</f>
        <v>0</v>
      </c>
      <c r="BF922" s="256">
        <f>IF(N922="snížená",J922,0)</f>
        <v>0</v>
      </c>
      <c r="BG922" s="256">
        <f>IF(N922="zákl. přenesená",J922,0)</f>
        <v>0</v>
      </c>
      <c r="BH922" s="256">
        <f>IF(N922="sníž. přenesená",J922,0)</f>
        <v>0</v>
      </c>
      <c r="BI922" s="256">
        <f>IF(N922="nulová",J922,0)</f>
        <v>0</v>
      </c>
      <c r="BJ922" s="16" t="s">
        <v>80</v>
      </c>
      <c r="BK922" s="256">
        <f>ROUND(I922*H922,2)</f>
        <v>0</v>
      </c>
      <c r="BL922" s="16" t="s">
        <v>247</v>
      </c>
      <c r="BM922" s="255" t="s">
        <v>2613</v>
      </c>
    </row>
    <row r="923" spans="1:65" s="2" customFormat="1" ht="21.75" customHeight="1">
      <c r="A923" s="37"/>
      <c r="B923" s="38"/>
      <c r="C923" s="243" t="s">
        <v>1291</v>
      </c>
      <c r="D923" s="243" t="s">
        <v>167</v>
      </c>
      <c r="E923" s="244" t="s">
        <v>1296</v>
      </c>
      <c r="F923" s="245" t="s">
        <v>1297</v>
      </c>
      <c r="G923" s="246" t="s">
        <v>273</v>
      </c>
      <c r="H923" s="247">
        <v>22</v>
      </c>
      <c r="I923" s="248"/>
      <c r="J923" s="249">
        <f>ROUND(I923*H923,2)</f>
        <v>0</v>
      </c>
      <c r="K923" s="250"/>
      <c r="L923" s="43"/>
      <c r="M923" s="251" t="s">
        <v>1</v>
      </c>
      <c r="N923" s="252" t="s">
        <v>38</v>
      </c>
      <c r="O923" s="90"/>
      <c r="P923" s="253">
        <f>O923*H923</f>
        <v>0</v>
      </c>
      <c r="Q923" s="253">
        <v>0</v>
      </c>
      <c r="R923" s="253">
        <f>Q923*H923</f>
        <v>0</v>
      </c>
      <c r="S923" s="253">
        <v>0</v>
      </c>
      <c r="T923" s="254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247</v>
      </c>
      <c r="AT923" s="255" t="s">
        <v>167</v>
      </c>
      <c r="AU923" s="255" t="s">
        <v>82</v>
      </c>
      <c r="AY923" s="16" t="s">
        <v>165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80</v>
      </c>
      <c r="BK923" s="256">
        <f>ROUND(I923*H923,2)</f>
        <v>0</v>
      </c>
      <c r="BL923" s="16" t="s">
        <v>247</v>
      </c>
      <c r="BM923" s="255" t="s">
        <v>2614</v>
      </c>
    </row>
    <row r="924" spans="1:51" s="14" customFormat="1" ht="12">
      <c r="A924" s="14"/>
      <c r="B924" s="268"/>
      <c r="C924" s="269"/>
      <c r="D924" s="259" t="s">
        <v>173</v>
      </c>
      <c r="E924" s="270" t="s">
        <v>1</v>
      </c>
      <c r="F924" s="271" t="s">
        <v>2615</v>
      </c>
      <c r="G924" s="269"/>
      <c r="H924" s="272">
        <v>22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173</v>
      </c>
      <c r="AU924" s="278" t="s">
        <v>82</v>
      </c>
      <c r="AV924" s="14" t="s">
        <v>82</v>
      </c>
      <c r="AW924" s="14" t="s">
        <v>30</v>
      </c>
      <c r="AX924" s="14" t="s">
        <v>73</v>
      </c>
      <c r="AY924" s="278" t="s">
        <v>165</v>
      </c>
    </row>
    <row r="925" spans="1:65" s="2" customFormat="1" ht="33" customHeight="1">
      <c r="A925" s="37"/>
      <c r="B925" s="38"/>
      <c r="C925" s="243" t="s">
        <v>1295</v>
      </c>
      <c r="D925" s="243" t="s">
        <v>167</v>
      </c>
      <c r="E925" s="244" t="s">
        <v>1301</v>
      </c>
      <c r="F925" s="245" t="s">
        <v>1302</v>
      </c>
      <c r="G925" s="246" t="s">
        <v>273</v>
      </c>
      <c r="H925" s="247">
        <v>24</v>
      </c>
      <c r="I925" s="248"/>
      <c r="J925" s="249">
        <f>ROUND(I925*H925,2)</f>
        <v>0</v>
      </c>
      <c r="K925" s="250"/>
      <c r="L925" s="43"/>
      <c r="M925" s="251" t="s">
        <v>1</v>
      </c>
      <c r="N925" s="252" t="s">
        <v>38</v>
      </c>
      <c r="O925" s="90"/>
      <c r="P925" s="253">
        <f>O925*H925</f>
        <v>0</v>
      </c>
      <c r="Q925" s="253">
        <v>0</v>
      </c>
      <c r="R925" s="253">
        <f>Q925*H925</f>
        <v>0</v>
      </c>
      <c r="S925" s="253">
        <v>0</v>
      </c>
      <c r="T925" s="254">
        <f>S925*H925</f>
        <v>0</v>
      </c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R925" s="255" t="s">
        <v>247</v>
      </c>
      <c r="AT925" s="255" t="s">
        <v>167</v>
      </c>
      <c r="AU925" s="255" t="s">
        <v>82</v>
      </c>
      <c r="AY925" s="16" t="s">
        <v>165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6" t="s">
        <v>80</v>
      </c>
      <c r="BK925" s="256">
        <f>ROUND(I925*H925,2)</f>
        <v>0</v>
      </c>
      <c r="BL925" s="16" t="s">
        <v>247</v>
      </c>
      <c r="BM925" s="255" t="s">
        <v>2616</v>
      </c>
    </row>
    <row r="926" spans="1:51" s="13" customFormat="1" ht="12">
      <c r="A926" s="13"/>
      <c r="B926" s="257"/>
      <c r="C926" s="258"/>
      <c r="D926" s="259" t="s">
        <v>173</v>
      </c>
      <c r="E926" s="260" t="s">
        <v>1</v>
      </c>
      <c r="F926" s="261" t="s">
        <v>1304</v>
      </c>
      <c r="G926" s="258"/>
      <c r="H926" s="260" t="s">
        <v>1</v>
      </c>
      <c r="I926" s="262"/>
      <c r="J926" s="258"/>
      <c r="K926" s="258"/>
      <c r="L926" s="263"/>
      <c r="M926" s="264"/>
      <c r="N926" s="265"/>
      <c r="O926" s="265"/>
      <c r="P926" s="265"/>
      <c r="Q926" s="265"/>
      <c r="R926" s="265"/>
      <c r="S926" s="265"/>
      <c r="T926" s="266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7" t="s">
        <v>173</v>
      </c>
      <c r="AU926" s="267" t="s">
        <v>82</v>
      </c>
      <c r="AV926" s="13" t="s">
        <v>80</v>
      </c>
      <c r="AW926" s="13" t="s">
        <v>30</v>
      </c>
      <c r="AX926" s="13" t="s">
        <v>73</v>
      </c>
      <c r="AY926" s="267" t="s">
        <v>165</v>
      </c>
    </row>
    <row r="927" spans="1:51" s="14" customFormat="1" ht="12">
      <c r="A927" s="14"/>
      <c r="B927" s="268"/>
      <c r="C927" s="269"/>
      <c r="D927" s="259" t="s">
        <v>173</v>
      </c>
      <c r="E927" s="270" t="s">
        <v>1</v>
      </c>
      <c r="F927" s="271" t="s">
        <v>1305</v>
      </c>
      <c r="G927" s="269"/>
      <c r="H927" s="272">
        <v>12</v>
      </c>
      <c r="I927" s="273"/>
      <c r="J927" s="269"/>
      <c r="K927" s="269"/>
      <c r="L927" s="274"/>
      <c r="M927" s="275"/>
      <c r="N927" s="276"/>
      <c r="O927" s="276"/>
      <c r="P927" s="276"/>
      <c r="Q927" s="276"/>
      <c r="R927" s="276"/>
      <c r="S927" s="276"/>
      <c r="T927" s="27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78" t="s">
        <v>173</v>
      </c>
      <c r="AU927" s="278" t="s">
        <v>82</v>
      </c>
      <c r="AV927" s="14" t="s">
        <v>82</v>
      </c>
      <c r="AW927" s="14" t="s">
        <v>30</v>
      </c>
      <c r="AX927" s="14" t="s">
        <v>73</v>
      </c>
      <c r="AY927" s="278" t="s">
        <v>165</v>
      </c>
    </row>
    <row r="928" spans="1:51" s="14" customFormat="1" ht="12">
      <c r="A928" s="14"/>
      <c r="B928" s="268"/>
      <c r="C928" s="269"/>
      <c r="D928" s="259" t="s">
        <v>173</v>
      </c>
      <c r="E928" s="270" t="s">
        <v>1</v>
      </c>
      <c r="F928" s="271" t="s">
        <v>1306</v>
      </c>
      <c r="G928" s="269"/>
      <c r="H928" s="272">
        <v>12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173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165</v>
      </c>
    </row>
    <row r="929" spans="1:63" s="12" customFormat="1" ht="22.8" customHeight="1">
      <c r="A929" s="12"/>
      <c r="B929" s="227"/>
      <c r="C929" s="228"/>
      <c r="D929" s="229" t="s">
        <v>72</v>
      </c>
      <c r="E929" s="241" t="s">
        <v>1307</v>
      </c>
      <c r="F929" s="241" t="s">
        <v>1308</v>
      </c>
      <c r="G929" s="228"/>
      <c r="H929" s="228"/>
      <c r="I929" s="231"/>
      <c r="J929" s="242">
        <f>BK929</f>
        <v>0</v>
      </c>
      <c r="K929" s="228"/>
      <c r="L929" s="233"/>
      <c r="M929" s="234"/>
      <c r="N929" s="235"/>
      <c r="O929" s="235"/>
      <c r="P929" s="236">
        <f>SUM(P930:P999)</f>
        <v>0</v>
      </c>
      <c r="Q929" s="235"/>
      <c r="R929" s="236">
        <f>SUM(R930:R999)</f>
        <v>6.486924859999999</v>
      </c>
      <c r="S929" s="235"/>
      <c r="T929" s="237">
        <f>SUM(T930:T999)</f>
        <v>1.95188</v>
      </c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R929" s="238" t="s">
        <v>82</v>
      </c>
      <c r="AT929" s="239" t="s">
        <v>72</v>
      </c>
      <c r="AU929" s="239" t="s">
        <v>80</v>
      </c>
      <c r="AY929" s="238" t="s">
        <v>165</v>
      </c>
      <c r="BK929" s="240">
        <f>SUM(BK930:BK999)</f>
        <v>0</v>
      </c>
    </row>
    <row r="930" spans="1:65" s="2" customFormat="1" ht="16.5" customHeight="1">
      <c r="A930" s="37"/>
      <c r="B930" s="38"/>
      <c r="C930" s="243" t="s">
        <v>1300</v>
      </c>
      <c r="D930" s="243" t="s">
        <v>167</v>
      </c>
      <c r="E930" s="244" t="s">
        <v>1310</v>
      </c>
      <c r="F930" s="245" t="s">
        <v>1311</v>
      </c>
      <c r="G930" s="246" t="s">
        <v>273</v>
      </c>
      <c r="H930" s="247">
        <v>91</v>
      </c>
      <c r="I930" s="248"/>
      <c r="J930" s="249">
        <f>ROUND(I930*H930,2)</f>
        <v>0</v>
      </c>
      <c r="K930" s="250"/>
      <c r="L930" s="43"/>
      <c r="M930" s="251" t="s">
        <v>1</v>
      </c>
      <c r="N930" s="252" t="s">
        <v>38</v>
      </c>
      <c r="O930" s="90"/>
      <c r="P930" s="253">
        <f>O930*H930</f>
        <v>0</v>
      </c>
      <c r="Q930" s="253">
        <v>0</v>
      </c>
      <c r="R930" s="253">
        <f>Q930*H930</f>
        <v>0</v>
      </c>
      <c r="S930" s="253">
        <v>0</v>
      </c>
      <c r="T930" s="254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55" t="s">
        <v>171</v>
      </c>
      <c r="AT930" s="255" t="s">
        <v>167</v>
      </c>
      <c r="AU930" s="255" t="s">
        <v>82</v>
      </c>
      <c r="AY930" s="16" t="s">
        <v>165</v>
      </c>
      <c r="BE930" s="256">
        <f>IF(N930="základní",J930,0)</f>
        <v>0</v>
      </c>
      <c r="BF930" s="256">
        <f>IF(N930="snížená",J930,0)</f>
        <v>0</v>
      </c>
      <c r="BG930" s="256">
        <f>IF(N930="zákl. přenesená",J930,0)</f>
        <v>0</v>
      </c>
      <c r="BH930" s="256">
        <f>IF(N930="sníž. přenesená",J930,0)</f>
        <v>0</v>
      </c>
      <c r="BI930" s="256">
        <f>IF(N930="nulová",J930,0)</f>
        <v>0</v>
      </c>
      <c r="BJ930" s="16" t="s">
        <v>80</v>
      </c>
      <c r="BK930" s="256">
        <f>ROUND(I930*H930,2)</f>
        <v>0</v>
      </c>
      <c r="BL930" s="16" t="s">
        <v>171</v>
      </c>
      <c r="BM930" s="255" t="s">
        <v>2617</v>
      </c>
    </row>
    <row r="931" spans="1:51" s="14" customFormat="1" ht="12">
      <c r="A931" s="14"/>
      <c r="B931" s="268"/>
      <c r="C931" s="269"/>
      <c r="D931" s="259" t="s">
        <v>173</v>
      </c>
      <c r="E931" s="270" t="s">
        <v>1</v>
      </c>
      <c r="F931" s="271" t="s">
        <v>2475</v>
      </c>
      <c r="G931" s="269"/>
      <c r="H931" s="272">
        <v>91</v>
      </c>
      <c r="I931" s="273"/>
      <c r="J931" s="269"/>
      <c r="K931" s="269"/>
      <c r="L931" s="274"/>
      <c r="M931" s="275"/>
      <c r="N931" s="276"/>
      <c r="O931" s="276"/>
      <c r="P931" s="276"/>
      <c r="Q931" s="276"/>
      <c r="R931" s="276"/>
      <c r="S931" s="276"/>
      <c r="T931" s="27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8" t="s">
        <v>173</v>
      </c>
      <c r="AU931" s="278" t="s">
        <v>82</v>
      </c>
      <c r="AV931" s="14" t="s">
        <v>82</v>
      </c>
      <c r="AW931" s="14" t="s">
        <v>30</v>
      </c>
      <c r="AX931" s="14" t="s">
        <v>73</v>
      </c>
      <c r="AY931" s="278" t="s">
        <v>165</v>
      </c>
    </row>
    <row r="932" spans="1:65" s="2" customFormat="1" ht="16.5" customHeight="1">
      <c r="A932" s="37"/>
      <c r="B932" s="38"/>
      <c r="C932" s="279" t="s">
        <v>1309</v>
      </c>
      <c r="D932" s="279" t="s">
        <v>238</v>
      </c>
      <c r="E932" s="280" t="s">
        <v>1314</v>
      </c>
      <c r="F932" s="281" t="s">
        <v>1315</v>
      </c>
      <c r="G932" s="282" t="s">
        <v>273</v>
      </c>
      <c r="H932" s="283">
        <v>31</v>
      </c>
      <c r="I932" s="284"/>
      <c r="J932" s="285">
        <f>ROUND(I932*H932,2)</f>
        <v>0</v>
      </c>
      <c r="K932" s="286"/>
      <c r="L932" s="287"/>
      <c r="M932" s="288" t="s">
        <v>1</v>
      </c>
      <c r="N932" s="289" t="s">
        <v>38</v>
      </c>
      <c r="O932" s="90"/>
      <c r="P932" s="253">
        <f>O932*H932</f>
        <v>0</v>
      </c>
      <c r="Q932" s="253">
        <v>0.00078</v>
      </c>
      <c r="R932" s="253">
        <f>Q932*H932</f>
        <v>0.02418</v>
      </c>
      <c r="S932" s="253">
        <v>0</v>
      </c>
      <c r="T932" s="254">
        <f>S932*H932</f>
        <v>0</v>
      </c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R932" s="255" t="s">
        <v>208</v>
      </c>
      <c r="AT932" s="255" t="s">
        <v>238</v>
      </c>
      <c r="AU932" s="255" t="s">
        <v>82</v>
      </c>
      <c r="AY932" s="16" t="s">
        <v>165</v>
      </c>
      <c r="BE932" s="256">
        <f>IF(N932="základní",J932,0)</f>
        <v>0</v>
      </c>
      <c r="BF932" s="256">
        <f>IF(N932="snížená",J932,0)</f>
        <v>0</v>
      </c>
      <c r="BG932" s="256">
        <f>IF(N932="zákl. přenesená",J932,0)</f>
        <v>0</v>
      </c>
      <c r="BH932" s="256">
        <f>IF(N932="sníž. přenesená",J932,0)</f>
        <v>0</v>
      </c>
      <c r="BI932" s="256">
        <f>IF(N932="nulová",J932,0)</f>
        <v>0</v>
      </c>
      <c r="BJ932" s="16" t="s">
        <v>80</v>
      </c>
      <c r="BK932" s="256">
        <f>ROUND(I932*H932,2)</f>
        <v>0</v>
      </c>
      <c r="BL932" s="16" t="s">
        <v>171</v>
      </c>
      <c r="BM932" s="255" t="s">
        <v>2618</v>
      </c>
    </row>
    <row r="933" spans="1:51" s="14" customFormat="1" ht="12">
      <c r="A933" s="14"/>
      <c r="B933" s="268"/>
      <c r="C933" s="269"/>
      <c r="D933" s="259" t="s">
        <v>173</v>
      </c>
      <c r="E933" s="270" t="s">
        <v>1</v>
      </c>
      <c r="F933" s="271" t="s">
        <v>2619</v>
      </c>
      <c r="G933" s="269"/>
      <c r="H933" s="272">
        <v>31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173</v>
      </c>
      <c r="AU933" s="278" t="s">
        <v>82</v>
      </c>
      <c r="AV933" s="14" t="s">
        <v>82</v>
      </c>
      <c r="AW933" s="14" t="s">
        <v>30</v>
      </c>
      <c r="AX933" s="14" t="s">
        <v>73</v>
      </c>
      <c r="AY933" s="278" t="s">
        <v>165</v>
      </c>
    </row>
    <row r="934" spans="1:65" s="2" customFormat="1" ht="21.75" customHeight="1">
      <c r="A934" s="37"/>
      <c r="B934" s="38"/>
      <c r="C934" s="279" t="s">
        <v>1313</v>
      </c>
      <c r="D934" s="279" t="s">
        <v>238</v>
      </c>
      <c r="E934" s="280" t="s">
        <v>1319</v>
      </c>
      <c r="F934" s="281" t="s">
        <v>1320</v>
      </c>
      <c r="G934" s="282" t="s">
        <v>1321</v>
      </c>
      <c r="H934" s="283">
        <v>0.091</v>
      </c>
      <c r="I934" s="284"/>
      <c r="J934" s="285">
        <f>ROUND(I934*H934,2)</f>
        <v>0</v>
      </c>
      <c r="K934" s="286"/>
      <c r="L934" s="287"/>
      <c r="M934" s="288" t="s">
        <v>1</v>
      </c>
      <c r="N934" s="289" t="s">
        <v>38</v>
      </c>
      <c r="O934" s="90"/>
      <c r="P934" s="253">
        <f>O934*H934</f>
        <v>0</v>
      </c>
      <c r="Q934" s="253">
        <v>0.0173</v>
      </c>
      <c r="R934" s="253">
        <f>Q934*H934</f>
        <v>0.0015742999999999998</v>
      </c>
      <c r="S934" s="253">
        <v>0</v>
      </c>
      <c r="T934" s="254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55" t="s">
        <v>208</v>
      </c>
      <c r="AT934" s="255" t="s">
        <v>238</v>
      </c>
      <c r="AU934" s="255" t="s">
        <v>82</v>
      </c>
      <c r="AY934" s="16" t="s">
        <v>165</v>
      </c>
      <c r="BE934" s="256">
        <f>IF(N934="základní",J934,0)</f>
        <v>0</v>
      </c>
      <c r="BF934" s="256">
        <f>IF(N934="snížená",J934,0)</f>
        <v>0</v>
      </c>
      <c r="BG934" s="256">
        <f>IF(N934="zákl. přenesená",J934,0)</f>
        <v>0</v>
      </c>
      <c r="BH934" s="256">
        <f>IF(N934="sníž. přenesená",J934,0)</f>
        <v>0</v>
      </c>
      <c r="BI934" s="256">
        <f>IF(N934="nulová",J934,0)</f>
        <v>0</v>
      </c>
      <c r="BJ934" s="16" t="s">
        <v>80</v>
      </c>
      <c r="BK934" s="256">
        <f>ROUND(I934*H934,2)</f>
        <v>0</v>
      </c>
      <c r="BL934" s="16" t="s">
        <v>171</v>
      </c>
      <c r="BM934" s="255" t="s">
        <v>2620</v>
      </c>
    </row>
    <row r="935" spans="1:51" s="14" customFormat="1" ht="12">
      <c r="A935" s="14"/>
      <c r="B935" s="268"/>
      <c r="C935" s="269"/>
      <c r="D935" s="259" t="s">
        <v>173</v>
      </c>
      <c r="E935" s="270" t="s">
        <v>1</v>
      </c>
      <c r="F935" s="271" t="s">
        <v>2475</v>
      </c>
      <c r="G935" s="269"/>
      <c r="H935" s="272">
        <v>91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173</v>
      </c>
      <c r="AU935" s="278" t="s">
        <v>82</v>
      </c>
      <c r="AV935" s="14" t="s">
        <v>82</v>
      </c>
      <c r="AW935" s="14" t="s">
        <v>30</v>
      </c>
      <c r="AX935" s="14" t="s">
        <v>73</v>
      </c>
      <c r="AY935" s="278" t="s">
        <v>165</v>
      </c>
    </row>
    <row r="936" spans="1:51" s="14" customFormat="1" ht="12">
      <c r="A936" s="14"/>
      <c r="B936" s="268"/>
      <c r="C936" s="269"/>
      <c r="D936" s="259" t="s">
        <v>173</v>
      </c>
      <c r="E936" s="269"/>
      <c r="F936" s="271" t="s">
        <v>1323</v>
      </c>
      <c r="G936" s="269"/>
      <c r="H936" s="272">
        <v>0.091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173</v>
      </c>
      <c r="AU936" s="278" t="s">
        <v>82</v>
      </c>
      <c r="AV936" s="14" t="s">
        <v>82</v>
      </c>
      <c r="AW936" s="14" t="s">
        <v>4</v>
      </c>
      <c r="AX936" s="14" t="s">
        <v>80</v>
      </c>
      <c r="AY936" s="278" t="s">
        <v>165</v>
      </c>
    </row>
    <row r="937" spans="1:65" s="2" customFormat="1" ht="16.5" customHeight="1">
      <c r="A937" s="37"/>
      <c r="B937" s="38"/>
      <c r="C937" s="279" t="s">
        <v>1318</v>
      </c>
      <c r="D937" s="279" t="s">
        <v>238</v>
      </c>
      <c r="E937" s="280" t="s">
        <v>1325</v>
      </c>
      <c r="F937" s="281" t="s">
        <v>1326</v>
      </c>
      <c r="G937" s="282" t="s">
        <v>1321</v>
      </c>
      <c r="H937" s="283">
        <v>0.091</v>
      </c>
      <c r="I937" s="284"/>
      <c r="J937" s="285">
        <f>ROUND(I937*H937,2)</f>
        <v>0</v>
      </c>
      <c r="K937" s="286"/>
      <c r="L937" s="287"/>
      <c r="M937" s="288" t="s">
        <v>1</v>
      </c>
      <c r="N937" s="289" t="s">
        <v>38</v>
      </c>
      <c r="O937" s="90"/>
      <c r="P937" s="253">
        <f>O937*H937</f>
        <v>0</v>
      </c>
      <c r="Q937" s="253">
        <v>0.00627</v>
      </c>
      <c r="R937" s="253">
        <f>Q937*H937</f>
        <v>0.0005705700000000001</v>
      </c>
      <c r="S937" s="253">
        <v>0</v>
      </c>
      <c r="T937" s="254">
        <f>S937*H937</f>
        <v>0</v>
      </c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R937" s="255" t="s">
        <v>208</v>
      </c>
      <c r="AT937" s="255" t="s">
        <v>238</v>
      </c>
      <c r="AU937" s="255" t="s">
        <v>82</v>
      </c>
      <c r="AY937" s="16" t="s">
        <v>165</v>
      </c>
      <c r="BE937" s="256">
        <f>IF(N937="základní",J937,0)</f>
        <v>0</v>
      </c>
      <c r="BF937" s="256">
        <f>IF(N937="snížená",J937,0)</f>
        <v>0</v>
      </c>
      <c r="BG937" s="256">
        <f>IF(N937="zákl. přenesená",J937,0)</f>
        <v>0</v>
      </c>
      <c r="BH937" s="256">
        <f>IF(N937="sníž. přenesená",J937,0)</f>
        <v>0</v>
      </c>
      <c r="BI937" s="256">
        <f>IF(N937="nulová",J937,0)</f>
        <v>0</v>
      </c>
      <c r="BJ937" s="16" t="s">
        <v>80</v>
      </c>
      <c r="BK937" s="256">
        <f>ROUND(I937*H937,2)</f>
        <v>0</v>
      </c>
      <c r="BL937" s="16" t="s">
        <v>171</v>
      </c>
      <c r="BM937" s="255" t="s">
        <v>2621</v>
      </c>
    </row>
    <row r="938" spans="1:51" s="14" customFormat="1" ht="12">
      <c r="A938" s="14"/>
      <c r="B938" s="268"/>
      <c r="C938" s="269"/>
      <c r="D938" s="259" t="s">
        <v>173</v>
      </c>
      <c r="E938" s="270" t="s">
        <v>1</v>
      </c>
      <c r="F938" s="271" t="s">
        <v>2475</v>
      </c>
      <c r="G938" s="269"/>
      <c r="H938" s="272">
        <v>91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173</v>
      </c>
      <c r="AU938" s="278" t="s">
        <v>82</v>
      </c>
      <c r="AV938" s="14" t="s">
        <v>82</v>
      </c>
      <c r="AW938" s="14" t="s">
        <v>30</v>
      </c>
      <c r="AX938" s="14" t="s">
        <v>73</v>
      </c>
      <c r="AY938" s="278" t="s">
        <v>165</v>
      </c>
    </row>
    <row r="939" spans="1:51" s="14" customFormat="1" ht="12">
      <c r="A939" s="14"/>
      <c r="B939" s="268"/>
      <c r="C939" s="269"/>
      <c r="D939" s="259" t="s">
        <v>173</v>
      </c>
      <c r="E939" s="269"/>
      <c r="F939" s="271" t="s">
        <v>1323</v>
      </c>
      <c r="G939" s="269"/>
      <c r="H939" s="272">
        <v>0.091</v>
      </c>
      <c r="I939" s="273"/>
      <c r="J939" s="269"/>
      <c r="K939" s="269"/>
      <c r="L939" s="274"/>
      <c r="M939" s="275"/>
      <c r="N939" s="276"/>
      <c r="O939" s="276"/>
      <c r="P939" s="276"/>
      <c r="Q939" s="276"/>
      <c r="R939" s="276"/>
      <c r="S939" s="276"/>
      <c r="T939" s="27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8" t="s">
        <v>173</v>
      </c>
      <c r="AU939" s="278" t="s">
        <v>82</v>
      </c>
      <c r="AV939" s="14" t="s">
        <v>82</v>
      </c>
      <c r="AW939" s="14" t="s">
        <v>4</v>
      </c>
      <c r="AX939" s="14" t="s">
        <v>80</v>
      </c>
      <c r="AY939" s="278" t="s">
        <v>165</v>
      </c>
    </row>
    <row r="940" spans="1:65" s="2" customFormat="1" ht="21.75" customHeight="1">
      <c r="A940" s="37"/>
      <c r="B940" s="38"/>
      <c r="C940" s="243" t="s">
        <v>1324</v>
      </c>
      <c r="D940" s="243" t="s">
        <v>167</v>
      </c>
      <c r="E940" s="244" t="s">
        <v>1329</v>
      </c>
      <c r="F940" s="245" t="s">
        <v>1330</v>
      </c>
      <c r="G940" s="246" t="s">
        <v>457</v>
      </c>
      <c r="H940" s="247">
        <v>12</v>
      </c>
      <c r="I940" s="248"/>
      <c r="J940" s="249">
        <f>ROUND(I940*H940,2)</f>
        <v>0</v>
      </c>
      <c r="K940" s="250"/>
      <c r="L940" s="43"/>
      <c r="M940" s="251" t="s">
        <v>1</v>
      </c>
      <c r="N940" s="252" t="s">
        <v>38</v>
      </c>
      <c r="O940" s="90"/>
      <c r="P940" s="253">
        <f>O940*H940</f>
        <v>0</v>
      </c>
      <c r="Q940" s="253">
        <v>0</v>
      </c>
      <c r="R940" s="253">
        <f>Q940*H940</f>
        <v>0</v>
      </c>
      <c r="S940" s="253">
        <v>0.014</v>
      </c>
      <c r="T940" s="254">
        <f>S940*H940</f>
        <v>0.168</v>
      </c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R940" s="255" t="s">
        <v>247</v>
      </c>
      <c r="AT940" s="255" t="s">
        <v>167</v>
      </c>
      <c r="AU940" s="255" t="s">
        <v>82</v>
      </c>
      <c r="AY940" s="16" t="s">
        <v>165</v>
      </c>
      <c r="BE940" s="256">
        <f>IF(N940="základní",J940,0)</f>
        <v>0</v>
      </c>
      <c r="BF940" s="256">
        <f>IF(N940="snížená",J940,0)</f>
        <v>0</v>
      </c>
      <c r="BG940" s="256">
        <f>IF(N940="zákl. přenesená",J940,0)</f>
        <v>0</v>
      </c>
      <c r="BH940" s="256">
        <f>IF(N940="sníž. přenesená",J940,0)</f>
        <v>0</v>
      </c>
      <c r="BI940" s="256">
        <f>IF(N940="nulová",J940,0)</f>
        <v>0</v>
      </c>
      <c r="BJ940" s="16" t="s">
        <v>80</v>
      </c>
      <c r="BK940" s="256">
        <f>ROUND(I940*H940,2)</f>
        <v>0</v>
      </c>
      <c r="BL940" s="16" t="s">
        <v>247</v>
      </c>
      <c r="BM940" s="255" t="s">
        <v>2622</v>
      </c>
    </row>
    <row r="941" spans="1:51" s="14" customFormat="1" ht="12">
      <c r="A941" s="14"/>
      <c r="B941" s="268"/>
      <c r="C941" s="269"/>
      <c r="D941" s="259" t="s">
        <v>173</v>
      </c>
      <c r="E941" s="270" t="s">
        <v>1</v>
      </c>
      <c r="F941" s="271" t="s">
        <v>1332</v>
      </c>
      <c r="G941" s="269"/>
      <c r="H941" s="272">
        <v>12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173</v>
      </c>
      <c r="AU941" s="278" t="s">
        <v>82</v>
      </c>
      <c r="AV941" s="14" t="s">
        <v>82</v>
      </c>
      <c r="AW941" s="14" t="s">
        <v>30</v>
      </c>
      <c r="AX941" s="14" t="s">
        <v>73</v>
      </c>
      <c r="AY941" s="278" t="s">
        <v>165</v>
      </c>
    </row>
    <row r="942" spans="1:65" s="2" customFormat="1" ht="21.75" customHeight="1">
      <c r="A942" s="37"/>
      <c r="B942" s="38"/>
      <c r="C942" s="243" t="s">
        <v>1328</v>
      </c>
      <c r="D942" s="243" t="s">
        <v>167</v>
      </c>
      <c r="E942" s="244" t="s">
        <v>1334</v>
      </c>
      <c r="F942" s="245" t="s">
        <v>1335</v>
      </c>
      <c r="G942" s="246" t="s">
        <v>457</v>
      </c>
      <c r="H942" s="247">
        <v>352.75</v>
      </c>
      <c r="I942" s="248"/>
      <c r="J942" s="249">
        <f>ROUND(I942*H942,2)</f>
        <v>0</v>
      </c>
      <c r="K942" s="250"/>
      <c r="L942" s="43"/>
      <c r="M942" s="251" t="s">
        <v>1</v>
      </c>
      <c r="N942" s="252" t="s">
        <v>38</v>
      </c>
      <c r="O942" s="90"/>
      <c r="P942" s="253">
        <f>O942*H942</f>
        <v>0</v>
      </c>
      <c r="Q942" s="253">
        <v>0.00732</v>
      </c>
      <c r="R942" s="253">
        <f>Q942*H942</f>
        <v>2.5821300000000003</v>
      </c>
      <c r="S942" s="253">
        <v>0</v>
      </c>
      <c r="T942" s="254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247</v>
      </c>
      <c r="AT942" s="255" t="s">
        <v>167</v>
      </c>
      <c r="AU942" s="255" t="s">
        <v>82</v>
      </c>
      <c r="AY942" s="16" t="s">
        <v>165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80</v>
      </c>
      <c r="BK942" s="256">
        <f>ROUND(I942*H942,2)</f>
        <v>0</v>
      </c>
      <c r="BL942" s="16" t="s">
        <v>247</v>
      </c>
      <c r="BM942" s="255" t="s">
        <v>2623</v>
      </c>
    </row>
    <row r="943" spans="1:51" s="14" customFormat="1" ht="12">
      <c r="A943" s="14"/>
      <c r="B943" s="268"/>
      <c r="C943" s="269"/>
      <c r="D943" s="259" t="s">
        <v>173</v>
      </c>
      <c r="E943" s="270" t="s">
        <v>1</v>
      </c>
      <c r="F943" s="271" t="s">
        <v>2624</v>
      </c>
      <c r="G943" s="269"/>
      <c r="H943" s="272">
        <v>352.75</v>
      </c>
      <c r="I943" s="273"/>
      <c r="J943" s="269"/>
      <c r="K943" s="269"/>
      <c r="L943" s="274"/>
      <c r="M943" s="275"/>
      <c r="N943" s="276"/>
      <c r="O943" s="276"/>
      <c r="P943" s="276"/>
      <c r="Q943" s="276"/>
      <c r="R943" s="276"/>
      <c r="S943" s="276"/>
      <c r="T943" s="27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78" t="s">
        <v>173</v>
      </c>
      <c r="AU943" s="278" t="s">
        <v>82</v>
      </c>
      <c r="AV943" s="14" t="s">
        <v>82</v>
      </c>
      <c r="AW943" s="14" t="s">
        <v>30</v>
      </c>
      <c r="AX943" s="14" t="s">
        <v>73</v>
      </c>
      <c r="AY943" s="278" t="s">
        <v>165</v>
      </c>
    </row>
    <row r="944" spans="1:65" s="2" customFormat="1" ht="21.75" customHeight="1">
      <c r="A944" s="37"/>
      <c r="B944" s="38"/>
      <c r="C944" s="243" t="s">
        <v>1333</v>
      </c>
      <c r="D944" s="243" t="s">
        <v>167</v>
      </c>
      <c r="E944" s="244" t="s">
        <v>1339</v>
      </c>
      <c r="F944" s="245" t="s">
        <v>1340</v>
      </c>
      <c r="G944" s="246" t="s">
        <v>457</v>
      </c>
      <c r="H944" s="247">
        <v>12</v>
      </c>
      <c r="I944" s="248"/>
      <c r="J944" s="249">
        <f>ROUND(I944*H944,2)</f>
        <v>0</v>
      </c>
      <c r="K944" s="250"/>
      <c r="L944" s="43"/>
      <c r="M944" s="251" t="s">
        <v>1</v>
      </c>
      <c r="N944" s="252" t="s">
        <v>38</v>
      </c>
      <c r="O944" s="90"/>
      <c r="P944" s="253">
        <f>O944*H944</f>
        <v>0</v>
      </c>
      <c r="Q944" s="253">
        <v>0.01363</v>
      </c>
      <c r="R944" s="253">
        <f>Q944*H944</f>
        <v>0.16355999999999998</v>
      </c>
      <c r="S944" s="253">
        <v>0</v>
      </c>
      <c r="T944" s="254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55" t="s">
        <v>247</v>
      </c>
      <c r="AT944" s="255" t="s">
        <v>167</v>
      </c>
      <c r="AU944" s="255" t="s">
        <v>82</v>
      </c>
      <c r="AY944" s="16" t="s">
        <v>165</v>
      </c>
      <c r="BE944" s="256">
        <f>IF(N944="základní",J944,0)</f>
        <v>0</v>
      </c>
      <c r="BF944" s="256">
        <f>IF(N944="snížená",J944,0)</f>
        <v>0</v>
      </c>
      <c r="BG944" s="256">
        <f>IF(N944="zákl. přenesená",J944,0)</f>
        <v>0</v>
      </c>
      <c r="BH944" s="256">
        <f>IF(N944="sníž. přenesená",J944,0)</f>
        <v>0</v>
      </c>
      <c r="BI944" s="256">
        <f>IF(N944="nulová",J944,0)</f>
        <v>0</v>
      </c>
      <c r="BJ944" s="16" t="s">
        <v>80</v>
      </c>
      <c r="BK944" s="256">
        <f>ROUND(I944*H944,2)</f>
        <v>0</v>
      </c>
      <c r="BL944" s="16" t="s">
        <v>247</v>
      </c>
      <c r="BM944" s="255" t="s">
        <v>2625</v>
      </c>
    </row>
    <row r="945" spans="1:51" s="14" customFormat="1" ht="12">
      <c r="A945" s="14"/>
      <c r="B945" s="268"/>
      <c r="C945" s="269"/>
      <c r="D945" s="259" t="s">
        <v>173</v>
      </c>
      <c r="E945" s="270" t="s">
        <v>1</v>
      </c>
      <c r="F945" s="271" t="s">
        <v>2626</v>
      </c>
      <c r="G945" s="269"/>
      <c r="H945" s="272">
        <v>12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173</v>
      </c>
      <c r="AU945" s="278" t="s">
        <v>82</v>
      </c>
      <c r="AV945" s="14" t="s">
        <v>82</v>
      </c>
      <c r="AW945" s="14" t="s">
        <v>30</v>
      </c>
      <c r="AX945" s="14" t="s">
        <v>73</v>
      </c>
      <c r="AY945" s="278" t="s">
        <v>165</v>
      </c>
    </row>
    <row r="946" spans="1:65" s="2" customFormat="1" ht="21.75" customHeight="1">
      <c r="A946" s="37"/>
      <c r="B946" s="38"/>
      <c r="C946" s="243" t="s">
        <v>1338</v>
      </c>
      <c r="D946" s="243" t="s">
        <v>167</v>
      </c>
      <c r="E946" s="244" t="s">
        <v>1344</v>
      </c>
      <c r="F946" s="245" t="s">
        <v>1345</v>
      </c>
      <c r="G946" s="246" t="s">
        <v>170</v>
      </c>
      <c r="H946" s="247">
        <v>5.76</v>
      </c>
      <c r="I946" s="248"/>
      <c r="J946" s="249">
        <f>ROUND(I946*H946,2)</f>
        <v>0</v>
      </c>
      <c r="K946" s="250"/>
      <c r="L946" s="43"/>
      <c r="M946" s="251" t="s">
        <v>1</v>
      </c>
      <c r="N946" s="252" t="s">
        <v>38</v>
      </c>
      <c r="O946" s="90"/>
      <c r="P946" s="253">
        <f>O946*H946</f>
        <v>0</v>
      </c>
      <c r="Q946" s="253">
        <v>0.00996</v>
      </c>
      <c r="R946" s="253">
        <f>Q946*H946</f>
        <v>0.0573696</v>
      </c>
      <c r="S946" s="253">
        <v>0</v>
      </c>
      <c r="T946" s="254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55" t="s">
        <v>247</v>
      </c>
      <c r="AT946" s="255" t="s">
        <v>167</v>
      </c>
      <c r="AU946" s="255" t="s">
        <v>82</v>
      </c>
      <c r="AY946" s="16" t="s">
        <v>165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6" t="s">
        <v>80</v>
      </c>
      <c r="BK946" s="256">
        <f>ROUND(I946*H946,2)</f>
        <v>0</v>
      </c>
      <c r="BL946" s="16" t="s">
        <v>247</v>
      </c>
      <c r="BM946" s="255" t="s">
        <v>2627</v>
      </c>
    </row>
    <row r="947" spans="1:51" s="14" customFormat="1" ht="12">
      <c r="A947" s="14"/>
      <c r="B947" s="268"/>
      <c r="C947" s="269"/>
      <c r="D947" s="259" t="s">
        <v>173</v>
      </c>
      <c r="E947" s="270" t="s">
        <v>1</v>
      </c>
      <c r="F947" s="271" t="s">
        <v>1347</v>
      </c>
      <c r="G947" s="269"/>
      <c r="H947" s="272">
        <v>5.76</v>
      </c>
      <c r="I947" s="273"/>
      <c r="J947" s="269"/>
      <c r="K947" s="269"/>
      <c r="L947" s="274"/>
      <c r="M947" s="275"/>
      <c r="N947" s="276"/>
      <c r="O947" s="276"/>
      <c r="P947" s="276"/>
      <c r="Q947" s="276"/>
      <c r="R947" s="276"/>
      <c r="S947" s="276"/>
      <c r="T947" s="27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8" t="s">
        <v>173</v>
      </c>
      <c r="AU947" s="278" t="s">
        <v>82</v>
      </c>
      <c r="AV947" s="14" t="s">
        <v>82</v>
      </c>
      <c r="AW947" s="14" t="s">
        <v>30</v>
      </c>
      <c r="AX947" s="14" t="s">
        <v>73</v>
      </c>
      <c r="AY947" s="278" t="s">
        <v>165</v>
      </c>
    </row>
    <row r="948" spans="1:65" s="2" customFormat="1" ht="21.75" customHeight="1">
      <c r="A948" s="37"/>
      <c r="B948" s="38"/>
      <c r="C948" s="243" t="s">
        <v>1343</v>
      </c>
      <c r="D948" s="243" t="s">
        <v>167</v>
      </c>
      <c r="E948" s="244" t="s">
        <v>1349</v>
      </c>
      <c r="F948" s="245" t="s">
        <v>1350</v>
      </c>
      <c r="G948" s="246" t="s">
        <v>170</v>
      </c>
      <c r="H948" s="247">
        <v>338.45</v>
      </c>
      <c r="I948" s="248"/>
      <c r="J948" s="249">
        <f>ROUND(I948*H948,2)</f>
        <v>0</v>
      </c>
      <c r="K948" s="250"/>
      <c r="L948" s="43"/>
      <c r="M948" s="251" t="s">
        <v>1</v>
      </c>
      <c r="N948" s="252" t="s">
        <v>38</v>
      </c>
      <c r="O948" s="90"/>
      <c r="P948" s="253">
        <f>O948*H948</f>
        <v>0</v>
      </c>
      <c r="Q948" s="253">
        <v>0</v>
      </c>
      <c r="R948" s="253">
        <f>Q948*H948</f>
        <v>0</v>
      </c>
      <c r="S948" s="253">
        <v>0</v>
      </c>
      <c r="T948" s="254">
        <f>S948*H948</f>
        <v>0</v>
      </c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R948" s="255" t="s">
        <v>247</v>
      </c>
      <c r="AT948" s="255" t="s">
        <v>167</v>
      </c>
      <c r="AU948" s="255" t="s">
        <v>82</v>
      </c>
      <c r="AY948" s="16" t="s">
        <v>165</v>
      </c>
      <c r="BE948" s="256">
        <f>IF(N948="základní",J948,0)</f>
        <v>0</v>
      </c>
      <c r="BF948" s="256">
        <f>IF(N948="snížená",J948,0)</f>
        <v>0</v>
      </c>
      <c r="BG948" s="256">
        <f>IF(N948="zákl. přenesená",J948,0)</f>
        <v>0</v>
      </c>
      <c r="BH948" s="256">
        <f>IF(N948="sníž. přenesená",J948,0)</f>
        <v>0</v>
      </c>
      <c r="BI948" s="256">
        <f>IF(N948="nulová",J948,0)</f>
        <v>0</v>
      </c>
      <c r="BJ948" s="16" t="s">
        <v>80</v>
      </c>
      <c r="BK948" s="256">
        <f>ROUND(I948*H948,2)</f>
        <v>0</v>
      </c>
      <c r="BL948" s="16" t="s">
        <v>247</v>
      </c>
      <c r="BM948" s="255" t="s">
        <v>2628</v>
      </c>
    </row>
    <row r="949" spans="1:51" s="13" customFormat="1" ht="12">
      <c r="A949" s="13"/>
      <c r="B949" s="257"/>
      <c r="C949" s="258"/>
      <c r="D949" s="259" t="s">
        <v>173</v>
      </c>
      <c r="E949" s="260" t="s">
        <v>1</v>
      </c>
      <c r="F949" s="261" t="s">
        <v>1149</v>
      </c>
      <c r="G949" s="258"/>
      <c r="H949" s="260" t="s">
        <v>1</v>
      </c>
      <c r="I949" s="262"/>
      <c r="J949" s="258"/>
      <c r="K949" s="258"/>
      <c r="L949" s="263"/>
      <c r="M949" s="264"/>
      <c r="N949" s="265"/>
      <c r="O949" s="265"/>
      <c r="P949" s="265"/>
      <c r="Q949" s="265"/>
      <c r="R949" s="265"/>
      <c r="S949" s="265"/>
      <c r="T949" s="266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7" t="s">
        <v>173</v>
      </c>
      <c r="AU949" s="267" t="s">
        <v>82</v>
      </c>
      <c r="AV949" s="13" t="s">
        <v>80</v>
      </c>
      <c r="AW949" s="13" t="s">
        <v>30</v>
      </c>
      <c r="AX949" s="13" t="s">
        <v>73</v>
      </c>
      <c r="AY949" s="267" t="s">
        <v>165</v>
      </c>
    </row>
    <row r="950" spans="1:51" s="14" customFormat="1" ht="12">
      <c r="A950" s="14"/>
      <c r="B950" s="268"/>
      <c r="C950" s="269"/>
      <c r="D950" s="259" t="s">
        <v>173</v>
      </c>
      <c r="E950" s="270" t="s">
        <v>1</v>
      </c>
      <c r="F950" s="271" t="s">
        <v>1174</v>
      </c>
      <c r="G950" s="269"/>
      <c r="H950" s="272">
        <v>15.75</v>
      </c>
      <c r="I950" s="273"/>
      <c r="J950" s="269"/>
      <c r="K950" s="269"/>
      <c r="L950" s="274"/>
      <c r="M950" s="275"/>
      <c r="N950" s="276"/>
      <c r="O950" s="276"/>
      <c r="P950" s="276"/>
      <c r="Q950" s="276"/>
      <c r="R950" s="276"/>
      <c r="S950" s="276"/>
      <c r="T950" s="27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78" t="s">
        <v>173</v>
      </c>
      <c r="AU950" s="278" t="s">
        <v>82</v>
      </c>
      <c r="AV950" s="14" t="s">
        <v>82</v>
      </c>
      <c r="AW950" s="14" t="s">
        <v>30</v>
      </c>
      <c r="AX950" s="14" t="s">
        <v>73</v>
      </c>
      <c r="AY950" s="278" t="s">
        <v>165</v>
      </c>
    </row>
    <row r="951" spans="1:51" s="14" customFormat="1" ht="12">
      <c r="A951" s="14"/>
      <c r="B951" s="268"/>
      <c r="C951" s="269"/>
      <c r="D951" s="259" t="s">
        <v>173</v>
      </c>
      <c r="E951" s="270" t="s">
        <v>1</v>
      </c>
      <c r="F951" s="271" t="s">
        <v>2629</v>
      </c>
      <c r="G951" s="269"/>
      <c r="H951" s="272">
        <v>282.2</v>
      </c>
      <c r="I951" s="273"/>
      <c r="J951" s="269"/>
      <c r="K951" s="269"/>
      <c r="L951" s="274"/>
      <c r="M951" s="275"/>
      <c r="N951" s="276"/>
      <c r="O951" s="276"/>
      <c r="P951" s="276"/>
      <c r="Q951" s="276"/>
      <c r="R951" s="276"/>
      <c r="S951" s="276"/>
      <c r="T951" s="27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8" t="s">
        <v>173</v>
      </c>
      <c r="AU951" s="278" t="s">
        <v>82</v>
      </c>
      <c r="AV951" s="14" t="s">
        <v>82</v>
      </c>
      <c r="AW951" s="14" t="s">
        <v>30</v>
      </c>
      <c r="AX951" s="14" t="s">
        <v>73</v>
      </c>
      <c r="AY951" s="278" t="s">
        <v>165</v>
      </c>
    </row>
    <row r="952" spans="1:51" s="14" customFormat="1" ht="12">
      <c r="A952" s="14"/>
      <c r="B952" s="268"/>
      <c r="C952" s="269"/>
      <c r="D952" s="259" t="s">
        <v>173</v>
      </c>
      <c r="E952" s="270" t="s">
        <v>1</v>
      </c>
      <c r="F952" s="271" t="s">
        <v>1353</v>
      </c>
      <c r="G952" s="269"/>
      <c r="H952" s="272">
        <v>40.5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173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165</v>
      </c>
    </row>
    <row r="953" spans="1:65" s="2" customFormat="1" ht="16.5" customHeight="1">
      <c r="A953" s="37"/>
      <c r="B953" s="38"/>
      <c r="C953" s="279" t="s">
        <v>1348</v>
      </c>
      <c r="D953" s="279" t="s">
        <v>238</v>
      </c>
      <c r="E953" s="280" t="s">
        <v>1355</v>
      </c>
      <c r="F953" s="281" t="s">
        <v>1356</v>
      </c>
      <c r="G953" s="282" t="s">
        <v>178</v>
      </c>
      <c r="H953" s="283">
        <v>5.201</v>
      </c>
      <c r="I953" s="284"/>
      <c r="J953" s="285">
        <f>ROUND(I953*H953,2)</f>
        <v>0</v>
      </c>
      <c r="K953" s="286"/>
      <c r="L953" s="287"/>
      <c r="M953" s="288" t="s">
        <v>1</v>
      </c>
      <c r="N953" s="289" t="s">
        <v>38</v>
      </c>
      <c r="O953" s="90"/>
      <c r="P953" s="253">
        <f>O953*H953</f>
        <v>0</v>
      </c>
      <c r="Q953" s="253">
        <v>0.55</v>
      </c>
      <c r="R953" s="253">
        <f>Q953*H953</f>
        <v>2.86055</v>
      </c>
      <c r="S953" s="253">
        <v>0</v>
      </c>
      <c r="T953" s="254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55" t="s">
        <v>333</v>
      </c>
      <c r="AT953" s="255" t="s">
        <v>238</v>
      </c>
      <c r="AU953" s="255" t="s">
        <v>82</v>
      </c>
      <c r="AY953" s="16" t="s">
        <v>165</v>
      </c>
      <c r="BE953" s="256">
        <f>IF(N953="základní",J953,0)</f>
        <v>0</v>
      </c>
      <c r="BF953" s="256">
        <f>IF(N953="snížená",J953,0)</f>
        <v>0</v>
      </c>
      <c r="BG953" s="256">
        <f>IF(N953="zákl. přenesená",J953,0)</f>
        <v>0</v>
      </c>
      <c r="BH953" s="256">
        <f>IF(N953="sníž. přenesená",J953,0)</f>
        <v>0</v>
      </c>
      <c r="BI953" s="256">
        <f>IF(N953="nulová",J953,0)</f>
        <v>0</v>
      </c>
      <c r="BJ953" s="16" t="s">
        <v>80</v>
      </c>
      <c r="BK953" s="256">
        <f>ROUND(I953*H953,2)</f>
        <v>0</v>
      </c>
      <c r="BL953" s="16" t="s">
        <v>247</v>
      </c>
      <c r="BM953" s="255" t="s">
        <v>2630</v>
      </c>
    </row>
    <row r="954" spans="1:51" s="13" customFormat="1" ht="12">
      <c r="A954" s="13"/>
      <c r="B954" s="257"/>
      <c r="C954" s="258"/>
      <c r="D954" s="259" t="s">
        <v>173</v>
      </c>
      <c r="E954" s="260" t="s">
        <v>1</v>
      </c>
      <c r="F954" s="261" t="s">
        <v>1149</v>
      </c>
      <c r="G954" s="258"/>
      <c r="H954" s="260" t="s">
        <v>1</v>
      </c>
      <c r="I954" s="262"/>
      <c r="J954" s="258"/>
      <c r="K954" s="258"/>
      <c r="L954" s="263"/>
      <c r="M954" s="264"/>
      <c r="N954" s="265"/>
      <c r="O954" s="265"/>
      <c r="P954" s="265"/>
      <c r="Q954" s="265"/>
      <c r="R954" s="265"/>
      <c r="S954" s="265"/>
      <c r="T954" s="266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7" t="s">
        <v>173</v>
      </c>
      <c r="AU954" s="267" t="s">
        <v>82</v>
      </c>
      <c r="AV954" s="13" t="s">
        <v>80</v>
      </c>
      <c r="AW954" s="13" t="s">
        <v>30</v>
      </c>
      <c r="AX954" s="13" t="s">
        <v>73</v>
      </c>
      <c r="AY954" s="267" t="s">
        <v>165</v>
      </c>
    </row>
    <row r="955" spans="1:51" s="13" customFormat="1" ht="12">
      <c r="A955" s="13"/>
      <c r="B955" s="257"/>
      <c r="C955" s="258"/>
      <c r="D955" s="259" t="s">
        <v>173</v>
      </c>
      <c r="E955" s="260" t="s">
        <v>1</v>
      </c>
      <c r="F955" s="261" t="s">
        <v>1149</v>
      </c>
      <c r="G955" s="258"/>
      <c r="H955" s="260" t="s">
        <v>1</v>
      </c>
      <c r="I955" s="262"/>
      <c r="J955" s="258"/>
      <c r="K955" s="258"/>
      <c r="L955" s="263"/>
      <c r="M955" s="264"/>
      <c r="N955" s="265"/>
      <c r="O955" s="265"/>
      <c r="P955" s="265"/>
      <c r="Q955" s="265"/>
      <c r="R955" s="265"/>
      <c r="S955" s="265"/>
      <c r="T955" s="26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7" t="s">
        <v>173</v>
      </c>
      <c r="AU955" s="267" t="s">
        <v>82</v>
      </c>
      <c r="AV955" s="13" t="s">
        <v>80</v>
      </c>
      <c r="AW955" s="13" t="s">
        <v>30</v>
      </c>
      <c r="AX955" s="13" t="s">
        <v>73</v>
      </c>
      <c r="AY955" s="267" t="s">
        <v>165</v>
      </c>
    </row>
    <row r="956" spans="1:51" s="14" customFormat="1" ht="12">
      <c r="A956" s="14"/>
      <c r="B956" s="268"/>
      <c r="C956" s="269"/>
      <c r="D956" s="259" t="s">
        <v>173</v>
      </c>
      <c r="E956" s="270" t="s">
        <v>1</v>
      </c>
      <c r="F956" s="271" t="s">
        <v>2631</v>
      </c>
      <c r="G956" s="269"/>
      <c r="H956" s="272">
        <v>0.227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173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165</v>
      </c>
    </row>
    <row r="957" spans="1:51" s="14" customFormat="1" ht="12">
      <c r="A957" s="14"/>
      <c r="B957" s="268"/>
      <c r="C957" s="269"/>
      <c r="D957" s="259" t="s">
        <v>173</v>
      </c>
      <c r="E957" s="270" t="s">
        <v>1</v>
      </c>
      <c r="F957" s="271" t="s">
        <v>2632</v>
      </c>
      <c r="G957" s="269"/>
      <c r="H957" s="272">
        <v>4.064</v>
      </c>
      <c r="I957" s="273"/>
      <c r="J957" s="269"/>
      <c r="K957" s="269"/>
      <c r="L957" s="274"/>
      <c r="M957" s="275"/>
      <c r="N957" s="276"/>
      <c r="O957" s="276"/>
      <c r="P957" s="276"/>
      <c r="Q957" s="276"/>
      <c r="R957" s="276"/>
      <c r="S957" s="276"/>
      <c r="T957" s="27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8" t="s">
        <v>173</v>
      </c>
      <c r="AU957" s="278" t="s">
        <v>82</v>
      </c>
      <c r="AV957" s="14" t="s">
        <v>82</v>
      </c>
      <c r="AW957" s="14" t="s">
        <v>30</v>
      </c>
      <c r="AX957" s="14" t="s">
        <v>73</v>
      </c>
      <c r="AY957" s="278" t="s">
        <v>165</v>
      </c>
    </row>
    <row r="958" spans="1:51" s="14" customFormat="1" ht="12">
      <c r="A958" s="14"/>
      <c r="B958" s="268"/>
      <c r="C958" s="269"/>
      <c r="D958" s="259" t="s">
        <v>173</v>
      </c>
      <c r="E958" s="270" t="s">
        <v>1</v>
      </c>
      <c r="F958" s="271" t="s">
        <v>1360</v>
      </c>
      <c r="G958" s="269"/>
      <c r="H958" s="272">
        <v>0.437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8" t="s">
        <v>173</v>
      </c>
      <c r="AU958" s="278" t="s">
        <v>82</v>
      </c>
      <c r="AV958" s="14" t="s">
        <v>82</v>
      </c>
      <c r="AW958" s="14" t="s">
        <v>30</v>
      </c>
      <c r="AX958" s="14" t="s">
        <v>73</v>
      </c>
      <c r="AY958" s="278" t="s">
        <v>165</v>
      </c>
    </row>
    <row r="959" spans="1:51" s="14" customFormat="1" ht="12">
      <c r="A959" s="14"/>
      <c r="B959" s="268"/>
      <c r="C959" s="269"/>
      <c r="D959" s="259" t="s">
        <v>173</v>
      </c>
      <c r="E959" s="269"/>
      <c r="F959" s="271" t="s">
        <v>2633</v>
      </c>
      <c r="G959" s="269"/>
      <c r="H959" s="272">
        <v>5.201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173</v>
      </c>
      <c r="AU959" s="278" t="s">
        <v>82</v>
      </c>
      <c r="AV959" s="14" t="s">
        <v>82</v>
      </c>
      <c r="AW959" s="14" t="s">
        <v>4</v>
      </c>
      <c r="AX959" s="14" t="s">
        <v>80</v>
      </c>
      <c r="AY959" s="278" t="s">
        <v>165</v>
      </c>
    </row>
    <row r="960" spans="1:65" s="2" customFormat="1" ht="21.75" customHeight="1">
      <c r="A960" s="37"/>
      <c r="B960" s="38"/>
      <c r="C960" s="243" t="s">
        <v>1354</v>
      </c>
      <c r="D960" s="243" t="s">
        <v>167</v>
      </c>
      <c r="E960" s="244" t="s">
        <v>1363</v>
      </c>
      <c r="F960" s="245" t="s">
        <v>1364</v>
      </c>
      <c r="G960" s="246" t="s">
        <v>170</v>
      </c>
      <c r="H960" s="247">
        <v>338.45</v>
      </c>
      <c r="I960" s="248"/>
      <c r="J960" s="249">
        <f>ROUND(I960*H960,2)</f>
        <v>0</v>
      </c>
      <c r="K960" s="250"/>
      <c r="L960" s="43"/>
      <c r="M960" s="251" t="s">
        <v>1</v>
      </c>
      <c r="N960" s="252" t="s">
        <v>38</v>
      </c>
      <c r="O960" s="90"/>
      <c r="P960" s="253">
        <f>O960*H960</f>
        <v>0</v>
      </c>
      <c r="Q960" s="253">
        <v>0</v>
      </c>
      <c r="R960" s="253">
        <f>Q960*H960</f>
        <v>0</v>
      </c>
      <c r="S960" s="253">
        <v>0.005</v>
      </c>
      <c r="T960" s="254">
        <f>S960*H960</f>
        <v>1.69225</v>
      </c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R960" s="255" t="s">
        <v>247</v>
      </c>
      <c r="AT960" s="255" t="s">
        <v>167</v>
      </c>
      <c r="AU960" s="255" t="s">
        <v>82</v>
      </c>
      <c r="AY960" s="16" t="s">
        <v>165</v>
      </c>
      <c r="BE960" s="256">
        <f>IF(N960="základní",J960,0)</f>
        <v>0</v>
      </c>
      <c r="BF960" s="256">
        <f>IF(N960="snížená",J960,0)</f>
        <v>0</v>
      </c>
      <c r="BG960" s="256">
        <f>IF(N960="zákl. přenesená",J960,0)</f>
        <v>0</v>
      </c>
      <c r="BH960" s="256">
        <f>IF(N960="sníž. přenesená",J960,0)</f>
        <v>0</v>
      </c>
      <c r="BI960" s="256">
        <f>IF(N960="nulová",J960,0)</f>
        <v>0</v>
      </c>
      <c r="BJ960" s="16" t="s">
        <v>80</v>
      </c>
      <c r="BK960" s="256">
        <f>ROUND(I960*H960,2)</f>
        <v>0</v>
      </c>
      <c r="BL960" s="16" t="s">
        <v>247</v>
      </c>
      <c r="BM960" s="255" t="s">
        <v>2634</v>
      </c>
    </row>
    <row r="961" spans="1:51" s="13" customFormat="1" ht="12">
      <c r="A961" s="13"/>
      <c r="B961" s="257"/>
      <c r="C961" s="258"/>
      <c r="D961" s="259" t="s">
        <v>173</v>
      </c>
      <c r="E961" s="260" t="s">
        <v>1</v>
      </c>
      <c r="F961" s="261" t="s">
        <v>1149</v>
      </c>
      <c r="G961" s="258"/>
      <c r="H961" s="260" t="s">
        <v>1</v>
      </c>
      <c r="I961" s="262"/>
      <c r="J961" s="258"/>
      <c r="K961" s="258"/>
      <c r="L961" s="263"/>
      <c r="M961" s="264"/>
      <c r="N961" s="265"/>
      <c r="O961" s="265"/>
      <c r="P961" s="265"/>
      <c r="Q961" s="265"/>
      <c r="R961" s="265"/>
      <c r="S961" s="265"/>
      <c r="T961" s="266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7" t="s">
        <v>173</v>
      </c>
      <c r="AU961" s="267" t="s">
        <v>82</v>
      </c>
      <c r="AV961" s="13" t="s">
        <v>80</v>
      </c>
      <c r="AW961" s="13" t="s">
        <v>30</v>
      </c>
      <c r="AX961" s="13" t="s">
        <v>73</v>
      </c>
      <c r="AY961" s="267" t="s">
        <v>165</v>
      </c>
    </row>
    <row r="962" spans="1:51" s="14" customFormat="1" ht="12">
      <c r="A962" s="14"/>
      <c r="B962" s="268"/>
      <c r="C962" s="269"/>
      <c r="D962" s="259" t="s">
        <v>173</v>
      </c>
      <c r="E962" s="270" t="s">
        <v>1</v>
      </c>
      <c r="F962" s="271" t="s">
        <v>1174</v>
      </c>
      <c r="G962" s="269"/>
      <c r="H962" s="272">
        <v>15.75</v>
      </c>
      <c r="I962" s="273"/>
      <c r="J962" s="269"/>
      <c r="K962" s="269"/>
      <c r="L962" s="274"/>
      <c r="M962" s="275"/>
      <c r="N962" s="276"/>
      <c r="O962" s="276"/>
      <c r="P962" s="276"/>
      <c r="Q962" s="276"/>
      <c r="R962" s="276"/>
      <c r="S962" s="276"/>
      <c r="T962" s="27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8" t="s">
        <v>173</v>
      </c>
      <c r="AU962" s="278" t="s">
        <v>82</v>
      </c>
      <c r="AV962" s="14" t="s">
        <v>82</v>
      </c>
      <c r="AW962" s="14" t="s">
        <v>30</v>
      </c>
      <c r="AX962" s="14" t="s">
        <v>73</v>
      </c>
      <c r="AY962" s="278" t="s">
        <v>165</v>
      </c>
    </row>
    <row r="963" spans="1:51" s="14" customFormat="1" ht="12">
      <c r="A963" s="14"/>
      <c r="B963" s="268"/>
      <c r="C963" s="269"/>
      <c r="D963" s="259" t="s">
        <v>173</v>
      </c>
      <c r="E963" s="270" t="s">
        <v>1</v>
      </c>
      <c r="F963" s="271" t="s">
        <v>2629</v>
      </c>
      <c r="G963" s="269"/>
      <c r="H963" s="272">
        <v>282.2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173</v>
      </c>
      <c r="AU963" s="278" t="s">
        <v>82</v>
      </c>
      <c r="AV963" s="14" t="s">
        <v>82</v>
      </c>
      <c r="AW963" s="14" t="s">
        <v>30</v>
      </c>
      <c r="AX963" s="14" t="s">
        <v>73</v>
      </c>
      <c r="AY963" s="278" t="s">
        <v>165</v>
      </c>
    </row>
    <row r="964" spans="1:51" s="14" customFormat="1" ht="12">
      <c r="A964" s="14"/>
      <c r="B964" s="268"/>
      <c r="C964" s="269"/>
      <c r="D964" s="259" t="s">
        <v>173</v>
      </c>
      <c r="E964" s="270" t="s">
        <v>1</v>
      </c>
      <c r="F964" s="271" t="s">
        <v>1353</v>
      </c>
      <c r="G964" s="269"/>
      <c r="H964" s="272">
        <v>40.5</v>
      </c>
      <c r="I964" s="273"/>
      <c r="J964" s="269"/>
      <c r="K964" s="269"/>
      <c r="L964" s="274"/>
      <c r="M964" s="275"/>
      <c r="N964" s="276"/>
      <c r="O964" s="276"/>
      <c r="P964" s="276"/>
      <c r="Q964" s="276"/>
      <c r="R964" s="276"/>
      <c r="S964" s="276"/>
      <c r="T964" s="27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8" t="s">
        <v>173</v>
      </c>
      <c r="AU964" s="278" t="s">
        <v>82</v>
      </c>
      <c r="AV964" s="14" t="s">
        <v>82</v>
      </c>
      <c r="AW964" s="14" t="s">
        <v>30</v>
      </c>
      <c r="AX964" s="14" t="s">
        <v>73</v>
      </c>
      <c r="AY964" s="278" t="s">
        <v>165</v>
      </c>
    </row>
    <row r="965" spans="1:65" s="2" customFormat="1" ht="21.75" customHeight="1">
      <c r="A965" s="37"/>
      <c r="B965" s="38"/>
      <c r="C965" s="243" t="s">
        <v>1362</v>
      </c>
      <c r="D965" s="243" t="s">
        <v>167</v>
      </c>
      <c r="E965" s="244" t="s">
        <v>1367</v>
      </c>
      <c r="F965" s="245" t="s">
        <v>1368</v>
      </c>
      <c r="G965" s="246" t="s">
        <v>178</v>
      </c>
      <c r="H965" s="247">
        <v>5.287</v>
      </c>
      <c r="I965" s="248"/>
      <c r="J965" s="249">
        <f>ROUND(I965*H965,2)</f>
        <v>0</v>
      </c>
      <c r="K965" s="250"/>
      <c r="L965" s="43"/>
      <c r="M965" s="251" t="s">
        <v>1</v>
      </c>
      <c r="N965" s="252" t="s">
        <v>38</v>
      </c>
      <c r="O965" s="90"/>
      <c r="P965" s="253">
        <f>O965*H965</f>
        <v>0</v>
      </c>
      <c r="Q965" s="253">
        <v>0.02337</v>
      </c>
      <c r="R965" s="253">
        <f>Q965*H965</f>
        <v>0.12355718999999998</v>
      </c>
      <c r="S965" s="253">
        <v>0</v>
      </c>
      <c r="T965" s="254">
        <f>S965*H965</f>
        <v>0</v>
      </c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R965" s="255" t="s">
        <v>247</v>
      </c>
      <c r="AT965" s="255" t="s">
        <v>167</v>
      </c>
      <c r="AU965" s="255" t="s">
        <v>82</v>
      </c>
      <c r="AY965" s="16" t="s">
        <v>165</v>
      </c>
      <c r="BE965" s="256">
        <f>IF(N965="základní",J965,0)</f>
        <v>0</v>
      </c>
      <c r="BF965" s="256">
        <f>IF(N965="snížená",J965,0)</f>
        <v>0</v>
      </c>
      <c r="BG965" s="256">
        <f>IF(N965="zákl. přenesená",J965,0)</f>
        <v>0</v>
      </c>
      <c r="BH965" s="256">
        <f>IF(N965="sníž. přenesená",J965,0)</f>
        <v>0</v>
      </c>
      <c r="BI965" s="256">
        <f>IF(N965="nulová",J965,0)</f>
        <v>0</v>
      </c>
      <c r="BJ965" s="16" t="s">
        <v>80</v>
      </c>
      <c r="BK965" s="256">
        <f>ROUND(I965*H965,2)</f>
        <v>0</v>
      </c>
      <c r="BL965" s="16" t="s">
        <v>247</v>
      </c>
      <c r="BM965" s="255" t="s">
        <v>2635</v>
      </c>
    </row>
    <row r="966" spans="1:51" s="14" customFormat="1" ht="12">
      <c r="A966" s="14"/>
      <c r="B966" s="268"/>
      <c r="C966" s="269"/>
      <c r="D966" s="259" t="s">
        <v>173</v>
      </c>
      <c r="E966" s="270" t="s">
        <v>1</v>
      </c>
      <c r="F966" s="271" t="s">
        <v>2636</v>
      </c>
      <c r="G966" s="269"/>
      <c r="H966" s="272">
        <v>5.201</v>
      </c>
      <c r="I966" s="273"/>
      <c r="J966" s="269"/>
      <c r="K966" s="269"/>
      <c r="L966" s="274"/>
      <c r="M966" s="275"/>
      <c r="N966" s="276"/>
      <c r="O966" s="276"/>
      <c r="P966" s="276"/>
      <c r="Q966" s="276"/>
      <c r="R966" s="276"/>
      <c r="S966" s="276"/>
      <c r="T966" s="27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8" t="s">
        <v>173</v>
      </c>
      <c r="AU966" s="278" t="s">
        <v>82</v>
      </c>
      <c r="AV966" s="14" t="s">
        <v>82</v>
      </c>
      <c r="AW966" s="14" t="s">
        <v>30</v>
      </c>
      <c r="AX966" s="14" t="s">
        <v>73</v>
      </c>
      <c r="AY966" s="278" t="s">
        <v>165</v>
      </c>
    </row>
    <row r="967" spans="1:51" s="14" customFormat="1" ht="12">
      <c r="A967" s="14"/>
      <c r="B967" s="268"/>
      <c r="C967" s="269"/>
      <c r="D967" s="259" t="s">
        <v>173</v>
      </c>
      <c r="E967" s="270" t="s">
        <v>1</v>
      </c>
      <c r="F967" s="271" t="s">
        <v>1371</v>
      </c>
      <c r="G967" s="269"/>
      <c r="H967" s="272">
        <v>0.086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173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165</v>
      </c>
    </row>
    <row r="968" spans="1:65" s="2" customFormat="1" ht="33" customHeight="1">
      <c r="A968" s="37"/>
      <c r="B968" s="38"/>
      <c r="C968" s="243" t="s">
        <v>1366</v>
      </c>
      <c r="D968" s="243" t="s">
        <v>167</v>
      </c>
      <c r="E968" s="244" t="s">
        <v>1373</v>
      </c>
      <c r="F968" s="245" t="s">
        <v>1374</v>
      </c>
      <c r="G968" s="246" t="s">
        <v>170</v>
      </c>
      <c r="H968" s="247">
        <v>6.545</v>
      </c>
      <c r="I968" s="248"/>
      <c r="J968" s="249">
        <f>ROUND(I968*H968,2)</f>
        <v>0</v>
      </c>
      <c r="K968" s="250"/>
      <c r="L968" s="43"/>
      <c r="M968" s="251" t="s">
        <v>1</v>
      </c>
      <c r="N968" s="252" t="s">
        <v>38</v>
      </c>
      <c r="O968" s="90"/>
      <c r="P968" s="253">
        <f>O968*H968</f>
        <v>0</v>
      </c>
      <c r="Q968" s="253">
        <v>0.00942</v>
      </c>
      <c r="R968" s="253">
        <f>Q968*H968</f>
        <v>0.0616539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247</v>
      </c>
      <c r="AT968" s="255" t="s">
        <v>167</v>
      </c>
      <c r="AU968" s="255" t="s">
        <v>82</v>
      </c>
      <c r="AY968" s="16" t="s">
        <v>165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80</v>
      </c>
      <c r="BK968" s="256">
        <f>ROUND(I968*H968,2)</f>
        <v>0</v>
      </c>
      <c r="BL968" s="16" t="s">
        <v>247</v>
      </c>
      <c r="BM968" s="255" t="s">
        <v>2637</v>
      </c>
    </row>
    <row r="969" spans="1:51" s="14" customFormat="1" ht="12">
      <c r="A969" s="14"/>
      <c r="B969" s="268"/>
      <c r="C969" s="269"/>
      <c r="D969" s="259" t="s">
        <v>173</v>
      </c>
      <c r="E969" s="270" t="s">
        <v>1</v>
      </c>
      <c r="F969" s="271" t="s">
        <v>2638</v>
      </c>
      <c r="G969" s="269"/>
      <c r="H969" s="272">
        <v>6.545</v>
      </c>
      <c r="I969" s="273"/>
      <c r="J969" s="269"/>
      <c r="K969" s="269"/>
      <c r="L969" s="274"/>
      <c r="M969" s="275"/>
      <c r="N969" s="276"/>
      <c r="O969" s="276"/>
      <c r="P969" s="276"/>
      <c r="Q969" s="276"/>
      <c r="R969" s="276"/>
      <c r="S969" s="276"/>
      <c r="T969" s="27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8" t="s">
        <v>173</v>
      </c>
      <c r="AU969" s="278" t="s">
        <v>82</v>
      </c>
      <c r="AV969" s="14" t="s">
        <v>82</v>
      </c>
      <c r="AW969" s="14" t="s">
        <v>30</v>
      </c>
      <c r="AX969" s="14" t="s">
        <v>73</v>
      </c>
      <c r="AY969" s="278" t="s">
        <v>165</v>
      </c>
    </row>
    <row r="970" spans="1:65" s="2" customFormat="1" ht="21.75" customHeight="1">
      <c r="A970" s="37"/>
      <c r="B970" s="38"/>
      <c r="C970" s="243" t="s">
        <v>1372</v>
      </c>
      <c r="D970" s="243" t="s">
        <v>167</v>
      </c>
      <c r="E970" s="244" t="s">
        <v>1378</v>
      </c>
      <c r="F970" s="245" t="s">
        <v>1379</v>
      </c>
      <c r="G970" s="246" t="s">
        <v>170</v>
      </c>
      <c r="H970" s="247">
        <v>6.545</v>
      </c>
      <c r="I970" s="248"/>
      <c r="J970" s="249">
        <f>ROUND(I970*H970,2)</f>
        <v>0</v>
      </c>
      <c r="K970" s="250"/>
      <c r="L970" s="43"/>
      <c r="M970" s="251" t="s">
        <v>1</v>
      </c>
      <c r="N970" s="252" t="s">
        <v>38</v>
      </c>
      <c r="O970" s="90"/>
      <c r="P970" s="253">
        <f>O970*H970</f>
        <v>0</v>
      </c>
      <c r="Q970" s="253">
        <v>0.00942</v>
      </c>
      <c r="R970" s="253">
        <f>Q970*H970</f>
        <v>0.0616539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247</v>
      </c>
      <c r="AT970" s="255" t="s">
        <v>167</v>
      </c>
      <c r="AU970" s="255" t="s">
        <v>82</v>
      </c>
      <c r="AY970" s="16" t="s">
        <v>165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247</v>
      </c>
      <c r="BM970" s="255" t="s">
        <v>2639</v>
      </c>
    </row>
    <row r="971" spans="1:51" s="14" customFormat="1" ht="12">
      <c r="A971" s="14"/>
      <c r="B971" s="268"/>
      <c r="C971" s="269"/>
      <c r="D971" s="259" t="s">
        <v>173</v>
      </c>
      <c r="E971" s="270" t="s">
        <v>1</v>
      </c>
      <c r="F971" s="271" t="s">
        <v>2638</v>
      </c>
      <c r="G971" s="269"/>
      <c r="H971" s="272">
        <v>6.545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173</v>
      </c>
      <c r="AU971" s="278" t="s">
        <v>82</v>
      </c>
      <c r="AV971" s="14" t="s">
        <v>82</v>
      </c>
      <c r="AW971" s="14" t="s">
        <v>30</v>
      </c>
      <c r="AX971" s="14" t="s">
        <v>73</v>
      </c>
      <c r="AY971" s="278" t="s">
        <v>165</v>
      </c>
    </row>
    <row r="972" spans="1:65" s="2" customFormat="1" ht="21.75" customHeight="1">
      <c r="A972" s="37"/>
      <c r="B972" s="38"/>
      <c r="C972" s="243" t="s">
        <v>1377</v>
      </c>
      <c r="D972" s="243" t="s">
        <v>167</v>
      </c>
      <c r="E972" s="244" t="s">
        <v>1382</v>
      </c>
      <c r="F972" s="245" t="s">
        <v>1383</v>
      </c>
      <c r="G972" s="246" t="s">
        <v>170</v>
      </c>
      <c r="H972" s="247">
        <v>6.96</v>
      </c>
      <c r="I972" s="248"/>
      <c r="J972" s="249">
        <f>ROUND(I972*H972,2)</f>
        <v>0</v>
      </c>
      <c r="K972" s="250"/>
      <c r="L972" s="43"/>
      <c r="M972" s="251" t="s">
        <v>1</v>
      </c>
      <c r="N972" s="252" t="s">
        <v>38</v>
      </c>
      <c r="O972" s="90"/>
      <c r="P972" s="253">
        <f>O972*H972</f>
        <v>0</v>
      </c>
      <c r="Q972" s="253">
        <v>0.00942</v>
      </c>
      <c r="R972" s="253">
        <f>Q972*H972</f>
        <v>0.0655632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247</v>
      </c>
      <c r="AT972" s="255" t="s">
        <v>167</v>
      </c>
      <c r="AU972" s="255" t="s">
        <v>82</v>
      </c>
      <c r="AY972" s="16" t="s">
        <v>165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80</v>
      </c>
      <c r="BK972" s="256">
        <f>ROUND(I972*H972,2)</f>
        <v>0</v>
      </c>
      <c r="BL972" s="16" t="s">
        <v>247</v>
      </c>
      <c r="BM972" s="255" t="s">
        <v>2640</v>
      </c>
    </row>
    <row r="973" spans="1:51" s="14" customFormat="1" ht="12">
      <c r="A973" s="14"/>
      <c r="B973" s="268"/>
      <c r="C973" s="269"/>
      <c r="D973" s="259" t="s">
        <v>173</v>
      </c>
      <c r="E973" s="270" t="s">
        <v>1</v>
      </c>
      <c r="F973" s="271" t="s">
        <v>1347</v>
      </c>
      <c r="G973" s="269"/>
      <c r="H973" s="272">
        <v>5.76</v>
      </c>
      <c r="I973" s="273"/>
      <c r="J973" s="269"/>
      <c r="K973" s="269"/>
      <c r="L973" s="274"/>
      <c r="M973" s="275"/>
      <c r="N973" s="276"/>
      <c r="O973" s="276"/>
      <c r="P973" s="276"/>
      <c r="Q973" s="276"/>
      <c r="R973" s="276"/>
      <c r="S973" s="276"/>
      <c r="T973" s="27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78" t="s">
        <v>173</v>
      </c>
      <c r="AU973" s="278" t="s">
        <v>82</v>
      </c>
      <c r="AV973" s="14" t="s">
        <v>82</v>
      </c>
      <c r="AW973" s="14" t="s">
        <v>30</v>
      </c>
      <c r="AX973" s="14" t="s">
        <v>73</v>
      </c>
      <c r="AY973" s="278" t="s">
        <v>165</v>
      </c>
    </row>
    <row r="974" spans="1:51" s="14" customFormat="1" ht="12">
      <c r="A974" s="14"/>
      <c r="B974" s="268"/>
      <c r="C974" s="269"/>
      <c r="D974" s="259" t="s">
        <v>173</v>
      </c>
      <c r="E974" s="270" t="s">
        <v>1</v>
      </c>
      <c r="F974" s="271" t="s">
        <v>1385</v>
      </c>
      <c r="G974" s="269"/>
      <c r="H974" s="272">
        <v>1.2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173</v>
      </c>
      <c r="AU974" s="278" t="s">
        <v>82</v>
      </c>
      <c r="AV974" s="14" t="s">
        <v>82</v>
      </c>
      <c r="AW974" s="14" t="s">
        <v>30</v>
      </c>
      <c r="AX974" s="14" t="s">
        <v>73</v>
      </c>
      <c r="AY974" s="278" t="s">
        <v>165</v>
      </c>
    </row>
    <row r="975" spans="1:65" s="2" customFormat="1" ht="21.75" customHeight="1">
      <c r="A975" s="37"/>
      <c r="B975" s="38"/>
      <c r="C975" s="243" t="s">
        <v>1381</v>
      </c>
      <c r="D975" s="243" t="s">
        <v>167</v>
      </c>
      <c r="E975" s="244" t="s">
        <v>1387</v>
      </c>
      <c r="F975" s="245" t="s">
        <v>1388</v>
      </c>
      <c r="G975" s="246" t="s">
        <v>273</v>
      </c>
      <c r="H975" s="247">
        <v>3</v>
      </c>
      <c r="I975" s="248"/>
      <c r="J975" s="249">
        <f>ROUND(I975*H975,2)</f>
        <v>0</v>
      </c>
      <c r="K975" s="250"/>
      <c r="L975" s="43"/>
      <c r="M975" s="251" t="s">
        <v>1</v>
      </c>
      <c r="N975" s="252" t="s">
        <v>38</v>
      </c>
      <c r="O975" s="90"/>
      <c r="P975" s="253">
        <f>O975*H975</f>
        <v>0</v>
      </c>
      <c r="Q975" s="253">
        <v>0.00942</v>
      </c>
      <c r="R975" s="253">
        <f>Q975*H975</f>
        <v>0.02826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247</v>
      </c>
      <c r="AT975" s="255" t="s">
        <v>167</v>
      </c>
      <c r="AU975" s="255" t="s">
        <v>82</v>
      </c>
      <c r="AY975" s="16" t="s">
        <v>165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247</v>
      </c>
      <c r="BM975" s="255" t="s">
        <v>2641</v>
      </c>
    </row>
    <row r="976" spans="1:51" s="14" customFormat="1" ht="12">
      <c r="A976" s="14"/>
      <c r="B976" s="268"/>
      <c r="C976" s="269"/>
      <c r="D976" s="259" t="s">
        <v>173</v>
      </c>
      <c r="E976" s="270" t="s">
        <v>1</v>
      </c>
      <c r="F976" s="271" t="s">
        <v>1390</v>
      </c>
      <c r="G976" s="269"/>
      <c r="H976" s="272">
        <v>3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173</v>
      </c>
      <c r="AU976" s="278" t="s">
        <v>82</v>
      </c>
      <c r="AV976" s="14" t="s">
        <v>82</v>
      </c>
      <c r="AW976" s="14" t="s">
        <v>30</v>
      </c>
      <c r="AX976" s="14" t="s">
        <v>73</v>
      </c>
      <c r="AY976" s="278" t="s">
        <v>165</v>
      </c>
    </row>
    <row r="977" spans="1:65" s="2" customFormat="1" ht="16.5" customHeight="1">
      <c r="A977" s="37"/>
      <c r="B977" s="38"/>
      <c r="C977" s="243" t="s">
        <v>1386</v>
      </c>
      <c r="D977" s="243" t="s">
        <v>167</v>
      </c>
      <c r="E977" s="244" t="s">
        <v>1392</v>
      </c>
      <c r="F977" s="245" t="s">
        <v>1393</v>
      </c>
      <c r="G977" s="246" t="s">
        <v>457</v>
      </c>
      <c r="H977" s="247">
        <v>201</v>
      </c>
      <c r="I977" s="248"/>
      <c r="J977" s="249">
        <f>ROUND(I977*H977,2)</f>
        <v>0</v>
      </c>
      <c r="K977" s="250"/>
      <c r="L977" s="43"/>
      <c r="M977" s="251" t="s">
        <v>1</v>
      </c>
      <c r="N977" s="252" t="s">
        <v>38</v>
      </c>
      <c r="O977" s="90"/>
      <c r="P977" s="253">
        <f>O977*H977</f>
        <v>0</v>
      </c>
      <c r="Q977" s="253">
        <v>2E-05</v>
      </c>
      <c r="R977" s="253">
        <f>Q977*H977</f>
        <v>0.00402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247</v>
      </c>
      <c r="AT977" s="255" t="s">
        <v>167</v>
      </c>
      <c r="AU977" s="255" t="s">
        <v>82</v>
      </c>
      <c r="AY977" s="16" t="s">
        <v>165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80</v>
      </c>
      <c r="BK977" s="256">
        <f>ROUND(I977*H977,2)</f>
        <v>0</v>
      </c>
      <c r="BL977" s="16" t="s">
        <v>247</v>
      </c>
      <c r="BM977" s="255" t="s">
        <v>2642</v>
      </c>
    </row>
    <row r="978" spans="1:51" s="14" customFormat="1" ht="12">
      <c r="A978" s="14"/>
      <c r="B978" s="268"/>
      <c r="C978" s="269"/>
      <c r="D978" s="259" t="s">
        <v>173</v>
      </c>
      <c r="E978" s="270" t="s">
        <v>1</v>
      </c>
      <c r="F978" s="271" t="s">
        <v>2643</v>
      </c>
      <c r="G978" s="269"/>
      <c r="H978" s="272">
        <v>141.1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173</v>
      </c>
      <c r="AU978" s="278" t="s">
        <v>82</v>
      </c>
      <c r="AV978" s="14" t="s">
        <v>82</v>
      </c>
      <c r="AW978" s="14" t="s">
        <v>30</v>
      </c>
      <c r="AX978" s="14" t="s">
        <v>73</v>
      </c>
      <c r="AY978" s="278" t="s">
        <v>165</v>
      </c>
    </row>
    <row r="979" spans="1:51" s="14" customFormat="1" ht="12">
      <c r="A979" s="14"/>
      <c r="B979" s="268"/>
      <c r="C979" s="269"/>
      <c r="D979" s="259" t="s">
        <v>173</v>
      </c>
      <c r="E979" s="270" t="s">
        <v>1</v>
      </c>
      <c r="F979" s="271" t="s">
        <v>1396</v>
      </c>
      <c r="G979" s="269"/>
      <c r="H979" s="272">
        <v>38.3</v>
      </c>
      <c r="I979" s="273"/>
      <c r="J979" s="269"/>
      <c r="K979" s="269"/>
      <c r="L979" s="274"/>
      <c r="M979" s="275"/>
      <c r="N979" s="276"/>
      <c r="O979" s="276"/>
      <c r="P979" s="276"/>
      <c r="Q979" s="276"/>
      <c r="R979" s="276"/>
      <c r="S979" s="276"/>
      <c r="T979" s="27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78" t="s">
        <v>173</v>
      </c>
      <c r="AU979" s="278" t="s">
        <v>82</v>
      </c>
      <c r="AV979" s="14" t="s">
        <v>82</v>
      </c>
      <c r="AW979" s="14" t="s">
        <v>30</v>
      </c>
      <c r="AX979" s="14" t="s">
        <v>73</v>
      </c>
      <c r="AY979" s="278" t="s">
        <v>165</v>
      </c>
    </row>
    <row r="980" spans="1:51" s="14" customFormat="1" ht="12">
      <c r="A980" s="14"/>
      <c r="B980" s="268"/>
      <c r="C980" s="269"/>
      <c r="D980" s="259" t="s">
        <v>173</v>
      </c>
      <c r="E980" s="270" t="s">
        <v>1</v>
      </c>
      <c r="F980" s="271" t="s">
        <v>1397</v>
      </c>
      <c r="G980" s="269"/>
      <c r="H980" s="272">
        <v>21.6</v>
      </c>
      <c r="I980" s="273"/>
      <c r="J980" s="269"/>
      <c r="K980" s="269"/>
      <c r="L980" s="274"/>
      <c r="M980" s="275"/>
      <c r="N980" s="276"/>
      <c r="O980" s="276"/>
      <c r="P980" s="276"/>
      <c r="Q980" s="276"/>
      <c r="R980" s="276"/>
      <c r="S980" s="276"/>
      <c r="T980" s="27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78" t="s">
        <v>173</v>
      </c>
      <c r="AU980" s="278" t="s">
        <v>82</v>
      </c>
      <c r="AV980" s="14" t="s">
        <v>82</v>
      </c>
      <c r="AW980" s="14" t="s">
        <v>30</v>
      </c>
      <c r="AX980" s="14" t="s">
        <v>73</v>
      </c>
      <c r="AY980" s="278" t="s">
        <v>165</v>
      </c>
    </row>
    <row r="981" spans="1:65" s="2" customFormat="1" ht="21.75" customHeight="1">
      <c r="A981" s="37"/>
      <c r="B981" s="38"/>
      <c r="C981" s="279" t="s">
        <v>1391</v>
      </c>
      <c r="D981" s="279" t="s">
        <v>238</v>
      </c>
      <c r="E981" s="280" t="s">
        <v>1399</v>
      </c>
      <c r="F981" s="281" t="s">
        <v>1400</v>
      </c>
      <c r="G981" s="282" t="s">
        <v>457</v>
      </c>
      <c r="H981" s="283">
        <v>23.76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38</v>
      </c>
      <c r="O981" s="90"/>
      <c r="P981" s="253">
        <f>O981*H981</f>
        <v>0</v>
      </c>
      <c r="Q981" s="253">
        <v>0.00106</v>
      </c>
      <c r="R981" s="253">
        <f>Q981*H981</f>
        <v>0.025185600000000002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333</v>
      </c>
      <c r="AT981" s="255" t="s">
        <v>238</v>
      </c>
      <c r="AU981" s="255" t="s">
        <v>82</v>
      </c>
      <c r="AY981" s="16" t="s">
        <v>165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247</v>
      </c>
      <c r="BM981" s="255" t="s">
        <v>2644</v>
      </c>
    </row>
    <row r="982" spans="1:51" s="14" customFormat="1" ht="12">
      <c r="A982" s="14"/>
      <c r="B982" s="268"/>
      <c r="C982" s="269"/>
      <c r="D982" s="259" t="s">
        <v>173</v>
      </c>
      <c r="E982" s="270" t="s">
        <v>1</v>
      </c>
      <c r="F982" s="271" t="s">
        <v>1397</v>
      </c>
      <c r="G982" s="269"/>
      <c r="H982" s="272">
        <v>21.6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8" t="s">
        <v>173</v>
      </c>
      <c r="AU982" s="278" t="s">
        <v>82</v>
      </c>
      <c r="AV982" s="14" t="s">
        <v>82</v>
      </c>
      <c r="AW982" s="14" t="s">
        <v>30</v>
      </c>
      <c r="AX982" s="14" t="s">
        <v>73</v>
      </c>
      <c r="AY982" s="278" t="s">
        <v>165</v>
      </c>
    </row>
    <row r="983" spans="1:51" s="14" customFormat="1" ht="12">
      <c r="A983" s="14"/>
      <c r="B983" s="268"/>
      <c r="C983" s="269"/>
      <c r="D983" s="259" t="s">
        <v>173</v>
      </c>
      <c r="E983" s="269"/>
      <c r="F983" s="271" t="s">
        <v>1402</v>
      </c>
      <c r="G983" s="269"/>
      <c r="H983" s="272">
        <v>23.76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173</v>
      </c>
      <c r="AU983" s="278" t="s">
        <v>82</v>
      </c>
      <c r="AV983" s="14" t="s">
        <v>82</v>
      </c>
      <c r="AW983" s="14" t="s">
        <v>4</v>
      </c>
      <c r="AX983" s="14" t="s">
        <v>80</v>
      </c>
      <c r="AY983" s="278" t="s">
        <v>165</v>
      </c>
    </row>
    <row r="984" spans="1:65" s="2" customFormat="1" ht="21.75" customHeight="1">
      <c r="A984" s="37"/>
      <c r="B984" s="38"/>
      <c r="C984" s="279" t="s">
        <v>1997</v>
      </c>
      <c r="D984" s="279" t="s">
        <v>238</v>
      </c>
      <c r="E984" s="280" t="s">
        <v>1404</v>
      </c>
      <c r="F984" s="281" t="s">
        <v>1405</v>
      </c>
      <c r="G984" s="282" t="s">
        <v>457</v>
      </c>
      <c r="H984" s="283">
        <v>155.21</v>
      </c>
      <c r="I984" s="284"/>
      <c r="J984" s="285">
        <f>ROUND(I984*H984,2)</f>
        <v>0</v>
      </c>
      <c r="K984" s="286"/>
      <c r="L984" s="287"/>
      <c r="M984" s="288" t="s">
        <v>1</v>
      </c>
      <c r="N984" s="289" t="s">
        <v>38</v>
      </c>
      <c r="O984" s="90"/>
      <c r="P984" s="253">
        <f>O984*H984</f>
        <v>0</v>
      </c>
      <c r="Q984" s="253">
        <v>0.00211</v>
      </c>
      <c r="R984" s="253">
        <f>Q984*H984</f>
        <v>0.3274931</v>
      </c>
      <c r="S984" s="253">
        <v>0</v>
      </c>
      <c r="T984" s="254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55" t="s">
        <v>333</v>
      </c>
      <c r="AT984" s="255" t="s">
        <v>238</v>
      </c>
      <c r="AU984" s="255" t="s">
        <v>82</v>
      </c>
      <c r="AY984" s="16" t="s">
        <v>165</v>
      </c>
      <c r="BE984" s="256">
        <f>IF(N984="základní",J984,0)</f>
        <v>0</v>
      </c>
      <c r="BF984" s="256">
        <f>IF(N984="snížená",J984,0)</f>
        <v>0</v>
      </c>
      <c r="BG984" s="256">
        <f>IF(N984="zákl. přenesená",J984,0)</f>
        <v>0</v>
      </c>
      <c r="BH984" s="256">
        <f>IF(N984="sníž. přenesená",J984,0)</f>
        <v>0</v>
      </c>
      <c r="BI984" s="256">
        <f>IF(N984="nulová",J984,0)</f>
        <v>0</v>
      </c>
      <c r="BJ984" s="16" t="s">
        <v>80</v>
      </c>
      <c r="BK984" s="256">
        <f>ROUND(I984*H984,2)</f>
        <v>0</v>
      </c>
      <c r="BL984" s="16" t="s">
        <v>247</v>
      </c>
      <c r="BM984" s="255" t="s">
        <v>2645</v>
      </c>
    </row>
    <row r="985" spans="1:51" s="14" customFormat="1" ht="12">
      <c r="A985" s="14"/>
      <c r="B985" s="268"/>
      <c r="C985" s="269"/>
      <c r="D985" s="259" t="s">
        <v>173</v>
      </c>
      <c r="E985" s="270" t="s">
        <v>1</v>
      </c>
      <c r="F985" s="271" t="s">
        <v>2643</v>
      </c>
      <c r="G985" s="269"/>
      <c r="H985" s="272">
        <v>141.1</v>
      </c>
      <c r="I985" s="273"/>
      <c r="J985" s="269"/>
      <c r="K985" s="269"/>
      <c r="L985" s="274"/>
      <c r="M985" s="275"/>
      <c r="N985" s="276"/>
      <c r="O985" s="276"/>
      <c r="P985" s="276"/>
      <c r="Q985" s="276"/>
      <c r="R985" s="276"/>
      <c r="S985" s="276"/>
      <c r="T985" s="27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78" t="s">
        <v>173</v>
      </c>
      <c r="AU985" s="278" t="s">
        <v>82</v>
      </c>
      <c r="AV985" s="14" t="s">
        <v>82</v>
      </c>
      <c r="AW985" s="14" t="s">
        <v>30</v>
      </c>
      <c r="AX985" s="14" t="s">
        <v>73</v>
      </c>
      <c r="AY985" s="278" t="s">
        <v>165</v>
      </c>
    </row>
    <row r="986" spans="1:51" s="14" customFormat="1" ht="12">
      <c r="A986" s="14"/>
      <c r="B986" s="268"/>
      <c r="C986" s="269"/>
      <c r="D986" s="259" t="s">
        <v>173</v>
      </c>
      <c r="E986" s="269"/>
      <c r="F986" s="271" t="s">
        <v>2646</v>
      </c>
      <c r="G986" s="269"/>
      <c r="H986" s="272">
        <v>155.21</v>
      </c>
      <c r="I986" s="273"/>
      <c r="J986" s="269"/>
      <c r="K986" s="269"/>
      <c r="L986" s="274"/>
      <c r="M986" s="275"/>
      <c r="N986" s="276"/>
      <c r="O986" s="276"/>
      <c r="P986" s="276"/>
      <c r="Q986" s="276"/>
      <c r="R986" s="276"/>
      <c r="S986" s="276"/>
      <c r="T986" s="27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8" t="s">
        <v>173</v>
      </c>
      <c r="AU986" s="278" t="s">
        <v>82</v>
      </c>
      <c r="AV986" s="14" t="s">
        <v>82</v>
      </c>
      <c r="AW986" s="14" t="s">
        <v>4</v>
      </c>
      <c r="AX986" s="14" t="s">
        <v>80</v>
      </c>
      <c r="AY986" s="278" t="s">
        <v>165</v>
      </c>
    </row>
    <row r="987" spans="1:65" s="2" customFormat="1" ht="16.5" customHeight="1">
      <c r="A987" s="37"/>
      <c r="B987" s="38"/>
      <c r="C987" s="279" t="s">
        <v>1398</v>
      </c>
      <c r="D987" s="279" t="s">
        <v>238</v>
      </c>
      <c r="E987" s="280" t="s">
        <v>1355</v>
      </c>
      <c r="F987" s="281" t="s">
        <v>1356</v>
      </c>
      <c r="G987" s="282" t="s">
        <v>178</v>
      </c>
      <c r="H987" s="283">
        <v>0.101</v>
      </c>
      <c r="I987" s="284"/>
      <c r="J987" s="285">
        <f>ROUND(I987*H987,2)</f>
        <v>0</v>
      </c>
      <c r="K987" s="286"/>
      <c r="L987" s="287"/>
      <c r="M987" s="288" t="s">
        <v>1</v>
      </c>
      <c r="N987" s="289" t="s">
        <v>38</v>
      </c>
      <c r="O987" s="90"/>
      <c r="P987" s="253">
        <f>O987*H987</f>
        <v>0</v>
      </c>
      <c r="Q987" s="253">
        <v>0.55</v>
      </c>
      <c r="R987" s="253">
        <f>Q987*H987</f>
        <v>0.05555000000000001</v>
      </c>
      <c r="S987" s="253">
        <v>0</v>
      </c>
      <c r="T987" s="254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55" t="s">
        <v>333</v>
      </c>
      <c r="AT987" s="255" t="s">
        <v>238</v>
      </c>
      <c r="AU987" s="255" t="s">
        <v>82</v>
      </c>
      <c r="AY987" s="16" t="s">
        <v>165</v>
      </c>
      <c r="BE987" s="256">
        <f>IF(N987="základní",J987,0)</f>
        <v>0</v>
      </c>
      <c r="BF987" s="256">
        <f>IF(N987="snížená",J987,0)</f>
        <v>0</v>
      </c>
      <c r="BG987" s="256">
        <f>IF(N987="zákl. přenesená",J987,0)</f>
        <v>0</v>
      </c>
      <c r="BH987" s="256">
        <f>IF(N987="sníž. přenesená",J987,0)</f>
        <v>0</v>
      </c>
      <c r="BI987" s="256">
        <f>IF(N987="nulová",J987,0)</f>
        <v>0</v>
      </c>
      <c r="BJ987" s="16" t="s">
        <v>80</v>
      </c>
      <c r="BK987" s="256">
        <f>ROUND(I987*H987,2)</f>
        <v>0</v>
      </c>
      <c r="BL987" s="16" t="s">
        <v>247</v>
      </c>
      <c r="BM987" s="255" t="s">
        <v>2647</v>
      </c>
    </row>
    <row r="988" spans="1:51" s="14" customFormat="1" ht="12">
      <c r="A988" s="14"/>
      <c r="B988" s="268"/>
      <c r="C988" s="269"/>
      <c r="D988" s="259" t="s">
        <v>173</v>
      </c>
      <c r="E988" s="270" t="s">
        <v>1</v>
      </c>
      <c r="F988" s="271" t="s">
        <v>1410</v>
      </c>
      <c r="G988" s="269"/>
      <c r="H988" s="272">
        <v>0.092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173</v>
      </c>
      <c r="AU988" s="278" t="s">
        <v>82</v>
      </c>
      <c r="AV988" s="14" t="s">
        <v>82</v>
      </c>
      <c r="AW988" s="14" t="s">
        <v>30</v>
      </c>
      <c r="AX988" s="14" t="s">
        <v>73</v>
      </c>
      <c r="AY988" s="278" t="s">
        <v>165</v>
      </c>
    </row>
    <row r="989" spans="1:51" s="14" customFormat="1" ht="12">
      <c r="A989" s="14"/>
      <c r="B989" s="268"/>
      <c r="C989" s="269"/>
      <c r="D989" s="259" t="s">
        <v>173</v>
      </c>
      <c r="E989" s="269"/>
      <c r="F989" s="271" t="s">
        <v>1411</v>
      </c>
      <c r="G989" s="269"/>
      <c r="H989" s="272">
        <v>0.101</v>
      </c>
      <c r="I989" s="273"/>
      <c r="J989" s="269"/>
      <c r="K989" s="269"/>
      <c r="L989" s="274"/>
      <c r="M989" s="275"/>
      <c r="N989" s="276"/>
      <c r="O989" s="276"/>
      <c r="P989" s="276"/>
      <c r="Q989" s="276"/>
      <c r="R989" s="276"/>
      <c r="S989" s="276"/>
      <c r="T989" s="27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8" t="s">
        <v>173</v>
      </c>
      <c r="AU989" s="278" t="s">
        <v>82</v>
      </c>
      <c r="AV989" s="14" t="s">
        <v>82</v>
      </c>
      <c r="AW989" s="14" t="s">
        <v>4</v>
      </c>
      <c r="AX989" s="14" t="s">
        <v>80</v>
      </c>
      <c r="AY989" s="278" t="s">
        <v>165</v>
      </c>
    </row>
    <row r="990" spans="1:65" s="2" customFormat="1" ht="21.75" customHeight="1">
      <c r="A990" s="37"/>
      <c r="B990" s="38"/>
      <c r="C990" s="243" t="s">
        <v>1403</v>
      </c>
      <c r="D990" s="243" t="s">
        <v>167</v>
      </c>
      <c r="E990" s="244" t="s">
        <v>1413</v>
      </c>
      <c r="F990" s="245" t="s">
        <v>1414</v>
      </c>
      <c r="G990" s="246" t="s">
        <v>170</v>
      </c>
      <c r="H990" s="247">
        <v>13.505</v>
      </c>
      <c r="I990" s="248"/>
      <c r="J990" s="249">
        <f>ROUND(I990*H990,2)</f>
        <v>0</v>
      </c>
      <c r="K990" s="250"/>
      <c r="L990" s="43"/>
      <c r="M990" s="251" t="s">
        <v>1</v>
      </c>
      <c r="N990" s="252" t="s">
        <v>38</v>
      </c>
      <c r="O990" s="90"/>
      <c r="P990" s="253">
        <f>O990*H990</f>
        <v>0</v>
      </c>
      <c r="Q990" s="253">
        <v>0.0002</v>
      </c>
      <c r="R990" s="253">
        <f>Q990*H990</f>
        <v>0.0027010000000000003</v>
      </c>
      <c r="S990" s="253">
        <v>0</v>
      </c>
      <c r="T990" s="254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55" t="s">
        <v>247</v>
      </c>
      <c r="AT990" s="255" t="s">
        <v>167</v>
      </c>
      <c r="AU990" s="255" t="s">
        <v>82</v>
      </c>
      <c r="AY990" s="16" t="s">
        <v>165</v>
      </c>
      <c r="BE990" s="256">
        <f>IF(N990="základní",J990,0)</f>
        <v>0</v>
      </c>
      <c r="BF990" s="256">
        <f>IF(N990="snížená",J990,0)</f>
        <v>0</v>
      </c>
      <c r="BG990" s="256">
        <f>IF(N990="zákl. přenesená",J990,0)</f>
        <v>0</v>
      </c>
      <c r="BH990" s="256">
        <f>IF(N990="sníž. přenesená",J990,0)</f>
        <v>0</v>
      </c>
      <c r="BI990" s="256">
        <f>IF(N990="nulová",J990,0)</f>
        <v>0</v>
      </c>
      <c r="BJ990" s="16" t="s">
        <v>80</v>
      </c>
      <c r="BK990" s="256">
        <f>ROUND(I990*H990,2)</f>
        <v>0</v>
      </c>
      <c r="BL990" s="16" t="s">
        <v>247</v>
      </c>
      <c r="BM990" s="255" t="s">
        <v>2648</v>
      </c>
    </row>
    <row r="991" spans="1:51" s="14" customFormat="1" ht="12">
      <c r="A991" s="14"/>
      <c r="B991" s="268"/>
      <c r="C991" s="269"/>
      <c r="D991" s="259" t="s">
        <v>173</v>
      </c>
      <c r="E991" s="270" t="s">
        <v>1</v>
      </c>
      <c r="F991" s="271" t="s">
        <v>2649</v>
      </c>
      <c r="G991" s="269"/>
      <c r="H991" s="272">
        <v>6.545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173</v>
      </c>
      <c r="AU991" s="278" t="s">
        <v>82</v>
      </c>
      <c r="AV991" s="14" t="s">
        <v>82</v>
      </c>
      <c r="AW991" s="14" t="s">
        <v>30</v>
      </c>
      <c r="AX991" s="14" t="s">
        <v>73</v>
      </c>
      <c r="AY991" s="278" t="s">
        <v>165</v>
      </c>
    </row>
    <row r="992" spans="1:51" s="14" customFormat="1" ht="12">
      <c r="A992" s="14"/>
      <c r="B992" s="268"/>
      <c r="C992" s="269"/>
      <c r="D992" s="259" t="s">
        <v>173</v>
      </c>
      <c r="E992" s="270" t="s">
        <v>1</v>
      </c>
      <c r="F992" s="271" t="s">
        <v>2650</v>
      </c>
      <c r="G992" s="269"/>
      <c r="H992" s="272">
        <v>6.96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173</v>
      </c>
      <c r="AU992" s="278" t="s">
        <v>82</v>
      </c>
      <c r="AV992" s="14" t="s">
        <v>82</v>
      </c>
      <c r="AW992" s="14" t="s">
        <v>30</v>
      </c>
      <c r="AX992" s="14" t="s">
        <v>73</v>
      </c>
      <c r="AY992" s="278" t="s">
        <v>165</v>
      </c>
    </row>
    <row r="993" spans="1:65" s="2" customFormat="1" ht="44.25" customHeight="1">
      <c r="A993" s="37"/>
      <c r="B993" s="38"/>
      <c r="C993" s="243" t="s">
        <v>1408</v>
      </c>
      <c r="D993" s="243" t="s">
        <v>167</v>
      </c>
      <c r="E993" s="244" t="s">
        <v>1419</v>
      </c>
      <c r="F993" s="245" t="s">
        <v>1420</v>
      </c>
      <c r="G993" s="246" t="s">
        <v>273</v>
      </c>
      <c r="H993" s="247">
        <v>1</v>
      </c>
      <c r="I993" s="248"/>
      <c r="J993" s="249">
        <f>ROUND(I993*H993,2)</f>
        <v>0</v>
      </c>
      <c r="K993" s="250"/>
      <c r="L993" s="43"/>
      <c r="M993" s="251" t="s">
        <v>1</v>
      </c>
      <c r="N993" s="252" t="s">
        <v>38</v>
      </c>
      <c r="O993" s="90"/>
      <c r="P993" s="253">
        <f>O993*H993</f>
        <v>0</v>
      </c>
      <c r="Q993" s="253">
        <v>0.0139</v>
      </c>
      <c r="R993" s="253">
        <f>Q993*H993</f>
        <v>0.0139</v>
      </c>
      <c r="S993" s="253">
        <v>0</v>
      </c>
      <c r="T993" s="254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55" t="s">
        <v>247</v>
      </c>
      <c r="AT993" s="255" t="s">
        <v>167</v>
      </c>
      <c r="AU993" s="255" t="s">
        <v>82</v>
      </c>
      <c r="AY993" s="16" t="s">
        <v>165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6" t="s">
        <v>80</v>
      </c>
      <c r="BK993" s="256">
        <f>ROUND(I993*H993,2)</f>
        <v>0</v>
      </c>
      <c r="BL993" s="16" t="s">
        <v>247</v>
      </c>
      <c r="BM993" s="255" t="s">
        <v>2651</v>
      </c>
    </row>
    <row r="994" spans="1:51" s="14" customFormat="1" ht="12">
      <c r="A994" s="14"/>
      <c r="B994" s="268"/>
      <c r="C994" s="269"/>
      <c r="D994" s="259" t="s">
        <v>173</v>
      </c>
      <c r="E994" s="270" t="s">
        <v>1</v>
      </c>
      <c r="F994" s="271" t="s">
        <v>1422</v>
      </c>
      <c r="G994" s="269"/>
      <c r="H994" s="272">
        <v>1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173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165</v>
      </c>
    </row>
    <row r="995" spans="1:65" s="2" customFormat="1" ht="21.75" customHeight="1">
      <c r="A995" s="37"/>
      <c r="B995" s="38"/>
      <c r="C995" s="243" t="s">
        <v>1412</v>
      </c>
      <c r="D995" s="243" t="s">
        <v>167</v>
      </c>
      <c r="E995" s="244" t="s">
        <v>1424</v>
      </c>
      <c r="F995" s="245" t="s">
        <v>1425</v>
      </c>
      <c r="G995" s="246" t="s">
        <v>170</v>
      </c>
      <c r="H995" s="247">
        <v>1.975</v>
      </c>
      <c r="I995" s="248"/>
      <c r="J995" s="249">
        <f>ROUND(I995*H995,2)</f>
        <v>0</v>
      </c>
      <c r="K995" s="250"/>
      <c r="L995" s="43"/>
      <c r="M995" s="251" t="s">
        <v>1</v>
      </c>
      <c r="N995" s="252" t="s">
        <v>38</v>
      </c>
      <c r="O995" s="90"/>
      <c r="P995" s="253">
        <f>O995*H995</f>
        <v>0</v>
      </c>
      <c r="Q995" s="253">
        <v>0.0139</v>
      </c>
      <c r="R995" s="253">
        <f>Q995*H995</f>
        <v>0.0274525</v>
      </c>
      <c r="S995" s="253">
        <v>0</v>
      </c>
      <c r="T995" s="254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255" t="s">
        <v>247</v>
      </c>
      <c r="AT995" s="255" t="s">
        <v>167</v>
      </c>
      <c r="AU995" s="255" t="s">
        <v>82</v>
      </c>
      <c r="AY995" s="16" t="s">
        <v>165</v>
      </c>
      <c r="BE995" s="256">
        <f>IF(N995="základní",J995,0)</f>
        <v>0</v>
      </c>
      <c r="BF995" s="256">
        <f>IF(N995="snížená",J995,0)</f>
        <v>0</v>
      </c>
      <c r="BG995" s="256">
        <f>IF(N995="zákl. přenesená",J995,0)</f>
        <v>0</v>
      </c>
      <c r="BH995" s="256">
        <f>IF(N995="sníž. přenesená",J995,0)</f>
        <v>0</v>
      </c>
      <c r="BI995" s="256">
        <f>IF(N995="nulová",J995,0)</f>
        <v>0</v>
      </c>
      <c r="BJ995" s="16" t="s">
        <v>80</v>
      </c>
      <c r="BK995" s="256">
        <f>ROUND(I995*H995,2)</f>
        <v>0</v>
      </c>
      <c r="BL995" s="16" t="s">
        <v>247</v>
      </c>
      <c r="BM995" s="255" t="s">
        <v>2652</v>
      </c>
    </row>
    <row r="996" spans="1:51" s="14" customFormat="1" ht="12">
      <c r="A996" s="14"/>
      <c r="B996" s="268"/>
      <c r="C996" s="269"/>
      <c r="D996" s="259" t="s">
        <v>173</v>
      </c>
      <c r="E996" s="270" t="s">
        <v>1</v>
      </c>
      <c r="F996" s="271" t="s">
        <v>1427</v>
      </c>
      <c r="G996" s="269"/>
      <c r="H996" s="272">
        <v>1.975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173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165</v>
      </c>
    </row>
    <row r="997" spans="1:65" s="2" customFormat="1" ht="21.75" customHeight="1">
      <c r="A997" s="37"/>
      <c r="B997" s="38"/>
      <c r="C997" s="243" t="s">
        <v>1418</v>
      </c>
      <c r="D997" s="243" t="s">
        <v>167</v>
      </c>
      <c r="E997" s="244" t="s">
        <v>1461</v>
      </c>
      <c r="F997" s="245" t="s">
        <v>1462</v>
      </c>
      <c r="G997" s="246" t="s">
        <v>170</v>
      </c>
      <c r="H997" s="247">
        <v>6.545</v>
      </c>
      <c r="I997" s="248"/>
      <c r="J997" s="249">
        <f>ROUND(I997*H997,2)</f>
        <v>0</v>
      </c>
      <c r="K997" s="250"/>
      <c r="L997" s="43"/>
      <c r="M997" s="251" t="s">
        <v>1</v>
      </c>
      <c r="N997" s="252" t="s">
        <v>38</v>
      </c>
      <c r="O997" s="90"/>
      <c r="P997" s="253">
        <f>O997*H997</f>
        <v>0</v>
      </c>
      <c r="Q997" s="253">
        <v>0</v>
      </c>
      <c r="R997" s="253">
        <f>Q997*H997</f>
        <v>0</v>
      </c>
      <c r="S997" s="253">
        <v>0.014</v>
      </c>
      <c r="T997" s="254">
        <f>S997*H997</f>
        <v>0.09163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55" t="s">
        <v>247</v>
      </c>
      <c r="AT997" s="255" t="s">
        <v>167</v>
      </c>
      <c r="AU997" s="255" t="s">
        <v>82</v>
      </c>
      <c r="AY997" s="16" t="s">
        <v>165</v>
      </c>
      <c r="BE997" s="256">
        <f>IF(N997="základní",J997,0)</f>
        <v>0</v>
      </c>
      <c r="BF997" s="256">
        <f>IF(N997="snížená",J997,0)</f>
        <v>0</v>
      </c>
      <c r="BG997" s="256">
        <f>IF(N997="zákl. přenesená",J997,0)</f>
        <v>0</v>
      </c>
      <c r="BH997" s="256">
        <f>IF(N997="sníž. přenesená",J997,0)</f>
        <v>0</v>
      </c>
      <c r="BI997" s="256">
        <f>IF(N997="nulová",J997,0)</f>
        <v>0</v>
      </c>
      <c r="BJ997" s="16" t="s">
        <v>80</v>
      </c>
      <c r="BK997" s="256">
        <f>ROUND(I997*H997,2)</f>
        <v>0</v>
      </c>
      <c r="BL997" s="16" t="s">
        <v>247</v>
      </c>
      <c r="BM997" s="255" t="s">
        <v>2653</v>
      </c>
    </row>
    <row r="998" spans="1:51" s="14" customFormat="1" ht="12">
      <c r="A998" s="14"/>
      <c r="B998" s="268"/>
      <c r="C998" s="269"/>
      <c r="D998" s="259" t="s">
        <v>173</v>
      </c>
      <c r="E998" s="270" t="s">
        <v>1</v>
      </c>
      <c r="F998" s="271" t="s">
        <v>2638</v>
      </c>
      <c r="G998" s="269"/>
      <c r="H998" s="272">
        <v>6.545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173</v>
      </c>
      <c r="AU998" s="278" t="s">
        <v>82</v>
      </c>
      <c r="AV998" s="14" t="s">
        <v>82</v>
      </c>
      <c r="AW998" s="14" t="s">
        <v>30</v>
      </c>
      <c r="AX998" s="14" t="s">
        <v>73</v>
      </c>
      <c r="AY998" s="278" t="s">
        <v>165</v>
      </c>
    </row>
    <row r="999" spans="1:65" s="2" customFormat="1" ht="21.75" customHeight="1">
      <c r="A999" s="37"/>
      <c r="B999" s="38"/>
      <c r="C999" s="243" t="s">
        <v>1423</v>
      </c>
      <c r="D999" s="243" t="s">
        <v>167</v>
      </c>
      <c r="E999" s="244" t="s">
        <v>1469</v>
      </c>
      <c r="F999" s="245" t="s">
        <v>1470</v>
      </c>
      <c r="G999" s="246" t="s">
        <v>219</v>
      </c>
      <c r="H999" s="247">
        <v>6.461</v>
      </c>
      <c r="I999" s="248"/>
      <c r="J999" s="249">
        <f>ROUND(I999*H999,2)</f>
        <v>0</v>
      </c>
      <c r="K999" s="250"/>
      <c r="L999" s="43"/>
      <c r="M999" s="251" t="s">
        <v>1</v>
      </c>
      <c r="N999" s="252" t="s">
        <v>38</v>
      </c>
      <c r="O999" s="90"/>
      <c r="P999" s="253">
        <f>O999*H999</f>
        <v>0</v>
      </c>
      <c r="Q999" s="253">
        <v>0</v>
      </c>
      <c r="R999" s="253">
        <f>Q999*H999</f>
        <v>0</v>
      </c>
      <c r="S999" s="253">
        <v>0</v>
      </c>
      <c r="T999" s="254">
        <f>S999*H999</f>
        <v>0</v>
      </c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R999" s="255" t="s">
        <v>247</v>
      </c>
      <c r="AT999" s="255" t="s">
        <v>167</v>
      </c>
      <c r="AU999" s="255" t="s">
        <v>82</v>
      </c>
      <c r="AY999" s="16" t="s">
        <v>165</v>
      </c>
      <c r="BE999" s="256">
        <f>IF(N999="základní",J999,0)</f>
        <v>0</v>
      </c>
      <c r="BF999" s="256">
        <f>IF(N999="snížená",J999,0)</f>
        <v>0</v>
      </c>
      <c r="BG999" s="256">
        <f>IF(N999="zákl. přenesená",J999,0)</f>
        <v>0</v>
      </c>
      <c r="BH999" s="256">
        <f>IF(N999="sníž. přenesená",J999,0)</f>
        <v>0</v>
      </c>
      <c r="BI999" s="256">
        <f>IF(N999="nulová",J999,0)</f>
        <v>0</v>
      </c>
      <c r="BJ999" s="16" t="s">
        <v>80</v>
      </c>
      <c r="BK999" s="256">
        <f>ROUND(I999*H999,2)</f>
        <v>0</v>
      </c>
      <c r="BL999" s="16" t="s">
        <v>247</v>
      </c>
      <c r="BM999" s="255" t="s">
        <v>2654</v>
      </c>
    </row>
    <row r="1000" spans="1:63" s="12" customFormat="1" ht="22.8" customHeight="1">
      <c r="A1000" s="12"/>
      <c r="B1000" s="227"/>
      <c r="C1000" s="228"/>
      <c r="D1000" s="229" t="s">
        <v>72</v>
      </c>
      <c r="E1000" s="241" t="s">
        <v>1472</v>
      </c>
      <c r="F1000" s="241" t="s">
        <v>1473</v>
      </c>
      <c r="G1000" s="228"/>
      <c r="H1000" s="228"/>
      <c r="I1000" s="231"/>
      <c r="J1000" s="242">
        <f>BK1000</f>
        <v>0</v>
      </c>
      <c r="K1000" s="228"/>
      <c r="L1000" s="233"/>
      <c r="M1000" s="234"/>
      <c r="N1000" s="235"/>
      <c r="O1000" s="235"/>
      <c r="P1000" s="236">
        <f>SUM(P1001:P1017)</f>
        <v>0</v>
      </c>
      <c r="Q1000" s="235"/>
      <c r="R1000" s="236">
        <f>SUM(R1001:R1017)</f>
        <v>0.263101</v>
      </c>
      <c r="S1000" s="235"/>
      <c r="T1000" s="237">
        <f>SUM(T1001:T1017)</f>
        <v>0</v>
      </c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R1000" s="238" t="s">
        <v>82</v>
      </c>
      <c r="AT1000" s="239" t="s">
        <v>72</v>
      </c>
      <c r="AU1000" s="239" t="s">
        <v>80</v>
      </c>
      <c r="AY1000" s="238" t="s">
        <v>165</v>
      </c>
      <c r="BK1000" s="240">
        <f>SUM(BK1001:BK1017)</f>
        <v>0</v>
      </c>
    </row>
    <row r="1001" spans="1:65" s="2" customFormat="1" ht="21.75" customHeight="1">
      <c r="A1001" s="37"/>
      <c r="B1001" s="38"/>
      <c r="C1001" s="243" t="s">
        <v>1428</v>
      </c>
      <c r="D1001" s="243" t="s">
        <v>167</v>
      </c>
      <c r="E1001" s="244" t="s">
        <v>1475</v>
      </c>
      <c r="F1001" s="245" t="s">
        <v>1476</v>
      </c>
      <c r="G1001" s="246" t="s">
        <v>170</v>
      </c>
      <c r="H1001" s="247">
        <v>3.41</v>
      </c>
      <c r="I1001" s="248"/>
      <c r="J1001" s="249">
        <f>ROUND(I1001*H1001,2)</f>
        <v>0</v>
      </c>
      <c r="K1001" s="250"/>
      <c r="L1001" s="43"/>
      <c r="M1001" s="251" t="s">
        <v>1</v>
      </c>
      <c r="N1001" s="252" t="s">
        <v>38</v>
      </c>
      <c r="O1001" s="90"/>
      <c r="P1001" s="253">
        <f>O1001*H1001</f>
        <v>0</v>
      </c>
      <c r="Q1001" s="253">
        <v>0.01223</v>
      </c>
      <c r="R1001" s="253">
        <f>Q1001*H1001</f>
        <v>0.0417043</v>
      </c>
      <c r="S1001" s="253">
        <v>0</v>
      </c>
      <c r="T1001" s="254">
        <f>S1001*H1001</f>
        <v>0</v>
      </c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R1001" s="255" t="s">
        <v>247</v>
      </c>
      <c r="AT1001" s="255" t="s">
        <v>167</v>
      </c>
      <c r="AU1001" s="255" t="s">
        <v>82</v>
      </c>
      <c r="AY1001" s="16" t="s">
        <v>165</v>
      </c>
      <c r="BE1001" s="256">
        <f>IF(N1001="základní",J1001,0)</f>
        <v>0</v>
      </c>
      <c r="BF1001" s="256">
        <f>IF(N1001="snížená",J1001,0)</f>
        <v>0</v>
      </c>
      <c r="BG1001" s="256">
        <f>IF(N1001="zákl. přenesená",J1001,0)</f>
        <v>0</v>
      </c>
      <c r="BH1001" s="256">
        <f>IF(N1001="sníž. přenesená",J1001,0)</f>
        <v>0</v>
      </c>
      <c r="BI1001" s="256">
        <f>IF(N1001="nulová",J1001,0)</f>
        <v>0</v>
      </c>
      <c r="BJ1001" s="16" t="s">
        <v>80</v>
      </c>
      <c r="BK1001" s="256">
        <f>ROUND(I1001*H1001,2)</f>
        <v>0</v>
      </c>
      <c r="BL1001" s="16" t="s">
        <v>247</v>
      </c>
      <c r="BM1001" s="255" t="s">
        <v>2655</v>
      </c>
    </row>
    <row r="1002" spans="1:51" s="14" customFormat="1" ht="12">
      <c r="A1002" s="14"/>
      <c r="B1002" s="268"/>
      <c r="C1002" s="269"/>
      <c r="D1002" s="259" t="s">
        <v>173</v>
      </c>
      <c r="E1002" s="270" t="s">
        <v>1</v>
      </c>
      <c r="F1002" s="271" t="s">
        <v>1478</v>
      </c>
      <c r="G1002" s="269"/>
      <c r="H1002" s="272">
        <v>3.41</v>
      </c>
      <c r="I1002" s="273"/>
      <c r="J1002" s="269"/>
      <c r="K1002" s="269"/>
      <c r="L1002" s="274"/>
      <c r="M1002" s="275"/>
      <c r="N1002" s="276"/>
      <c r="O1002" s="276"/>
      <c r="P1002" s="276"/>
      <c r="Q1002" s="276"/>
      <c r="R1002" s="276"/>
      <c r="S1002" s="276"/>
      <c r="T1002" s="27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8" t="s">
        <v>173</v>
      </c>
      <c r="AU1002" s="278" t="s">
        <v>82</v>
      </c>
      <c r="AV1002" s="14" t="s">
        <v>82</v>
      </c>
      <c r="AW1002" s="14" t="s">
        <v>30</v>
      </c>
      <c r="AX1002" s="14" t="s">
        <v>73</v>
      </c>
      <c r="AY1002" s="278" t="s">
        <v>165</v>
      </c>
    </row>
    <row r="1003" spans="1:65" s="2" customFormat="1" ht="21.75" customHeight="1">
      <c r="A1003" s="37"/>
      <c r="B1003" s="38"/>
      <c r="C1003" s="243" t="s">
        <v>1435</v>
      </c>
      <c r="D1003" s="243" t="s">
        <v>167</v>
      </c>
      <c r="E1003" s="244" t="s">
        <v>1480</v>
      </c>
      <c r="F1003" s="245" t="s">
        <v>1481</v>
      </c>
      <c r="G1003" s="246" t="s">
        <v>170</v>
      </c>
      <c r="H1003" s="247">
        <v>12.1</v>
      </c>
      <c r="I1003" s="248"/>
      <c r="J1003" s="249">
        <f>ROUND(I1003*H1003,2)</f>
        <v>0</v>
      </c>
      <c r="K1003" s="250"/>
      <c r="L1003" s="43"/>
      <c r="M1003" s="251" t="s">
        <v>1</v>
      </c>
      <c r="N1003" s="252" t="s">
        <v>38</v>
      </c>
      <c r="O1003" s="90"/>
      <c r="P1003" s="253">
        <f>O1003*H1003</f>
        <v>0</v>
      </c>
      <c r="Q1003" s="253">
        <v>0.01694</v>
      </c>
      <c r="R1003" s="253">
        <f>Q1003*H1003</f>
        <v>0.204974</v>
      </c>
      <c r="S1003" s="253">
        <v>0</v>
      </c>
      <c r="T1003" s="254">
        <f>S1003*H1003</f>
        <v>0</v>
      </c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R1003" s="255" t="s">
        <v>247</v>
      </c>
      <c r="AT1003" s="255" t="s">
        <v>167</v>
      </c>
      <c r="AU1003" s="255" t="s">
        <v>82</v>
      </c>
      <c r="AY1003" s="16" t="s">
        <v>165</v>
      </c>
      <c r="BE1003" s="256">
        <f>IF(N1003="základní",J1003,0)</f>
        <v>0</v>
      </c>
      <c r="BF1003" s="256">
        <f>IF(N1003="snížená",J1003,0)</f>
        <v>0</v>
      </c>
      <c r="BG1003" s="256">
        <f>IF(N1003="zákl. přenesená",J1003,0)</f>
        <v>0</v>
      </c>
      <c r="BH1003" s="256">
        <f>IF(N1003="sníž. přenesená",J1003,0)</f>
        <v>0</v>
      </c>
      <c r="BI1003" s="256">
        <f>IF(N1003="nulová",J1003,0)</f>
        <v>0</v>
      </c>
      <c r="BJ1003" s="16" t="s">
        <v>80</v>
      </c>
      <c r="BK1003" s="256">
        <f>ROUND(I1003*H1003,2)</f>
        <v>0</v>
      </c>
      <c r="BL1003" s="16" t="s">
        <v>247</v>
      </c>
      <c r="BM1003" s="255" t="s">
        <v>2656</v>
      </c>
    </row>
    <row r="1004" spans="1:51" s="13" customFormat="1" ht="12">
      <c r="A1004" s="13"/>
      <c r="B1004" s="257"/>
      <c r="C1004" s="258"/>
      <c r="D1004" s="259" t="s">
        <v>173</v>
      </c>
      <c r="E1004" s="260" t="s">
        <v>1</v>
      </c>
      <c r="F1004" s="261" t="s">
        <v>265</v>
      </c>
      <c r="G1004" s="258"/>
      <c r="H1004" s="260" t="s">
        <v>1</v>
      </c>
      <c r="I1004" s="262"/>
      <c r="J1004" s="258"/>
      <c r="K1004" s="258"/>
      <c r="L1004" s="263"/>
      <c r="M1004" s="264"/>
      <c r="N1004" s="265"/>
      <c r="O1004" s="265"/>
      <c r="P1004" s="265"/>
      <c r="Q1004" s="265"/>
      <c r="R1004" s="265"/>
      <c r="S1004" s="265"/>
      <c r="T1004" s="266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7" t="s">
        <v>173</v>
      </c>
      <c r="AU1004" s="267" t="s">
        <v>82</v>
      </c>
      <c r="AV1004" s="13" t="s">
        <v>80</v>
      </c>
      <c r="AW1004" s="13" t="s">
        <v>30</v>
      </c>
      <c r="AX1004" s="13" t="s">
        <v>73</v>
      </c>
      <c r="AY1004" s="267" t="s">
        <v>165</v>
      </c>
    </row>
    <row r="1005" spans="1:51" s="14" customFormat="1" ht="12">
      <c r="A1005" s="14"/>
      <c r="B1005" s="268"/>
      <c r="C1005" s="269"/>
      <c r="D1005" s="259" t="s">
        <v>173</v>
      </c>
      <c r="E1005" s="270" t="s">
        <v>1</v>
      </c>
      <c r="F1005" s="271" t="s">
        <v>2657</v>
      </c>
      <c r="G1005" s="269"/>
      <c r="H1005" s="272">
        <v>4.1</v>
      </c>
      <c r="I1005" s="273"/>
      <c r="J1005" s="269"/>
      <c r="K1005" s="269"/>
      <c r="L1005" s="274"/>
      <c r="M1005" s="275"/>
      <c r="N1005" s="276"/>
      <c r="O1005" s="276"/>
      <c r="P1005" s="276"/>
      <c r="Q1005" s="276"/>
      <c r="R1005" s="276"/>
      <c r="S1005" s="276"/>
      <c r="T1005" s="27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8" t="s">
        <v>173</v>
      </c>
      <c r="AU1005" s="278" t="s">
        <v>82</v>
      </c>
      <c r="AV1005" s="14" t="s">
        <v>82</v>
      </c>
      <c r="AW1005" s="14" t="s">
        <v>30</v>
      </c>
      <c r="AX1005" s="14" t="s">
        <v>73</v>
      </c>
      <c r="AY1005" s="278" t="s">
        <v>165</v>
      </c>
    </row>
    <row r="1006" spans="1:51" s="14" customFormat="1" ht="12">
      <c r="A1006" s="14"/>
      <c r="B1006" s="268"/>
      <c r="C1006" s="269"/>
      <c r="D1006" s="259" t="s">
        <v>173</v>
      </c>
      <c r="E1006" s="270" t="s">
        <v>1</v>
      </c>
      <c r="F1006" s="271" t="s">
        <v>2658</v>
      </c>
      <c r="G1006" s="269"/>
      <c r="H1006" s="272">
        <v>2.9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173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165</v>
      </c>
    </row>
    <row r="1007" spans="1:51" s="14" customFormat="1" ht="12">
      <c r="A1007" s="14"/>
      <c r="B1007" s="268"/>
      <c r="C1007" s="269"/>
      <c r="D1007" s="259" t="s">
        <v>173</v>
      </c>
      <c r="E1007" s="270" t="s">
        <v>1</v>
      </c>
      <c r="F1007" s="271" t="s">
        <v>2659</v>
      </c>
      <c r="G1007" s="269"/>
      <c r="H1007" s="272">
        <v>5.1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173</v>
      </c>
      <c r="AU1007" s="278" t="s">
        <v>82</v>
      </c>
      <c r="AV1007" s="14" t="s">
        <v>82</v>
      </c>
      <c r="AW1007" s="14" t="s">
        <v>30</v>
      </c>
      <c r="AX1007" s="14" t="s">
        <v>73</v>
      </c>
      <c r="AY1007" s="278" t="s">
        <v>165</v>
      </c>
    </row>
    <row r="1008" spans="1:65" s="2" customFormat="1" ht="16.5" customHeight="1">
      <c r="A1008" s="37"/>
      <c r="B1008" s="38"/>
      <c r="C1008" s="243" t="s">
        <v>1441</v>
      </c>
      <c r="D1008" s="243" t="s">
        <v>167</v>
      </c>
      <c r="E1008" s="244" t="s">
        <v>1487</v>
      </c>
      <c r="F1008" s="245" t="s">
        <v>1488</v>
      </c>
      <c r="G1008" s="246" t="s">
        <v>170</v>
      </c>
      <c r="H1008" s="247">
        <v>12.1</v>
      </c>
      <c r="I1008" s="248"/>
      <c r="J1008" s="249">
        <f>ROUND(I1008*H1008,2)</f>
        <v>0</v>
      </c>
      <c r="K1008" s="250"/>
      <c r="L1008" s="43"/>
      <c r="M1008" s="251" t="s">
        <v>1</v>
      </c>
      <c r="N1008" s="252" t="s">
        <v>38</v>
      </c>
      <c r="O1008" s="90"/>
      <c r="P1008" s="253">
        <f>O1008*H1008</f>
        <v>0</v>
      </c>
      <c r="Q1008" s="253">
        <v>0</v>
      </c>
      <c r="R1008" s="253">
        <f>Q1008*H1008</f>
        <v>0</v>
      </c>
      <c r="S1008" s="253">
        <v>0</v>
      </c>
      <c r="T1008" s="254">
        <f>S1008*H1008</f>
        <v>0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255" t="s">
        <v>247</v>
      </c>
      <c r="AT1008" s="255" t="s">
        <v>167</v>
      </c>
      <c r="AU1008" s="255" t="s">
        <v>82</v>
      </c>
      <c r="AY1008" s="16" t="s">
        <v>165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6" t="s">
        <v>80</v>
      </c>
      <c r="BK1008" s="256">
        <f>ROUND(I1008*H1008,2)</f>
        <v>0</v>
      </c>
      <c r="BL1008" s="16" t="s">
        <v>247</v>
      </c>
      <c r="BM1008" s="255" t="s">
        <v>2660</v>
      </c>
    </row>
    <row r="1009" spans="1:51" s="13" customFormat="1" ht="12">
      <c r="A1009" s="13"/>
      <c r="B1009" s="257"/>
      <c r="C1009" s="258"/>
      <c r="D1009" s="259" t="s">
        <v>173</v>
      </c>
      <c r="E1009" s="260" t="s">
        <v>1</v>
      </c>
      <c r="F1009" s="261" t="s">
        <v>265</v>
      </c>
      <c r="G1009" s="258"/>
      <c r="H1009" s="260" t="s">
        <v>1</v>
      </c>
      <c r="I1009" s="262"/>
      <c r="J1009" s="258"/>
      <c r="K1009" s="258"/>
      <c r="L1009" s="263"/>
      <c r="M1009" s="264"/>
      <c r="N1009" s="265"/>
      <c r="O1009" s="265"/>
      <c r="P1009" s="265"/>
      <c r="Q1009" s="265"/>
      <c r="R1009" s="265"/>
      <c r="S1009" s="265"/>
      <c r="T1009" s="266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7" t="s">
        <v>173</v>
      </c>
      <c r="AU1009" s="267" t="s">
        <v>82</v>
      </c>
      <c r="AV1009" s="13" t="s">
        <v>80</v>
      </c>
      <c r="AW1009" s="13" t="s">
        <v>30</v>
      </c>
      <c r="AX1009" s="13" t="s">
        <v>73</v>
      </c>
      <c r="AY1009" s="267" t="s">
        <v>165</v>
      </c>
    </row>
    <row r="1010" spans="1:51" s="14" customFormat="1" ht="12">
      <c r="A1010" s="14"/>
      <c r="B1010" s="268"/>
      <c r="C1010" s="269"/>
      <c r="D1010" s="259" t="s">
        <v>173</v>
      </c>
      <c r="E1010" s="270" t="s">
        <v>1</v>
      </c>
      <c r="F1010" s="271" t="s">
        <v>2657</v>
      </c>
      <c r="G1010" s="269"/>
      <c r="H1010" s="272">
        <v>4.1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173</v>
      </c>
      <c r="AU1010" s="278" t="s">
        <v>82</v>
      </c>
      <c r="AV1010" s="14" t="s">
        <v>82</v>
      </c>
      <c r="AW1010" s="14" t="s">
        <v>30</v>
      </c>
      <c r="AX1010" s="14" t="s">
        <v>73</v>
      </c>
      <c r="AY1010" s="278" t="s">
        <v>165</v>
      </c>
    </row>
    <row r="1011" spans="1:51" s="14" customFormat="1" ht="12">
      <c r="A1011" s="14"/>
      <c r="B1011" s="268"/>
      <c r="C1011" s="269"/>
      <c r="D1011" s="259" t="s">
        <v>173</v>
      </c>
      <c r="E1011" s="270" t="s">
        <v>1</v>
      </c>
      <c r="F1011" s="271" t="s">
        <v>2658</v>
      </c>
      <c r="G1011" s="269"/>
      <c r="H1011" s="272">
        <v>2.9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173</v>
      </c>
      <c r="AU1011" s="278" t="s">
        <v>82</v>
      </c>
      <c r="AV1011" s="14" t="s">
        <v>82</v>
      </c>
      <c r="AW1011" s="14" t="s">
        <v>30</v>
      </c>
      <c r="AX1011" s="14" t="s">
        <v>73</v>
      </c>
      <c r="AY1011" s="278" t="s">
        <v>165</v>
      </c>
    </row>
    <row r="1012" spans="1:51" s="14" customFormat="1" ht="12">
      <c r="A1012" s="14"/>
      <c r="B1012" s="268"/>
      <c r="C1012" s="269"/>
      <c r="D1012" s="259" t="s">
        <v>173</v>
      </c>
      <c r="E1012" s="270" t="s">
        <v>1</v>
      </c>
      <c r="F1012" s="271" t="s">
        <v>2659</v>
      </c>
      <c r="G1012" s="269"/>
      <c r="H1012" s="272">
        <v>5.1</v>
      </c>
      <c r="I1012" s="273"/>
      <c r="J1012" s="269"/>
      <c r="K1012" s="269"/>
      <c r="L1012" s="274"/>
      <c r="M1012" s="275"/>
      <c r="N1012" s="276"/>
      <c r="O1012" s="276"/>
      <c r="P1012" s="276"/>
      <c r="Q1012" s="276"/>
      <c r="R1012" s="276"/>
      <c r="S1012" s="276"/>
      <c r="T1012" s="277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8" t="s">
        <v>173</v>
      </c>
      <c r="AU1012" s="278" t="s">
        <v>82</v>
      </c>
      <c r="AV1012" s="14" t="s">
        <v>82</v>
      </c>
      <c r="AW1012" s="14" t="s">
        <v>30</v>
      </c>
      <c r="AX1012" s="14" t="s">
        <v>73</v>
      </c>
      <c r="AY1012" s="278" t="s">
        <v>165</v>
      </c>
    </row>
    <row r="1013" spans="1:65" s="2" customFormat="1" ht="21.75" customHeight="1">
      <c r="A1013" s="37"/>
      <c r="B1013" s="38"/>
      <c r="C1013" s="279" t="s">
        <v>1445</v>
      </c>
      <c r="D1013" s="279" t="s">
        <v>238</v>
      </c>
      <c r="E1013" s="280" t="s">
        <v>1494</v>
      </c>
      <c r="F1013" s="281" t="s">
        <v>1495</v>
      </c>
      <c r="G1013" s="282" t="s">
        <v>170</v>
      </c>
      <c r="H1013" s="283">
        <v>13.31</v>
      </c>
      <c r="I1013" s="284"/>
      <c r="J1013" s="285">
        <f>ROUND(I1013*H1013,2)</f>
        <v>0</v>
      </c>
      <c r="K1013" s="286"/>
      <c r="L1013" s="287"/>
      <c r="M1013" s="288" t="s">
        <v>1</v>
      </c>
      <c r="N1013" s="289" t="s">
        <v>38</v>
      </c>
      <c r="O1013" s="90"/>
      <c r="P1013" s="253">
        <f>O1013*H1013</f>
        <v>0</v>
      </c>
      <c r="Q1013" s="253">
        <v>0.00017</v>
      </c>
      <c r="R1013" s="253">
        <f>Q1013*H1013</f>
        <v>0.0022627000000000003</v>
      </c>
      <c r="S1013" s="253">
        <v>0</v>
      </c>
      <c r="T1013" s="254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255" t="s">
        <v>333</v>
      </c>
      <c r="AT1013" s="255" t="s">
        <v>238</v>
      </c>
      <c r="AU1013" s="255" t="s">
        <v>82</v>
      </c>
      <c r="AY1013" s="16" t="s">
        <v>165</v>
      </c>
      <c r="BE1013" s="256">
        <f>IF(N1013="základní",J1013,0)</f>
        <v>0</v>
      </c>
      <c r="BF1013" s="256">
        <f>IF(N1013="snížená",J1013,0)</f>
        <v>0</v>
      </c>
      <c r="BG1013" s="256">
        <f>IF(N1013="zákl. přenesená",J1013,0)</f>
        <v>0</v>
      </c>
      <c r="BH1013" s="256">
        <f>IF(N1013="sníž. přenesená",J1013,0)</f>
        <v>0</v>
      </c>
      <c r="BI1013" s="256">
        <f>IF(N1013="nulová",J1013,0)</f>
        <v>0</v>
      </c>
      <c r="BJ1013" s="16" t="s">
        <v>80</v>
      </c>
      <c r="BK1013" s="256">
        <f>ROUND(I1013*H1013,2)</f>
        <v>0</v>
      </c>
      <c r="BL1013" s="16" t="s">
        <v>247</v>
      </c>
      <c r="BM1013" s="255" t="s">
        <v>2661</v>
      </c>
    </row>
    <row r="1014" spans="1:51" s="14" customFormat="1" ht="12">
      <c r="A1014" s="14"/>
      <c r="B1014" s="268"/>
      <c r="C1014" s="269"/>
      <c r="D1014" s="259" t="s">
        <v>173</v>
      </c>
      <c r="E1014" s="269"/>
      <c r="F1014" s="271" t="s">
        <v>2662</v>
      </c>
      <c r="G1014" s="269"/>
      <c r="H1014" s="272">
        <v>13.31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173</v>
      </c>
      <c r="AU1014" s="278" t="s">
        <v>82</v>
      </c>
      <c r="AV1014" s="14" t="s">
        <v>82</v>
      </c>
      <c r="AW1014" s="14" t="s">
        <v>4</v>
      </c>
      <c r="AX1014" s="14" t="s">
        <v>80</v>
      </c>
      <c r="AY1014" s="278" t="s">
        <v>165</v>
      </c>
    </row>
    <row r="1015" spans="1:65" s="2" customFormat="1" ht="16.5" customHeight="1">
      <c r="A1015" s="37"/>
      <c r="B1015" s="38"/>
      <c r="C1015" s="243" t="s">
        <v>1452</v>
      </c>
      <c r="D1015" s="243" t="s">
        <v>167</v>
      </c>
      <c r="E1015" s="244" t="s">
        <v>1499</v>
      </c>
      <c r="F1015" s="245" t="s">
        <v>1500</v>
      </c>
      <c r="G1015" s="246" t="s">
        <v>457</v>
      </c>
      <c r="H1015" s="247">
        <v>4</v>
      </c>
      <c r="I1015" s="248"/>
      <c r="J1015" s="249">
        <f>ROUND(I1015*H1015,2)</f>
        <v>0</v>
      </c>
      <c r="K1015" s="250"/>
      <c r="L1015" s="43"/>
      <c r="M1015" s="251" t="s">
        <v>1</v>
      </c>
      <c r="N1015" s="252" t="s">
        <v>38</v>
      </c>
      <c r="O1015" s="90"/>
      <c r="P1015" s="253">
        <f>O1015*H1015</f>
        <v>0</v>
      </c>
      <c r="Q1015" s="253">
        <v>0.00354</v>
      </c>
      <c r="R1015" s="253">
        <f>Q1015*H1015</f>
        <v>0.01416</v>
      </c>
      <c r="S1015" s="253">
        <v>0</v>
      </c>
      <c r="T1015" s="254">
        <f>S1015*H1015</f>
        <v>0</v>
      </c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R1015" s="255" t="s">
        <v>247</v>
      </c>
      <c r="AT1015" s="255" t="s">
        <v>167</v>
      </c>
      <c r="AU1015" s="255" t="s">
        <v>82</v>
      </c>
      <c r="AY1015" s="16" t="s">
        <v>165</v>
      </c>
      <c r="BE1015" s="256">
        <f>IF(N1015="základní",J1015,0)</f>
        <v>0</v>
      </c>
      <c r="BF1015" s="256">
        <f>IF(N1015="snížená",J1015,0)</f>
        <v>0</v>
      </c>
      <c r="BG1015" s="256">
        <f>IF(N1015="zákl. přenesená",J1015,0)</f>
        <v>0</v>
      </c>
      <c r="BH1015" s="256">
        <f>IF(N1015="sníž. přenesená",J1015,0)</f>
        <v>0</v>
      </c>
      <c r="BI1015" s="256">
        <f>IF(N1015="nulová",J1015,0)</f>
        <v>0</v>
      </c>
      <c r="BJ1015" s="16" t="s">
        <v>80</v>
      </c>
      <c r="BK1015" s="256">
        <f>ROUND(I1015*H1015,2)</f>
        <v>0</v>
      </c>
      <c r="BL1015" s="16" t="s">
        <v>247</v>
      </c>
      <c r="BM1015" s="255" t="s">
        <v>2663</v>
      </c>
    </row>
    <row r="1016" spans="1:51" s="14" customFormat="1" ht="12">
      <c r="A1016" s="14"/>
      <c r="B1016" s="268"/>
      <c r="C1016" s="269"/>
      <c r="D1016" s="259" t="s">
        <v>173</v>
      </c>
      <c r="E1016" s="270" t="s">
        <v>1</v>
      </c>
      <c r="F1016" s="271" t="s">
        <v>1502</v>
      </c>
      <c r="G1016" s="269"/>
      <c r="H1016" s="272">
        <v>4</v>
      </c>
      <c r="I1016" s="273"/>
      <c r="J1016" s="269"/>
      <c r="K1016" s="269"/>
      <c r="L1016" s="274"/>
      <c r="M1016" s="275"/>
      <c r="N1016" s="276"/>
      <c r="O1016" s="276"/>
      <c r="P1016" s="276"/>
      <c r="Q1016" s="276"/>
      <c r="R1016" s="276"/>
      <c r="S1016" s="276"/>
      <c r="T1016" s="277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78" t="s">
        <v>173</v>
      </c>
      <c r="AU1016" s="278" t="s">
        <v>82</v>
      </c>
      <c r="AV1016" s="14" t="s">
        <v>82</v>
      </c>
      <c r="AW1016" s="14" t="s">
        <v>30</v>
      </c>
      <c r="AX1016" s="14" t="s">
        <v>73</v>
      </c>
      <c r="AY1016" s="278" t="s">
        <v>165</v>
      </c>
    </row>
    <row r="1017" spans="1:65" s="2" customFormat="1" ht="21.75" customHeight="1">
      <c r="A1017" s="37"/>
      <c r="B1017" s="38"/>
      <c r="C1017" s="243" t="s">
        <v>1460</v>
      </c>
      <c r="D1017" s="243" t="s">
        <v>167</v>
      </c>
      <c r="E1017" s="244" t="s">
        <v>1504</v>
      </c>
      <c r="F1017" s="245" t="s">
        <v>1505</v>
      </c>
      <c r="G1017" s="246" t="s">
        <v>219</v>
      </c>
      <c r="H1017" s="247">
        <v>0.263</v>
      </c>
      <c r="I1017" s="248"/>
      <c r="J1017" s="249">
        <f>ROUND(I1017*H1017,2)</f>
        <v>0</v>
      </c>
      <c r="K1017" s="250"/>
      <c r="L1017" s="43"/>
      <c r="M1017" s="251" t="s">
        <v>1</v>
      </c>
      <c r="N1017" s="252" t="s">
        <v>38</v>
      </c>
      <c r="O1017" s="90"/>
      <c r="P1017" s="253">
        <f>O1017*H1017</f>
        <v>0</v>
      </c>
      <c r="Q1017" s="253">
        <v>0</v>
      </c>
      <c r="R1017" s="253">
        <f>Q1017*H1017</f>
        <v>0</v>
      </c>
      <c r="S1017" s="253">
        <v>0</v>
      </c>
      <c r="T1017" s="254">
        <f>S1017*H1017</f>
        <v>0</v>
      </c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R1017" s="255" t="s">
        <v>247</v>
      </c>
      <c r="AT1017" s="255" t="s">
        <v>167</v>
      </c>
      <c r="AU1017" s="255" t="s">
        <v>82</v>
      </c>
      <c r="AY1017" s="16" t="s">
        <v>165</v>
      </c>
      <c r="BE1017" s="256">
        <f>IF(N1017="základní",J1017,0)</f>
        <v>0</v>
      </c>
      <c r="BF1017" s="256">
        <f>IF(N1017="snížená",J1017,0)</f>
        <v>0</v>
      </c>
      <c r="BG1017" s="256">
        <f>IF(N1017="zákl. přenesená",J1017,0)</f>
        <v>0</v>
      </c>
      <c r="BH1017" s="256">
        <f>IF(N1017="sníž. přenesená",J1017,0)</f>
        <v>0</v>
      </c>
      <c r="BI1017" s="256">
        <f>IF(N1017="nulová",J1017,0)</f>
        <v>0</v>
      </c>
      <c r="BJ1017" s="16" t="s">
        <v>80</v>
      </c>
      <c r="BK1017" s="256">
        <f>ROUND(I1017*H1017,2)</f>
        <v>0</v>
      </c>
      <c r="BL1017" s="16" t="s">
        <v>247</v>
      </c>
      <c r="BM1017" s="255" t="s">
        <v>2664</v>
      </c>
    </row>
    <row r="1018" spans="1:63" s="12" customFormat="1" ht="22.8" customHeight="1">
      <c r="A1018" s="12"/>
      <c r="B1018" s="227"/>
      <c r="C1018" s="228"/>
      <c r="D1018" s="229" t="s">
        <v>72</v>
      </c>
      <c r="E1018" s="241" t="s">
        <v>1507</v>
      </c>
      <c r="F1018" s="241" t="s">
        <v>1508</v>
      </c>
      <c r="G1018" s="228"/>
      <c r="H1018" s="228"/>
      <c r="I1018" s="231"/>
      <c r="J1018" s="242">
        <f>BK1018</f>
        <v>0</v>
      </c>
      <c r="K1018" s="228"/>
      <c r="L1018" s="233"/>
      <c r="M1018" s="234"/>
      <c r="N1018" s="235"/>
      <c r="O1018" s="235"/>
      <c r="P1018" s="236">
        <f>SUM(P1019:P1082)</f>
        <v>0</v>
      </c>
      <c r="Q1018" s="235"/>
      <c r="R1018" s="236">
        <f>SUM(R1019:R1082)</f>
        <v>1.13621832</v>
      </c>
      <c r="S1018" s="235"/>
      <c r="T1018" s="237">
        <f>SUM(T1019:T1082)</f>
        <v>1.2721369999999999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238" t="s">
        <v>82</v>
      </c>
      <c r="AT1018" s="239" t="s">
        <v>72</v>
      </c>
      <c r="AU1018" s="239" t="s">
        <v>80</v>
      </c>
      <c r="AY1018" s="238" t="s">
        <v>165</v>
      </c>
      <c r="BK1018" s="240">
        <f>SUM(BK1019:BK1082)</f>
        <v>0</v>
      </c>
    </row>
    <row r="1019" spans="1:65" s="2" customFormat="1" ht="16.5" customHeight="1">
      <c r="A1019" s="37"/>
      <c r="B1019" s="38"/>
      <c r="C1019" s="243" t="s">
        <v>1464</v>
      </c>
      <c r="D1019" s="243" t="s">
        <v>167</v>
      </c>
      <c r="E1019" s="244" t="s">
        <v>1510</v>
      </c>
      <c r="F1019" s="245" t="s">
        <v>1511</v>
      </c>
      <c r="G1019" s="246" t="s">
        <v>170</v>
      </c>
      <c r="H1019" s="247">
        <v>8.82</v>
      </c>
      <c r="I1019" s="248"/>
      <c r="J1019" s="249">
        <f>ROUND(I1019*H1019,2)</f>
        <v>0</v>
      </c>
      <c r="K1019" s="250"/>
      <c r="L1019" s="43"/>
      <c r="M1019" s="251" t="s">
        <v>1</v>
      </c>
      <c r="N1019" s="252" t="s">
        <v>38</v>
      </c>
      <c r="O1019" s="90"/>
      <c r="P1019" s="253">
        <f>O1019*H1019</f>
        <v>0</v>
      </c>
      <c r="Q1019" s="253">
        <v>0</v>
      </c>
      <c r="R1019" s="253">
        <f>Q1019*H1019</f>
        <v>0</v>
      </c>
      <c r="S1019" s="253">
        <v>0.00594</v>
      </c>
      <c r="T1019" s="254">
        <f>S1019*H1019</f>
        <v>0.0523908</v>
      </c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R1019" s="255" t="s">
        <v>247</v>
      </c>
      <c r="AT1019" s="255" t="s">
        <v>167</v>
      </c>
      <c r="AU1019" s="255" t="s">
        <v>82</v>
      </c>
      <c r="AY1019" s="16" t="s">
        <v>165</v>
      </c>
      <c r="BE1019" s="256">
        <f>IF(N1019="základní",J1019,0)</f>
        <v>0</v>
      </c>
      <c r="BF1019" s="256">
        <f>IF(N1019="snížená",J1019,0)</f>
        <v>0</v>
      </c>
      <c r="BG1019" s="256">
        <f>IF(N1019="zákl. přenesená",J1019,0)</f>
        <v>0</v>
      </c>
      <c r="BH1019" s="256">
        <f>IF(N1019="sníž. přenesená",J1019,0)</f>
        <v>0</v>
      </c>
      <c r="BI1019" s="256">
        <f>IF(N1019="nulová",J1019,0)</f>
        <v>0</v>
      </c>
      <c r="BJ1019" s="16" t="s">
        <v>80</v>
      </c>
      <c r="BK1019" s="256">
        <f>ROUND(I1019*H1019,2)</f>
        <v>0</v>
      </c>
      <c r="BL1019" s="16" t="s">
        <v>247</v>
      </c>
      <c r="BM1019" s="255" t="s">
        <v>2665</v>
      </c>
    </row>
    <row r="1020" spans="1:51" s="14" customFormat="1" ht="12">
      <c r="A1020" s="14"/>
      <c r="B1020" s="268"/>
      <c r="C1020" s="269"/>
      <c r="D1020" s="259" t="s">
        <v>173</v>
      </c>
      <c r="E1020" s="270" t="s">
        <v>1</v>
      </c>
      <c r="F1020" s="271" t="s">
        <v>2666</v>
      </c>
      <c r="G1020" s="269"/>
      <c r="H1020" s="272">
        <v>8.82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173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165</v>
      </c>
    </row>
    <row r="1021" spans="1:65" s="2" customFormat="1" ht="16.5" customHeight="1">
      <c r="A1021" s="37"/>
      <c r="B1021" s="38"/>
      <c r="C1021" s="243" t="s">
        <v>1468</v>
      </c>
      <c r="D1021" s="243" t="s">
        <v>167</v>
      </c>
      <c r="E1021" s="244" t="s">
        <v>1515</v>
      </c>
      <c r="F1021" s="245" t="s">
        <v>1516</v>
      </c>
      <c r="G1021" s="246" t="s">
        <v>457</v>
      </c>
      <c r="H1021" s="247">
        <v>9.36</v>
      </c>
      <c r="I1021" s="248"/>
      <c r="J1021" s="249">
        <f>ROUND(I1021*H1021,2)</f>
        <v>0</v>
      </c>
      <c r="K1021" s="250"/>
      <c r="L1021" s="43"/>
      <c r="M1021" s="251" t="s">
        <v>1</v>
      </c>
      <c r="N1021" s="252" t="s">
        <v>38</v>
      </c>
      <c r="O1021" s="90"/>
      <c r="P1021" s="253">
        <f>O1021*H1021</f>
        <v>0</v>
      </c>
      <c r="Q1021" s="253">
        <v>0</v>
      </c>
      <c r="R1021" s="253">
        <f>Q1021*H1021</f>
        <v>0</v>
      </c>
      <c r="S1021" s="253">
        <v>0</v>
      </c>
      <c r="T1021" s="254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55" t="s">
        <v>247</v>
      </c>
      <c r="AT1021" s="255" t="s">
        <v>167</v>
      </c>
      <c r="AU1021" s="255" t="s">
        <v>82</v>
      </c>
      <c r="AY1021" s="16" t="s">
        <v>165</v>
      </c>
      <c r="BE1021" s="256">
        <f>IF(N1021="základní",J1021,0)</f>
        <v>0</v>
      </c>
      <c r="BF1021" s="256">
        <f>IF(N1021="snížená",J1021,0)</f>
        <v>0</v>
      </c>
      <c r="BG1021" s="256">
        <f>IF(N1021="zákl. přenesená",J1021,0)</f>
        <v>0</v>
      </c>
      <c r="BH1021" s="256">
        <f>IF(N1021="sníž. přenesená",J1021,0)</f>
        <v>0</v>
      </c>
      <c r="BI1021" s="256">
        <f>IF(N1021="nulová",J1021,0)</f>
        <v>0</v>
      </c>
      <c r="BJ1021" s="16" t="s">
        <v>80</v>
      </c>
      <c r="BK1021" s="256">
        <f>ROUND(I1021*H1021,2)</f>
        <v>0</v>
      </c>
      <c r="BL1021" s="16" t="s">
        <v>247</v>
      </c>
      <c r="BM1021" s="255" t="s">
        <v>2667</v>
      </c>
    </row>
    <row r="1022" spans="1:51" s="14" customFormat="1" ht="12">
      <c r="A1022" s="14"/>
      <c r="B1022" s="268"/>
      <c r="C1022" s="269"/>
      <c r="D1022" s="259" t="s">
        <v>173</v>
      </c>
      <c r="E1022" s="270" t="s">
        <v>1</v>
      </c>
      <c r="F1022" s="271" t="s">
        <v>1518</v>
      </c>
      <c r="G1022" s="269"/>
      <c r="H1022" s="272">
        <v>7.92</v>
      </c>
      <c r="I1022" s="273"/>
      <c r="J1022" s="269"/>
      <c r="K1022" s="269"/>
      <c r="L1022" s="274"/>
      <c r="M1022" s="275"/>
      <c r="N1022" s="276"/>
      <c r="O1022" s="276"/>
      <c r="P1022" s="276"/>
      <c r="Q1022" s="276"/>
      <c r="R1022" s="276"/>
      <c r="S1022" s="276"/>
      <c r="T1022" s="27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8" t="s">
        <v>173</v>
      </c>
      <c r="AU1022" s="278" t="s">
        <v>82</v>
      </c>
      <c r="AV1022" s="14" t="s">
        <v>82</v>
      </c>
      <c r="AW1022" s="14" t="s">
        <v>30</v>
      </c>
      <c r="AX1022" s="14" t="s">
        <v>73</v>
      </c>
      <c r="AY1022" s="278" t="s">
        <v>165</v>
      </c>
    </row>
    <row r="1023" spans="1:51" s="14" customFormat="1" ht="12">
      <c r="A1023" s="14"/>
      <c r="B1023" s="268"/>
      <c r="C1023" s="269"/>
      <c r="D1023" s="259" t="s">
        <v>173</v>
      </c>
      <c r="E1023" s="270" t="s">
        <v>1</v>
      </c>
      <c r="F1023" s="271" t="s">
        <v>1519</v>
      </c>
      <c r="G1023" s="269"/>
      <c r="H1023" s="272">
        <v>1.44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173</v>
      </c>
      <c r="AU1023" s="278" t="s">
        <v>82</v>
      </c>
      <c r="AV1023" s="14" t="s">
        <v>82</v>
      </c>
      <c r="AW1023" s="14" t="s">
        <v>30</v>
      </c>
      <c r="AX1023" s="14" t="s">
        <v>73</v>
      </c>
      <c r="AY1023" s="278" t="s">
        <v>165</v>
      </c>
    </row>
    <row r="1024" spans="1:65" s="2" customFormat="1" ht="16.5" customHeight="1">
      <c r="A1024" s="37"/>
      <c r="B1024" s="38"/>
      <c r="C1024" s="279" t="s">
        <v>1474</v>
      </c>
      <c r="D1024" s="279" t="s">
        <v>238</v>
      </c>
      <c r="E1024" s="280" t="s">
        <v>1521</v>
      </c>
      <c r="F1024" s="281" t="s">
        <v>1522</v>
      </c>
      <c r="G1024" s="282" t="s">
        <v>170</v>
      </c>
      <c r="H1024" s="283">
        <v>10.764</v>
      </c>
      <c r="I1024" s="284"/>
      <c r="J1024" s="285">
        <f>ROUND(I1024*H1024,2)</f>
        <v>0</v>
      </c>
      <c r="K1024" s="286"/>
      <c r="L1024" s="287"/>
      <c r="M1024" s="288" t="s">
        <v>1</v>
      </c>
      <c r="N1024" s="289" t="s">
        <v>38</v>
      </c>
      <c r="O1024" s="90"/>
      <c r="P1024" s="253">
        <f>O1024*H1024</f>
        <v>0</v>
      </c>
      <c r="Q1024" s="253">
        <v>0.00038</v>
      </c>
      <c r="R1024" s="253">
        <f>Q1024*H1024</f>
        <v>0.00409032</v>
      </c>
      <c r="S1024" s="253">
        <v>0</v>
      </c>
      <c r="T1024" s="254">
        <f>S1024*H1024</f>
        <v>0</v>
      </c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R1024" s="255" t="s">
        <v>333</v>
      </c>
      <c r="AT1024" s="255" t="s">
        <v>238</v>
      </c>
      <c r="AU1024" s="255" t="s">
        <v>82</v>
      </c>
      <c r="AY1024" s="16" t="s">
        <v>165</v>
      </c>
      <c r="BE1024" s="256">
        <f>IF(N1024="základní",J1024,0)</f>
        <v>0</v>
      </c>
      <c r="BF1024" s="256">
        <f>IF(N1024="snížená",J1024,0)</f>
        <v>0</v>
      </c>
      <c r="BG1024" s="256">
        <f>IF(N1024="zákl. přenesená",J1024,0)</f>
        <v>0</v>
      </c>
      <c r="BH1024" s="256">
        <f>IF(N1024="sníž. přenesená",J1024,0)</f>
        <v>0</v>
      </c>
      <c r="BI1024" s="256">
        <f>IF(N1024="nulová",J1024,0)</f>
        <v>0</v>
      </c>
      <c r="BJ1024" s="16" t="s">
        <v>80</v>
      </c>
      <c r="BK1024" s="256">
        <f>ROUND(I1024*H1024,2)</f>
        <v>0</v>
      </c>
      <c r="BL1024" s="16" t="s">
        <v>247</v>
      </c>
      <c r="BM1024" s="255" t="s">
        <v>2668</v>
      </c>
    </row>
    <row r="1025" spans="1:47" s="2" customFormat="1" ht="12">
      <c r="A1025" s="37"/>
      <c r="B1025" s="38"/>
      <c r="C1025" s="39"/>
      <c r="D1025" s="259" t="s">
        <v>437</v>
      </c>
      <c r="E1025" s="39"/>
      <c r="F1025" s="290" t="s">
        <v>1524</v>
      </c>
      <c r="G1025" s="39"/>
      <c r="H1025" s="39"/>
      <c r="I1025" s="153"/>
      <c r="J1025" s="39"/>
      <c r="K1025" s="39"/>
      <c r="L1025" s="43"/>
      <c r="M1025" s="291"/>
      <c r="N1025" s="292"/>
      <c r="O1025" s="90"/>
      <c r="P1025" s="90"/>
      <c r="Q1025" s="90"/>
      <c r="R1025" s="90"/>
      <c r="S1025" s="90"/>
      <c r="T1025" s="91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T1025" s="16" t="s">
        <v>437</v>
      </c>
      <c r="AU1025" s="16" t="s">
        <v>82</v>
      </c>
    </row>
    <row r="1026" spans="1:51" s="14" customFormat="1" ht="12">
      <c r="A1026" s="14"/>
      <c r="B1026" s="268"/>
      <c r="C1026" s="269"/>
      <c r="D1026" s="259" t="s">
        <v>173</v>
      </c>
      <c r="E1026" s="269"/>
      <c r="F1026" s="271" t="s">
        <v>1525</v>
      </c>
      <c r="G1026" s="269"/>
      <c r="H1026" s="272">
        <v>10.764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173</v>
      </c>
      <c r="AU1026" s="278" t="s">
        <v>82</v>
      </c>
      <c r="AV1026" s="14" t="s">
        <v>82</v>
      </c>
      <c r="AW1026" s="14" t="s">
        <v>4</v>
      </c>
      <c r="AX1026" s="14" t="s">
        <v>80</v>
      </c>
      <c r="AY1026" s="278" t="s">
        <v>165</v>
      </c>
    </row>
    <row r="1027" spans="1:65" s="2" customFormat="1" ht="16.5" customHeight="1">
      <c r="A1027" s="37"/>
      <c r="B1027" s="38"/>
      <c r="C1027" s="243" t="s">
        <v>1479</v>
      </c>
      <c r="D1027" s="243" t="s">
        <v>167</v>
      </c>
      <c r="E1027" s="244" t="s">
        <v>1527</v>
      </c>
      <c r="F1027" s="245" t="s">
        <v>1528</v>
      </c>
      <c r="G1027" s="246" t="s">
        <v>457</v>
      </c>
      <c r="H1027" s="247">
        <v>95.36</v>
      </c>
      <c r="I1027" s="248"/>
      <c r="J1027" s="249">
        <f>ROUND(I1027*H1027,2)</f>
        <v>0</v>
      </c>
      <c r="K1027" s="250"/>
      <c r="L1027" s="43"/>
      <c r="M1027" s="251" t="s">
        <v>1</v>
      </c>
      <c r="N1027" s="252" t="s">
        <v>38</v>
      </c>
      <c r="O1027" s="90"/>
      <c r="P1027" s="253">
        <f>O1027*H1027</f>
        <v>0</v>
      </c>
      <c r="Q1027" s="253">
        <v>0</v>
      </c>
      <c r="R1027" s="253">
        <f>Q1027*H1027</f>
        <v>0</v>
      </c>
      <c r="S1027" s="253">
        <v>0.00167</v>
      </c>
      <c r="T1027" s="254">
        <f>S1027*H1027</f>
        <v>0.1592512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55" t="s">
        <v>247</v>
      </c>
      <c r="AT1027" s="255" t="s">
        <v>167</v>
      </c>
      <c r="AU1027" s="255" t="s">
        <v>82</v>
      </c>
      <c r="AY1027" s="16" t="s">
        <v>165</v>
      </c>
      <c r="BE1027" s="256">
        <f>IF(N1027="základní",J1027,0)</f>
        <v>0</v>
      </c>
      <c r="BF1027" s="256">
        <f>IF(N1027="snížená",J1027,0)</f>
        <v>0</v>
      </c>
      <c r="BG1027" s="256">
        <f>IF(N1027="zákl. přenesená",J1027,0)</f>
        <v>0</v>
      </c>
      <c r="BH1027" s="256">
        <f>IF(N1027="sníž. přenesená",J1027,0)</f>
        <v>0</v>
      </c>
      <c r="BI1027" s="256">
        <f>IF(N1027="nulová",J1027,0)</f>
        <v>0</v>
      </c>
      <c r="BJ1027" s="16" t="s">
        <v>80</v>
      </c>
      <c r="BK1027" s="256">
        <f>ROUND(I1027*H1027,2)</f>
        <v>0</v>
      </c>
      <c r="BL1027" s="16" t="s">
        <v>247</v>
      </c>
      <c r="BM1027" s="255" t="s">
        <v>2669</v>
      </c>
    </row>
    <row r="1028" spans="1:51" s="13" customFormat="1" ht="12">
      <c r="A1028" s="13"/>
      <c r="B1028" s="257"/>
      <c r="C1028" s="258"/>
      <c r="D1028" s="259" t="s">
        <v>173</v>
      </c>
      <c r="E1028" s="260" t="s">
        <v>1</v>
      </c>
      <c r="F1028" s="261" t="s">
        <v>2223</v>
      </c>
      <c r="G1028" s="258"/>
      <c r="H1028" s="260" t="s">
        <v>1</v>
      </c>
      <c r="I1028" s="262"/>
      <c r="J1028" s="258"/>
      <c r="K1028" s="258"/>
      <c r="L1028" s="263"/>
      <c r="M1028" s="264"/>
      <c r="N1028" s="265"/>
      <c r="O1028" s="265"/>
      <c r="P1028" s="265"/>
      <c r="Q1028" s="265"/>
      <c r="R1028" s="265"/>
      <c r="S1028" s="265"/>
      <c r="T1028" s="26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67" t="s">
        <v>173</v>
      </c>
      <c r="AU1028" s="267" t="s">
        <v>82</v>
      </c>
      <c r="AV1028" s="13" t="s">
        <v>80</v>
      </c>
      <c r="AW1028" s="13" t="s">
        <v>30</v>
      </c>
      <c r="AX1028" s="13" t="s">
        <v>73</v>
      </c>
      <c r="AY1028" s="267" t="s">
        <v>165</v>
      </c>
    </row>
    <row r="1029" spans="1:51" s="14" customFormat="1" ht="12">
      <c r="A1029" s="14"/>
      <c r="B1029" s="268"/>
      <c r="C1029" s="269"/>
      <c r="D1029" s="259" t="s">
        <v>173</v>
      </c>
      <c r="E1029" s="270" t="s">
        <v>1</v>
      </c>
      <c r="F1029" s="271" t="s">
        <v>2295</v>
      </c>
      <c r="G1029" s="269"/>
      <c r="H1029" s="272">
        <v>8.4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173</v>
      </c>
      <c r="AU1029" s="278" t="s">
        <v>82</v>
      </c>
      <c r="AV1029" s="14" t="s">
        <v>82</v>
      </c>
      <c r="AW1029" s="14" t="s">
        <v>30</v>
      </c>
      <c r="AX1029" s="14" t="s">
        <v>73</v>
      </c>
      <c r="AY1029" s="278" t="s">
        <v>165</v>
      </c>
    </row>
    <row r="1030" spans="1:51" s="14" customFormat="1" ht="12">
      <c r="A1030" s="14"/>
      <c r="B1030" s="268"/>
      <c r="C1030" s="269"/>
      <c r="D1030" s="259" t="s">
        <v>173</v>
      </c>
      <c r="E1030" s="270" t="s">
        <v>1</v>
      </c>
      <c r="F1030" s="271" t="s">
        <v>2296</v>
      </c>
      <c r="G1030" s="269"/>
      <c r="H1030" s="272">
        <v>7.98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173</v>
      </c>
      <c r="AU1030" s="278" t="s">
        <v>82</v>
      </c>
      <c r="AV1030" s="14" t="s">
        <v>82</v>
      </c>
      <c r="AW1030" s="14" t="s">
        <v>30</v>
      </c>
      <c r="AX1030" s="14" t="s">
        <v>73</v>
      </c>
      <c r="AY1030" s="278" t="s">
        <v>165</v>
      </c>
    </row>
    <row r="1031" spans="1:51" s="14" customFormat="1" ht="12">
      <c r="A1031" s="14"/>
      <c r="B1031" s="268"/>
      <c r="C1031" s="269"/>
      <c r="D1031" s="259" t="s">
        <v>173</v>
      </c>
      <c r="E1031" s="270" t="s">
        <v>1</v>
      </c>
      <c r="F1031" s="271" t="s">
        <v>2297</v>
      </c>
      <c r="G1031" s="269"/>
      <c r="H1031" s="272">
        <v>27.17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173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165</v>
      </c>
    </row>
    <row r="1032" spans="1:51" s="14" customFormat="1" ht="12">
      <c r="A1032" s="14"/>
      <c r="B1032" s="268"/>
      <c r="C1032" s="269"/>
      <c r="D1032" s="259" t="s">
        <v>173</v>
      </c>
      <c r="E1032" s="270" t="s">
        <v>1</v>
      </c>
      <c r="F1032" s="271" t="s">
        <v>2298</v>
      </c>
      <c r="G1032" s="269"/>
      <c r="H1032" s="272">
        <v>1.32</v>
      </c>
      <c r="I1032" s="273"/>
      <c r="J1032" s="269"/>
      <c r="K1032" s="269"/>
      <c r="L1032" s="274"/>
      <c r="M1032" s="275"/>
      <c r="N1032" s="276"/>
      <c r="O1032" s="276"/>
      <c r="P1032" s="276"/>
      <c r="Q1032" s="276"/>
      <c r="R1032" s="276"/>
      <c r="S1032" s="276"/>
      <c r="T1032" s="27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8" t="s">
        <v>173</v>
      </c>
      <c r="AU1032" s="278" t="s">
        <v>82</v>
      </c>
      <c r="AV1032" s="14" t="s">
        <v>82</v>
      </c>
      <c r="AW1032" s="14" t="s">
        <v>30</v>
      </c>
      <c r="AX1032" s="14" t="s">
        <v>73</v>
      </c>
      <c r="AY1032" s="278" t="s">
        <v>165</v>
      </c>
    </row>
    <row r="1033" spans="1:51" s="13" customFormat="1" ht="12">
      <c r="A1033" s="13"/>
      <c r="B1033" s="257"/>
      <c r="C1033" s="258"/>
      <c r="D1033" s="259" t="s">
        <v>173</v>
      </c>
      <c r="E1033" s="260" t="s">
        <v>1</v>
      </c>
      <c r="F1033" s="261" t="s">
        <v>408</v>
      </c>
      <c r="G1033" s="258"/>
      <c r="H1033" s="260" t="s">
        <v>1</v>
      </c>
      <c r="I1033" s="262"/>
      <c r="J1033" s="258"/>
      <c r="K1033" s="258"/>
      <c r="L1033" s="263"/>
      <c r="M1033" s="264"/>
      <c r="N1033" s="265"/>
      <c r="O1033" s="265"/>
      <c r="P1033" s="265"/>
      <c r="Q1033" s="265"/>
      <c r="R1033" s="265"/>
      <c r="S1033" s="265"/>
      <c r="T1033" s="266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67" t="s">
        <v>173</v>
      </c>
      <c r="AU1033" s="267" t="s">
        <v>82</v>
      </c>
      <c r="AV1033" s="13" t="s">
        <v>80</v>
      </c>
      <c r="AW1033" s="13" t="s">
        <v>30</v>
      </c>
      <c r="AX1033" s="13" t="s">
        <v>73</v>
      </c>
      <c r="AY1033" s="267" t="s">
        <v>165</v>
      </c>
    </row>
    <row r="1034" spans="1:51" s="14" customFormat="1" ht="12">
      <c r="A1034" s="14"/>
      <c r="B1034" s="268"/>
      <c r="C1034" s="269"/>
      <c r="D1034" s="259" t="s">
        <v>173</v>
      </c>
      <c r="E1034" s="270" t="s">
        <v>1</v>
      </c>
      <c r="F1034" s="271" t="s">
        <v>2295</v>
      </c>
      <c r="G1034" s="269"/>
      <c r="H1034" s="272">
        <v>8.4</v>
      </c>
      <c r="I1034" s="273"/>
      <c r="J1034" s="269"/>
      <c r="K1034" s="269"/>
      <c r="L1034" s="274"/>
      <c r="M1034" s="275"/>
      <c r="N1034" s="276"/>
      <c r="O1034" s="276"/>
      <c r="P1034" s="276"/>
      <c r="Q1034" s="276"/>
      <c r="R1034" s="276"/>
      <c r="S1034" s="276"/>
      <c r="T1034" s="27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8" t="s">
        <v>173</v>
      </c>
      <c r="AU1034" s="278" t="s">
        <v>82</v>
      </c>
      <c r="AV1034" s="14" t="s">
        <v>82</v>
      </c>
      <c r="AW1034" s="14" t="s">
        <v>30</v>
      </c>
      <c r="AX1034" s="14" t="s">
        <v>73</v>
      </c>
      <c r="AY1034" s="278" t="s">
        <v>165</v>
      </c>
    </row>
    <row r="1035" spans="1:51" s="14" customFormat="1" ht="12">
      <c r="A1035" s="14"/>
      <c r="B1035" s="268"/>
      <c r="C1035" s="269"/>
      <c r="D1035" s="259" t="s">
        <v>173</v>
      </c>
      <c r="E1035" s="270" t="s">
        <v>1</v>
      </c>
      <c r="F1035" s="271" t="s">
        <v>2299</v>
      </c>
      <c r="G1035" s="269"/>
      <c r="H1035" s="272">
        <v>9.52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173</v>
      </c>
      <c r="AU1035" s="278" t="s">
        <v>82</v>
      </c>
      <c r="AV1035" s="14" t="s">
        <v>82</v>
      </c>
      <c r="AW1035" s="14" t="s">
        <v>30</v>
      </c>
      <c r="AX1035" s="14" t="s">
        <v>73</v>
      </c>
      <c r="AY1035" s="278" t="s">
        <v>165</v>
      </c>
    </row>
    <row r="1036" spans="1:51" s="14" customFormat="1" ht="12">
      <c r="A1036" s="14"/>
      <c r="B1036" s="268"/>
      <c r="C1036" s="269"/>
      <c r="D1036" s="259" t="s">
        <v>173</v>
      </c>
      <c r="E1036" s="270" t="s">
        <v>1</v>
      </c>
      <c r="F1036" s="271" t="s">
        <v>2300</v>
      </c>
      <c r="G1036" s="269"/>
      <c r="H1036" s="272">
        <v>3.96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173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165</v>
      </c>
    </row>
    <row r="1037" spans="1:51" s="14" customFormat="1" ht="12">
      <c r="A1037" s="14"/>
      <c r="B1037" s="268"/>
      <c r="C1037" s="269"/>
      <c r="D1037" s="259" t="s">
        <v>173</v>
      </c>
      <c r="E1037" s="270" t="s">
        <v>1</v>
      </c>
      <c r="F1037" s="271" t="s">
        <v>2301</v>
      </c>
      <c r="G1037" s="269"/>
      <c r="H1037" s="272">
        <v>27.3</v>
      </c>
      <c r="I1037" s="273"/>
      <c r="J1037" s="269"/>
      <c r="K1037" s="269"/>
      <c r="L1037" s="274"/>
      <c r="M1037" s="275"/>
      <c r="N1037" s="276"/>
      <c r="O1037" s="276"/>
      <c r="P1037" s="276"/>
      <c r="Q1037" s="276"/>
      <c r="R1037" s="276"/>
      <c r="S1037" s="276"/>
      <c r="T1037" s="27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8" t="s">
        <v>173</v>
      </c>
      <c r="AU1037" s="278" t="s">
        <v>82</v>
      </c>
      <c r="AV1037" s="14" t="s">
        <v>82</v>
      </c>
      <c r="AW1037" s="14" t="s">
        <v>30</v>
      </c>
      <c r="AX1037" s="14" t="s">
        <v>73</v>
      </c>
      <c r="AY1037" s="278" t="s">
        <v>165</v>
      </c>
    </row>
    <row r="1038" spans="1:51" s="14" customFormat="1" ht="12">
      <c r="A1038" s="14"/>
      <c r="B1038" s="268"/>
      <c r="C1038" s="269"/>
      <c r="D1038" s="259" t="s">
        <v>173</v>
      </c>
      <c r="E1038" s="270" t="s">
        <v>1</v>
      </c>
      <c r="F1038" s="271" t="s">
        <v>2302</v>
      </c>
      <c r="G1038" s="269"/>
      <c r="H1038" s="272">
        <v>1.31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173</v>
      </c>
      <c r="AU1038" s="278" t="s">
        <v>82</v>
      </c>
      <c r="AV1038" s="14" t="s">
        <v>82</v>
      </c>
      <c r="AW1038" s="14" t="s">
        <v>30</v>
      </c>
      <c r="AX1038" s="14" t="s">
        <v>73</v>
      </c>
      <c r="AY1038" s="278" t="s">
        <v>165</v>
      </c>
    </row>
    <row r="1039" spans="1:65" s="2" customFormat="1" ht="16.5" customHeight="1">
      <c r="A1039" s="37"/>
      <c r="B1039" s="38"/>
      <c r="C1039" s="243" t="s">
        <v>1486</v>
      </c>
      <c r="D1039" s="243" t="s">
        <v>167</v>
      </c>
      <c r="E1039" s="244" t="s">
        <v>1531</v>
      </c>
      <c r="F1039" s="245" t="s">
        <v>1532</v>
      </c>
      <c r="G1039" s="246" t="s">
        <v>457</v>
      </c>
      <c r="H1039" s="247">
        <v>134.5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38</v>
      </c>
      <c r="O1039" s="90"/>
      <c r="P1039" s="253">
        <f>O1039*H1039</f>
        <v>0</v>
      </c>
      <c r="Q1039" s="253">
        <v>0</v>
      </c>
      <c r="R1039" s="253">
        <f>Q1039*H1039</f>
        <v>0</v>
      </c>
      <c r="S1039" s="253">
        <v>0.00223</v>
      </c>
      <c r="T1039" s="254">
        <f>S1039*H1039</f>
        <v>0.299935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247</v>
      </c>
      <c r="AT1039" s="255" t="s">
        <v>167</v>
      </c>
      <c r="AU1039" s="255" t="s">
        <v>82</v>
      </c>
      <c r="AY1039" s="16" t="s">
        <v>165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80</v>
      </c>
      <c r="BK1039" s="256">
        <f>ROUND(I1039*H1039,2)</f>
        <v>0</v>
      </c>
      <c r="BL1039" s="16" t="s">
        <v>247</v>
      </c>
      <c r="BM1039" s="255" t="s">
        <v>2670</v>
      </c>
    </row>
    <row r="1040" spans="1:51" s="13" customFormat="1" ht="12">
      <c r="A1040" s="13"/>
      <c r="B1040" s="257"/>
      <c r="C1040" s="258"/>
      <c r="D1040" s="259" t="s">
        <v>173</v>
      </c>
      <c r="E1040" s="260" t="s">
        <v>1</v>
      </c>
      <c r="F1040" s="261" t="s">
        <v>688</v>
      </c>
      <c r="G1040" s="258"/>
      <c r="H1040" s="260" t="s">
        <v>1</v>
      </c>
      <c r="I1040" s="262"/>
      <c r="J1040" s="258"/>
      <c r="K1040" s="258"/>
      <c r="L1040" s="263"/>
      <c r="M1040" s="264"/>
      <c r="N1040" s="265"/>
      <c r="O1040" s="265"/>
      <c r="P1040" s="265"/>
      <c r="Q1040" s="265"/>
      <c r="R1040" s="265"/>
      <c r="S1040" s="265"/>
      <c r="T1040" s="266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67" t="s">
        <v>173</v>
      </c>
      <c r="AU1040" s="267" t="s">
        <v>82</v>
      </c>
      <c r="AV1040" s="13" t="s">
        <v>80</v>
      </c>
      <c r="AW1040" s="13" t="s">
        <v>30</v>
      </c>
      <c r="AX1040" s="13" t="s">
        <v>73</v>
      </c>
      <c r="AY1040" s="267" t="s">
        <v>165</v>
      </c>
    </row>
    <row r="1041" spans="1:51" s="14" customFormat="1" ht="12">
      <c r="A1041" s="14"/>
      <c r="B1041" s="268"/>
      <c r="C1041" s="269"/>
      <c r="D1041" s="259" t="s">
        <v>173</v>
      </c>
      <c r="E1041" s="270" t="s">
        <v>1</v>
      </c>
      <c r="F1041" s="271" t="s">
        <v>2510</v>
      </c>
      <c r="G1041" s="269"/>
      <c r="H1041" s="272">
        <v>134.5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173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165</v>
      </c>
    </row>
    <row r="1042" spans="1:65" s="2" customFormat="1" ht="16.5" customHeight="1">
      <c r="A1042" s="37"/>
      <c r="B1042" s="38"/>
      <c r="C1042" s="243" t="s">
        <v>1493</v>
      </c>
      <c r="D1042" s="243" t="s">
        <v>167</v>
      </c>
      <c r="E1042" s="244" t="s">
        <v>1535</v>
      </c>
      <c r="F1042" s="245" t="s">
        <v>1536</v>
      </c>
      <c r="G1042" s="246" t="s">
        <v>457</v>
      </c>
      <c r="H1042" s="247">
        <v>142.5</v>
      </c>
      <c r="I1042" s="248"/>
      <c r="J1042" s="249">
        <f>ROUND(I1042*H1042,2)</f>
        <v>0</v>
      </c>
      <c r="K1042" s="250"/>
      <c r="L1042" s="43"/>
      <c r="M1042" s="251" t="s">
        <v>1</v>
      </c>
      <c r="N1042" s="252" t="s">
        <v>38</v>
      </c>
      <c r="O1042" s="90"/>
      <c r="P1042" s="253">
        <f>O1042*H1042</f>
        <v>0</v>
      </c>
      <c r="Q1042" s="253">
        <v>0</v>
      </c>
      <c r="R1042" s="253">
        <f>Q1042*H1042</f>
        <v>0</v>
      </c>
      <c r="S1042" s="253">
        <v>0.0026</v>
      </c>
      <c r="T1042" s="254">
        <f>S1042*H1042</f>
        <v>0.3705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55" t="s">
        <v>247</v>
      </c>
      <c r="AT1042" s="255" t="s">
        <v>167</v>
      </c>
      <c r="AU1042" s="255" t="s">
        <v>82</v>
      </c>
      <c r="AY1042" s="16" t="s">
        <v>165</v>
      </c>
      <c r="BE1042" s="256">
        <f>IF(N1042="základní",J1042,0)</f>
        <v>0</v>
      </c>
      <c r="BF1042" s="256">
        <f>IF(N1042="snížená",J1042,0)</f>
        <v>0</v>
      </c>
      <c r="BG1042" s="256">
        <f>IF(N1042="zákl. přenesená",J1042,0)</f>
        <v>0</v>
      </c>
      <c r="BH1042" s="256">
        <f>IF(N1042="sníž. přenesená",J1042,0)</f>
        <v>0</v>
      </c>
      <c r="BI1042" s="256">
        <f>IF(N1042="nulová",J1042,0)</f>
        <v>0</v>
      </c>
      <c r="BJ1042" s="16" t="s">
        <v>80</v>
      </c>
      <c r="BK1042" s="256">
        <f>ROUND(I1042*H1042,2)</f>
        <v>0</v>
      </c>
      <c r="BL1042" s="16" t="s">
        <v>247</v>
      </c>
      <c r="BM1042" s="255" t="s">
        <v>2671</v>
      </c>
    </row>
    <row r="1043" spans="1:51" s="14" customFormat="1" ht="12">
      <c r="A1043" s="14"/>
      <c r="B1043" s="268"/>
      <c r="C1043" s="269"/>
      <c r="D1043" s="259" t="s">
        <v>173</v>
      </c>
      <c r="E1043" s="270" t="s">
        <v>1</v>
      </c>
      <c r="F1043" s="271" t="s">
        <v>2672</v>
      </c>
      <c r="G1043" s="269"/>
      <c r="H1043" s="272">
        <v>142.5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173</v>
      </c>
      <c r="AU1043" s="278" t="s">
        <v>82</v>
      </c>
      <c r="AV1043" s="14" t="s">
        <v>82</v>
      </c>
      <c r="AW1043" s="14" t="s">
        <v>30</v>
      </c>
      <c r="AX1043" s="14" t="s">
        <v>73</v>
      </c>
      <c r="AY1043" s="278" t="s">
        <v>165</v>
      </c>
    </row>
    <row r="1044" spans="1:65" s="2" customFormat="1" ht="16.5" customHeight="1">
      <c r="A1044" s="37"/>
      <c r="B1044" s="38"/>
      <c r="C1044" s="243" t="s">
        <v>1498</v>
      </c>
      <c r="D1044" s="243" t="s">
        <v>167</v>
      </c>
      <c r="E1044" s="244" t="s">
        <v>1540</v>
      </c>
      <c r="F1044" s="245" t="s">
        <v>1541</v>
      </c>
      <c r="G1044" s="246" t="s">
        <v>457</v>
      </c>
      <c r="H1044" s="247">
        <v>99</v>
      </c>
      <c r="I1044" s="248"/>
      <c r="J1044" s="249">
        <f>ROUND(I1044*H1044,2)</f>
        <v>0</v>
      </c>
      <c r="K1044" s="250"/>
      <c r="L1044" s="43"/>
      <c r="M1044" s="251" t="s">
        <v>1</v>
      </c>
      <c r="N1044" s="252" t="s">
        <v>38</v>
      </c>
      <c r="O1044" s="90"/>
      <c r="P1044" s="253">
        <f>O1044*H1044</f>
        <v>0</v>
      </c>
      <c r="Q1044" s="253">
        <v>0</v>
      </c>
      <c r="R1044" s="253">
        <f>Q1044*H1044</f>
        <v>0</v>
      </c>
      <c r="S1044" s="253">
        <v>0.00394</v>
      </c>
      <c r="T1044" s="254">
        <f>S1044*H1044</f>
        <v>0.39006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55" t="s">
        <v>247</v>
      </c>
      <c r="AT1044" s="255" t="s">
        <v>167</v>
      </c>
      <c r="AU1044" s="255" t="s">
        <v>82</v>
      </c>
      <c r="AY1044" s="16" t="s">
        <v>165</v>
      </c>
      <c r="BE1044" s="256">
        <f>IF(N1044="základní",J1044,0)</f>
        <v>0</v>
      </c>
      <c r="BF1044" s="256">
        <f>IF(N1044="snížená",J1044,0)</f>
        <v>0</v>
      </c>
      <c r="BG1044" s="256">
        <f>IF(N1044="zákl. přenesená",J1044,0)</f>
        <v>0</v>
      </c>
      <c r="BH1044" s="256">
        <f>IF(N1044="sníž. přenesená",J1044,0)</f>
        <v>0</v>
      </c>
      <c r="BI1044" s="256">
        <f>IF(N1044="nulová",J1044,0)</f>
        <v>0</v>
      </c>
      <c r="BJ1044" s="16" t="s">
        <v>80</v>
      </c>
      <c r="BK1044" s="256">
        <f>ROUND(I1044*H1044,2)</f>
        <v>0</v>
      </c>
      <c r="BL1044" s="16" t="s">
        <v>247</v>
      </c>
      <c r="BM1044" s="255" t="s">
        <v>2673</v>
      </c>
    </row>
    <row r="1045" spans="1:51" s="14" customFormat="1" ht="12">
      <c r="A1045" s="14"/>
      <c r="B1045" s="268"/>
      <c r="C1045" s="269"/>
      <c r="D1045" s="259" t="s">
        <v>173</v>
      </c>
      <c r="E1045" s="270" t="s">
        <v>1</v>
      </c>
      <c r="F1045" s="271" t="s">
        <v>2674</v>
      </c>
      <c r="G1045" s="269"/>
      <c r="H1045" s="272">
        <v>99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173</v>
      </c>
      <c r="AU1045" s="278" t="s">
        <v>82</v>
      </c>
      <c r="AV1045" s="14" t="s">
        <v>82</v>
      </c>
      <c r="AW1045" s="14" t="s">
        <v>30</v>
      </c>
      <c r="AX1045" s="14" t="s">
        <v>73</v>
      </c>
      <c r="AY1045" s="278" t="s">
        <v>165</v>
      </c>
    </row>
    <row r="1046" spans="1:65" s="2" customFormat="1" ht="21.75" customHeight="1">
      <c r="A1046" s="37"/>
      <c r="B1046" s="38"/>
      <c r="C1046" s="243" t="s">
        <v>1503</v>
      </c>
      <c r="D1046" s="243" t="s">
        <v>167</v>
      </c>
      <c r="E1046" s="244" t="s">
        <v>1545</v>
      </c>
      <c r="F1046" s="245" t="s">
        <v>1546</v>
      </c>
      <c r="G1046" s="246" t="s">
        <v>170</v>
      </c>
      <c r="H1046" s="247">
        <v>9.36</v>
      </c>
      <c r="I1046" s="248"/>
      <c r="J1046" s="249">
        <f>ROUND(I1046*H1046,2)</f>
        <v>0</v>
      </c>
      <c r="K1046" s="250"/>
      <c r="L1046" s="43"/>
      <c r="M1046" s="251" t="s">
        <v>1</v>
      </c>
      <c r="N1046" s="252" t="s">
        <v>38</v>
      </c>
      <c r="O1046" s="90"/>
      <c r="P1046" s="253">
        <f>O1046*H1046</f>
        <v>0</v>
      </c>
      <c r="Q1046" s="253">
        <v>0.00655</v>
      </c>
      <c r="R1046" s="253">
        <f>Q1046*H1046</f>
        <v>0.061308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247</v>
      </c>
      <c r="AT1046" s="255" t="s">
        <v>167</v>
      </c>
      <c r="AU1046" s="255" t="s">
        <v>82</v>
      </c>
      <c r="AY1046" s="16" t="s">
        <v>165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80</v>
      </c>
      <c r="BK1046" s="256">
        <f>ROUND(I1046*H1046,2)</f>
        <v>0</v>
      </c>
      <c r="BL1046" s="16" t="s">
        <v>247</v>
      </c>
      <c r="BM1046" s="255" t="s">
        <v>2675</v>
      </c>
    </row>
    <row r="1047" spans="1:51" s="14" customFormat="1" ht="12">
      <c r="A1047" s="14"/>
      <c r="B1047" s="268"/>
      <c r="C1047" s="269"/>
      <c r="D1047" s="259" t="s">
        <v>173</v>
      </c>
      <c r="E1047" s="270" t="s">
        <v>1</v>
      </c>
      <c r="F1047" s="271" t="s">
        <v>1548</v>
      </c>
      <c r="G1047" s="269"/>
      <c r="H1047" s="272">
        <v>7.92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173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165</v>
      </c>
    </row>
    <row r="1048" spans="1:51" s="14" customFormat="1" ht="12">
      <c r="A1048" s="14"/>
      <c r="B1048" s="268"/>
      <c r="C1048" s="269"/>
      <c r="D1048" s="259" t="s">
        <v>173</v>
      </c>
      <c r="E1048" s="270" t="s">
        <v>1</v>
      </c>
      <c r="F1048" s="271" t="s">
        <v>1519</v>
      </c>
      <c r="G1048" s="269"/>
      <c r="H1048" s="272">
        <v>1.44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173</v>
      </c>
      <c r="AU1048" s="278" t="s">
        <v>82</v>
      </c>
      <c r="AV1048" s="14" t="s">
        <v>82</v>
      </c>
      <c r="AW1048" s="14" t="s">
        <v>30</v>
      </c>
      <c r="AX1048" s="14" t="s">
        <v>73</v>
      </c>
      <c r="AY1048" s="278" t="s">
        <v>165</v>
      </c>
    </row>
    <row r="1049" spans="1:65" s="2" customFormat="1" ht="33" customHeight="1">
      <c r="A1049" s="37"/>
      <c r="B1049" s="38"/>
      <c r="C1049" s="243" t="s">
        <v>1509</v>
      </c>
      <c r="D1049" s="243" t="s">
        <v>167</v>
      </c>
      <c r="E1049" s="244" t="s">
        <v>1550</v>
      </c>
      <c r="F1049" s="245" t="s">
        <v>1551</v>
      </c>
      <c r="G1049" s="246" t="s">
        <v>457</v>
      </c>
      <c r="H1049" s="247">
        <v>119.95</v>
      </c>
      <c r="I1049" s="248"/>
      <c r="J1049" s="249">
        <f>ROUND(I1049*H1049,2)</f>
        <v>0</v>
      </c>
      <c r="K1049" s="250"/>
      <c r="L1049" s="43"/>
      <c r="M1049" s="251" t="s">
        <v>1</v>
      </c>
      <c r="N1049" s="252" t="s">
        <v>38</v>
      </c>
      <c r="O1049" s="90"/>
      <c r="P1049" s="253">
        <f>O1049*H1049</f>
        <v>0</v>
      </c>
      <c r="Q1049" s="253">
        <v>0.00198</v>
      </c>
      <c r="R1049" s="253">
        <f>Q1049*H1049</f>
        <v>0.23750100000000002</v>
      </c>
      <c r="S1049" s="253">
        <v>0</v>
      </c>
      <c r="T1049" s="254">
        <f>S1049*H1049</f>
        <v>0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55" t="s">
        <v>247</v>
      </c>
      <c r="AT1049" s="255" t="s">
        <v>167</v>
      </c>
      <c r="AU1049" s="255" t="s">
        <v>82</v>
      </c>
      <c r="AY1049" s="16" t="s">
        <v>165</v>
      </c>
      <c r="BE1049" s="256">
        <f>IF(N1049="základní",J1049,0)</f>
        <v>0</v>
      </c>
      <c r="BF1049" s="256">
        <f>IF(N1049="snížená",J1049,0)</f>
        <v>0</v>
      </c>
      <c r="BG1049" s="256">
        <f>IF(N1049="zákl. přenesená",J1049,0)</f>
        <v>0</v>
      </c>
      <c r="BH1049" s="256">
        <f>IF(N1049="sníž. přenesená",J1049,0)</f>
        <v>0</v>
      </c>
      <c r="BI1049" s="256">
        <f>IF(N1049="nulová",J1049,0)</f>
        <v>0</v>
      </c>
      <c r="BJ1049" s="16" t="s">
        <v>80</v>
      </c>
      <c r="BK1049" s="256">
        <f>ROUND(I1049*H1049,2)</f>
        <v>0</v>
      </c>
      <c r="BL1049" s="16" t="s">
        <v>247</v>
      </c>
      <c r="BM1049" s="255" t="s">
        <v>2676</v>
      </c>
    </row>
    <row r="1050" spans="1:51" s="13" customFormat="1" ht="12">
      <c r="A1050" s="13"/>
      <c r="B1050" s="257"/>
      <c r="C1050" s="258"/>
      <c r="D1050" s="259" t="s">
        <v>173</v>
      </c>
      <c r="E1050" s="260" t="s">
        <v>1</v>
      </c>
      <c r="F1050" s="261" t="s">
        <v>2217</v>
      </c>
      <c r="G1050" s="258"/>
      <c r="H1050" s="260" t="s">
        <v>1</v>
      </c>
      <c r="I1050" s="262"/>
      <c r="J1050" s="258"/>
      <c r="K1050" s="258"/>
      <c r="L1050" s="263"/>
      <c r="M1050" s="264"/>
      <c r="N1050" s="265"/>
      <c r="O1050" s="265"/>
      <c r="P1050" s="265"/>
      <c r="Q1050" s="265"/>
      <c r="R1050" s="265"/>
      <c r="S1050" s="265"/>
      <c r="T1050" s="266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7" t="s">
        <v>173</v>
      </c>
      <c r="AU1050" s="267" t="s">
        <v>82</v>
      </c>
      <c r="AV1050" s="13" t="s">
        <v>80</v>
      </c>
      <c r="AW1050" s="13" t="s">
        <v>30</v>
      </c>
      <c r="AX1050" s="13" t="s">
        <v>73</v>
      </c>
      <c r="AY1050" s="267" t="s">
        <v>165</v>
      </c>
    </row>
    <row r="1051" spans="1:51" s="14" customFormat="1" ht="12">
      <c r="A1051" s="14"/>
      <c r="B1051" s="268"/>
      <c r="C1051" s="269"/>
      <c r="D1051" s="259" t="s">
        <v>173</v>
      </c>
      <c r="E1051" s="270" t="s">
        <v>1</v>
      </c>
      <c r="F1051" s="271" t="s">
        <v>2290</v>
      </c>
      <c r="G1051" s="269"/>
      <c r="H1051" s="272">
        <v>19.58</v>
      </c>
      <c r="I1051" s="273"/>
      <c r="J1051" s="269"/>
      <c r="K1051" s="269"/>
      <c r="L1051" s="274"/>
      <c r="M1051" s="275"/>
      <c r="N1051" s="276"/>
      <c r="O1051" s="276"/>
      <c r="P1051" s="276"/>
      <c r="Q1051" s="276"/>
      <c r="R1051" s="276"/>
      <c r="S1051" s="276"/>
      <c r="T1051" s="27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78" t="s">
        <v>173</v>
      </c>
      <c r="AU1051" s="278" t="s">
        <v>82</v>
      </c>
      <c r="AV1051" s="14" t="s">
        <v>82</v>
      </c>
      <c r="AW1051" s="14" t="s">
        <v>30</v>
      </c>
      <c r="AX1051" s="14" t="s">
        <v>73</v>
      </c>
      <c r="AY1051" s="278" t="s">
        <v>165</v>
      </c>
    </row>
    <row r="1052" spans="1:51" s="14" customFormat="1" ht="12">
      <c r="A1052" s="14"/>
      <c r="B1052" s="268"/>
      <c r="C1052" s="269"/>
      <c r="D1052" s="259" t="s">
        <v>173</v>
      </c>
      <c r="E1052" s="270" t="s">
        <v>1</v>
      </c>
      <c r="F1052" s="271" t="s">
        <v>2291</v>
      </c>
      <c r="G1052" s="269"/>
      <c r="H1052" s="272">
        <v>1.23</v>
      </c>
      <c r="I1052" s="273"/>
      <c r="J1052" s="269"/>
      <c r="K1052" s="269"/>
      <c r="L1052" s="274"/>
      <c r="M1052" s="275"/>
      <c r="N1052" s="276"/>
      <c r="O1052" s="276"/>
      <c r="P1052" s="276"/>
      <c r="Q1052" s="276"/>
      <c r="R1052" s="276"/>
      <c r="S1052" s="276"/>
      <c r="T1052" s="27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78" t="s">
        <v>173</v>
      </c>
      <c r="AU1052" s="278" t="s">
        <v>82</v>
      </c>
      <c r="AV1052" s="14" t="s">
        <v>82</v>
      </c>
      <c r="AW1052" s="14" t="s">
        <v>30</v>
      </c>
      <c r="AX1052" s="14" t="s">
        <v>73</v>
      </c>
      <c r="AY1052" s="278" t="s">
        <v>165</v>
      </c>
    </row>
    <row r="1053" spans="1:51" s="14" customFormat="1" ht="12">
      <c r="A1053" s="14"/>
      <c r="B1053" s="268"/>
      <c r="C1053" s="269"/>
      <c r="D1053" s="259" t="s">
        <v>173</v>
      </c>
      <c r="E1053" s="270" t="s">
        <v>1</v>
      </c>
      <c r="F1053" s="271" t="s">
        <v>2292</v>
      </c>
      <c r="G1053" s="269"/>
      <c r="H1053" s="272">
        <v>1.39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173</v>
      </c>
      <c r="AU1053" s="278" t="s">
        <v>82</v>
      </c>
      <c r="AV1053" s="14" t="s">
        <v>82</v>
      </c>
      <c r="AW1053" s="14" t="s">
        <v>30</v>
      </c>
      <c r="AX1053" s="14" t="s">
        <v>73</v>
      </c>
      <c r="AY1053" s="278" t="s">
        <v>165</v>
      </c>
    </row>
    <row r="1054" spans="1:51" s="14" customFormat="1" ht="12">
      <c r="A1054" s="14"/>
      <c r="B1054" s="268"/>
      <c r="C1054" s="269"/>
      <c r="D1054" s="259" t="s">
        <v>173</v>
      </c>
      <c r="E1054" s="270" t="s">
        <v>1</v>
      </c>
      <c r="F1054" s="271" t="s">
        <v>2293</v>
      </c>
      <c r="G1054" s="269"/>
      <c r="H1054" s="272">
        <v>1.49</v>
      </c>
      <c r="I1054" s="273"/>
      <c r="J1054" s="269"/>
      <c r="K1054" s="269"/>
      <c r="L1054" s="274"/>
      <c r="M1054" s="275"/>
      <c r="N1054" s="276"/>
      <c r="O1054" s="276"/>
      <c r="P1054" s="276"/>
      <c r="Q1054" s="276"/>
      <c r="R1054" s="276"/>
      <c r="S1054" s="276"/>
      <c r="T1054" s="27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8" t="s">
        <v>173</v>
      </c>
      <c r="AU1054" s="278" t="s">
        <v>82</v>
      </c>
      <c r="AV1054" s="14" t="s">
        <v>82</v>
      </c>
      <c r="AW1054" s="14" t="s">
        <v>30</v>
      </c>
      <c r="AX1054" s="14" t="s">
        <v>73</v>
      </c>
      <c r="AY1054" s="278" t="s">
        <v>165</v>
      </c>
    </row>
    <row r="1055" spans="1:51" s="14" customFormat="1" ht="12">
      <c r="A1055" s="14"/>
      <c r="B1055" s="268"/>
      <c r="C1055" s="269"/>
      <c r="D1055" s="259" t="s">
        <v>173</v>
      </c>
      <c r="E1055" s="270" t="s">
        <v>1</v>
      </c>
      <c r="F1055" s="271" t="s">
        <v>2294</v>
      </c>
      <c r="G1055" s="269"/>
      <c r="H1055" s="272">
        <v>0.9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173</v>
      </c>
      <c r="AU1055" s="278" t="s">
        <v>82</v>
      </c>
      <c r="AV1055" s="14" t="s">
        <v>82</v>
      </c>
      <c r="AW1055" s="14" t="s">
        <v>30</v>
      </c>
      <c r="AX1055" s="14" t="s">
        <v>73</v>
      </c>
      <c r="AY1055" s="278" t="s">
        <v>165</v>
      </c>
    </row>
    <row r="1056" spans="1:51" s="13" customFormat="1" ht="12">
      <c r="A1056" s="13"/>
      <c r="B1056" s="257"/>
      <c r="C1056" s="258"/>
      <c r="D1056" s="259" t="s">
        <v>173</v>
      </c>
      <c r="E1056" s="260" t="s">
        <v>1</v>
      </c>
      <c r="F1056" s="261" t="s">
        <v>2223</v>
      </c>
      <c r="G1056" s="258"/>
      <c r="H1056" s="260" t="s">
        <v>1</v>
      </c>
      <c r="I1056" s="262"/>
      <c r="J1056" s="258"/>
      <c r="K1056" s="258"/>
      <c r="L1056" s="263"/>
      <c r="M1056" s="264"/>
      <c r="N1056" s="265"/>
      <c r="O1056" s="265"/>
      <c r="P1056" s="265"/>
      <c r="Q1056" s="265"/>
      <c r="R1056" s="265"/>
      <c r="S1056" s="265"/>
      <c r="T1056" s="266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7" t="s">
        <v>173</v>
      </c>
      <c r="AU1056" s="267" t="s">
        <v>82</v>
      </c>
      <c r="AV1056" s="13" t="s">
        <v>80</v>
      </c>
      <c r="AW1056" s="13" t="s">
        <v>30</v>
      </c>
      <c r="AX1056" s="13" t="s">
        <v>73</v>
      </c>
      <c r="AY1056" s="267" t="s">
        <v>165</v>
      </c>
    </row>
    <row r="1057" spans="1:51" s="14" customFormat="1" ht="12">
      <c r="A1057" s="14"/>
      <c r="B1057" s="268"/>
      <c r="C1057" s="269"/>
      <c r="D1057" s="259" t="s">
        <v>173</v>
      </c>
      <c r="E1057" s="270" t="s">
        <v>1</v>
      </c>
      <c r="F1057" s="271" t="s">
        <v>2295</v>
      </c>
      <c r="G1057" s="269"/>
      <c r="H1057" s="272">
        <v>8.4</v>
      </c>
      <c r="I1057" s="273"/>
      <c r="J1057" s="269"/>
      <c r="K1057" s="269"/>
      <c r="L1057" s="274"/>
      <c r="M1057" s="275"/>
      <c r="N1057" s="276"/>
      <c r="O1057" s="276"/>
      <c r="P1057" s="276"/>
      <c r="Q1057" s="276"/>
      <c r="R1057" s="276"/>
      <c r="S1057" s="276"/>
      <c r="T1057" s="27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78" t="s">
        <v>173</v>
      </c>
      <c r="AU1057" s="278" t="s">
        <v>82</v>
      </c>
      <c r="AV1057" s="14" t="s">
        <v>82</v>
      </c>
      <c r="AW1057" s="14" t="s">
        <v>30</v>
      </c>
      <c r="AX1057" s="14" t="s">
        <v>73</v>
      </c>
      <c r="AY1057" s="278" t="s">
        <v>165</v>
      </c>
    </row>
    <row r="1058" spans="1:51" s="14" customFormat="1" ht="12">
      <c r="A1058" s="14"/>
      <c r="B1058" s="268"/>
      <c r="C1058" s="269"/>
      <c r="D1058" s="259" t="s">
        <v>173</v>
      </c>
      <c r="E1058" s="270" t="s">
        <v>1</v>
      </c>
      <c r="F1058" s="271" t="s">
        <v>2296</v>
      </c>
      <c r="G1058" s="269"/>
      <c r="H1058" s="272">
        <v>7.98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173</v>
      </c>
      <c r="AU1058" s="278" t="s">
        <v>82</v>
      </c>
      <c r="AV1058" s="14" t="s">
        <v>82</v>
      </c>
      <c r="AW1058" s="14" t="s">
        <v>30</v>
      </c>
      <c r="AX1058" s="14" t="s">
        <v>73</v>
      </c>
      <c r="AY1058" s="278" t="s">
        <v>165</v>
      </c>
    </row>
    <row r="1059" spans="1:51" s="14" customFormat="1" ht="12">
      <c r="A1059" s="14"/>
      <c r="B1059" s="268"/>
      <c r="C1059" s="269"/>
      <c r="D1059" s="259" t="s">
        <v>173</v>
      </c>
      <c r="E1059" s="270" t="s">
        <v>1</v>
      </c>
      <c r="F1059" s="271" t="s">
        <v>2297</v>
      </c>
      <c r="G1059" s="269"/>
      <c r="H1059" s="272">
        <v>27.17</v>
      </c>
      <c r="I1059" s="273"/>
      <c r="J1059" s="269"/>
      <c r="K1059" s="269"/>
      <c r="L1059" s="274"/>
      <c r="M1059" s="275"/>
      <c r="N1059" s="276"/>
      <c r="O1059" s="276"/>
      <c r="P1059" s="276"/>
      <c r="Q1059" s="276"/>
      <c r="R1059" s="276"/>
      <c r="S1059" s="276"/>
      <c r="T1059" s="27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78" t="s">
        <v>173</v>
      </c>
      <c r="AU1059" s="278" t="s">
        <v>82</v>
      </c>
      <c r="AV1059" s="14" t="s">
        <v>82</v>
      </c>
      <c r="AW1059" s="14" t="s">
        <v>30</v>
      </c>
      <c r="AX1059" s="14" t="s">
        <v>73</v>
      </c>
      <c r="AY1059" s="278" t="s">
        <v>165</v>
      </c>
    </row>
    <row r="1060" spans="1:51" s="14" customFormat="1" ht="12">
      <c r="A1060" s="14"/>
      <c r="B1060" s="268"/>
      <c r="C1060" s="269"/>
      <c r="D1060" s="259" t="s">
        <v>173</v>
      </c>
      <c r="E1060" s="270" t="s">
        <v>1</v>
      </c>
      <c r="F1060" s="271" t="s">
        <v>2298</v>
      </c>
      <c r="G1060" s="269"/>
      <c r="H1060" s="272">
        <v>1.32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173</v>
      </c>
      <c r="AU1060" s="278" t="s">
        <v>82</v>
      </c>
      <c r="AV1060" s="14" t="s">
        <v>82</v>
      </c>
      <c r="AW1060" s="14" t="s">
        <v>30</v>
      </c>
      <c r="AX1060" s="14" t="s">
        <v>73</v>
      </c>
      <c r="AY1060" s="278" t="s">
        <v>165</v>
      </c>
    </row>
    <row r="1061" spans="1:51" s="13" customFormat="1" ht="12">
      <c r="A1061" s="13"/>
      <c r="B1061" s="257"/>
      <c r="C1061" s="258"/>
      <c r="D1061" s="259" t="s">
        <v>173</v>
      </c>
      <c r="E1061" s="260" t="s">
        <v>1</v>
      </c>
      <c r="F1061" s="261" t="s">
        <v>408</v>
      </c>
      <c r="G1061" s="258"/>
      <c r="H1061" s="260" t="s">
        <v>1</v>
      </c>
      <c r="I1061" s="262"/>
      <c r="J1061" s="258"/>
      <c r="K1061" s="258"/>
      <c r="L1061" s="263"/>
      <c r="M1061" s="264"/>
      <c r="N1061" s="265"/>
      <c r="O1061" s="265"/>
      <c r="P1061" s="265"/>
      <c r="Q1061" s="265"/>
      <c r="R1061" s="265"/>
      <c r="S1061" s="265"/>
      <c r="T1061" s="266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7" t="s">
        <v>173</v>
      </c>
      <c r="AU1061" s="267" t="s">
        <v>82</v>
      </c>
      <c r="AV1061" s="13" t="s">
        <v>80</v>
      </c>
      <c r="AW1061" s="13" t="s">
        <v>30</v>
      </c>
      <c r="AX1061" s="13" t="s">
        <v>73</v>
      </c>
      <c r="AY1061" s="267" t="s">
        <v>165</v>
      </c>
    </row>
    <row r="1062" spans="1:51" s="14" customFormat="1" ht="12">
      <c r="A1062" s="14"/>
      <c r="B1062" s="268"/>
      <c r="C1062" s="269"/>
      <c r="D1062" s="259" t="s">
        <v>173</v>
      </c>
      <c r="E1062" s="270" t="s">
        <v>1</v>
      </c>
      <c r="F1062" s="271" t="s">
        <v>2295</v>
      </c>
      <c r="G1062" s="269"/>
      <c r="H1062" s="272">
        <v>8.4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173</v>
      </c>
      <c r="AU1062" s="278" t="s">
        <v>82</v>
      </c>
      <c r="AV1062" s="14" t="s">
        <v>82</v>
      </c>
      <c r="AW1062" s="14" t="s">
        <v>30</v>
      </c>
      <c r="AX1062" s="14" t="s">
        <v>73</v>
      </c>
      <c r="AY1062" s="278" t="s">
        <v>165</v>
      </c>
    </row>
    <row r="1063" spans="1:51" s="14" customFormat="1" ht="12">
      <c r="A1063" s="14"/>
      <c r="B1063" s="268"/>
      <c r="C1063" s="269"/>
      <c r="D1063" s="259" t="s">
        <v>173</v>
      </c>
      <c r="E1063" s="270" t="s">
        <v>1</v>
      </c>
      <c r="F1063" s="271" t="s">
        <v>2299</v>
      </c>
      <c r="G1063" s="269"/>
      <c r="H1063" s="272">
        <v>9.52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173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165</v>
      </c>
    </row>
    <row r="1064" spans="1:51" s="14" customFormat="1" ht="12">
      <c r="A1064" s="14"/>
      <c r="B1064" s="268"/>
      <c r="C1064" s="269"/>
      <c r="D1064" s="259" t="s">
        <v>173</v>
      </c>
      <c r="E1064" s="270" t="s">
        <v>1</v>
      </c>
      <c r="F1064" s="271" t="s">
        <v>2300</v>
      </c>
      <c r="G1064" s="269"/>
      <c r="H1064" s="272">
        <v>3.96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173</v>
      </c>
      <c r="AU1064" s="278" t="s">
        <v>82</v>
      </c>
      <c r="AV1064" s="14" t="s">
        <v>82</v>
      </c>
      <c r="AW1064" s="14" t="s">
        <v>30</v>
      </c>
      <c r="AX1064" s="14" t="s">
        <v>73</v>
      </c>
      <c r="AY1064" s="278" t="s">
        <v>165</v>
      </c>
    </row>
    <row r="1065" spans="1:51" s="14" customFormat="1" ht="12">
      <c r="A1065" s="14"/>
      <c r="B1065" s="268"/>
      <c r="C1065" s="269"/>
      <c r="D1065" s="259" t="s">
        <v>173</v>
      </c>
      <c r="E1065" s="270" t="s">
        <v>1</v>
      </c>
      <c r="F1065" s="271" t="s">
        <v>2301</v>
      </c>
      <c r="G1065" s="269"/>
      <c r="H1065" s="272">
        <v>27.3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173</v>
      </c>
      <c r="AU1065" s="278" t="s">
        <v>82</v>
      </c>
      <c r="AV1065" s="14" t="s">
        <v>82</v>
      </c>
      <c r="AW1065" s="14" t="s">
        <v>30</v>
      </c>
      <c r="AX1065" s="14" t="s">
        <v>73</v>
      </c>
      <c r="AY1065" s="278" t="s">
        <v>165</v>
      </c>
    </row>
    <row r="1066" spans="1:51" s="14" customFormat="1" ht="12">
      <c r="A1066" s="14"/>
      <c r="B1066" s="268"/>
      <c r="C1066" s="269"/>
      <c r="D1066" s="259" t="s">
        <v>173</v>
      </c>
      <c r="E1066" s="270" t="s">
        <v>1</v>
      </c>
      <c r="F1066" s="271" t="s">
        <v>2302</v>
      </c>
      <c r="G1066" s="269"/>
      <c r="H1066" s="272">
        <v>1.31</v>
      </c>
      <c r="I1066" s="273"/>
      <c r="J1066" s="269"/>
      <c r="K1066" s="269"/>
      <c r="L1066" s="274"/>
      <c r="M1066" s="275"/>
      <c r="N1066" s="276"/>
      <c r="O1066" s="276"/>
      <c r="P1066" s="276"/>
      <c r="Q1066" s="276"/>
      <c r="R1066" s="276"/>
      <c r="S1066" s="276"/>
      <c r="T1066" s="27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8" t="s">
        <v>173</v>
      </c>
      <c r="AU1066" s="278" t="s">
        <v>82</v>
      </c>
      <c r="AV1066" s="14" t="s">
        <v>82</v>
      </c>
      <c r="AW1066" s="14" t="s">
        <v>30</v>
      </c>
      <c r="AX1066" s="14" t="s">
        <v>73</v>
      </c>
      <c r="AY1066" s="278" t="s">
        <v>165</v>
      </c>
    </row>
    <row r="1067" spans="1:65" s="2" customFormat="1" ht="16.5" customHeight="1">
      <c r="A1067" s="37"/>
      <c r="B1067" s="38"/>
      <c r="C1067" s="243" t="s">
        <v>1514</v>
      </c>
      <c r="D1067" s="243" t="s">
        <v>167</v>
      </c>
      <c r="E1067" s="244" t="s">
        <v>1554</v>
      </c>
      <c r="F1067" s="245" t="s">
        <v>1555</v>
      </c>
      <c r="G1067" s="246" t="s">
        <v>457</v>
      </c>
      <c r="H1067" s="247">
        <v>141.1</v>
      </c>
      <c r="I1067" s="248"/>
      <c r="J1067" s="249">
        <f>ROUND(I1067*H1067,2)</f>
        <v>0</v>
      </c>
      <c r="K1067" s="250"/>
      <c r="L1067" s="43"/>
      <c r="M1067" s="251" t="s">
        <v>1</v>
      </c>
      <c r="N1067" s="252" t="s">
        <v>38</v>
      </c>
      <c r="O1067" s="90"/>
      <c r="P1067" s="253">
        <f>O1067*H1067</f>
        <v>0</v>
      </c>
      <c r="Q1067" s="253">
        <v>0.00059</v>
      </c>
      <c r="R1067" s="253">
        <f>Q1067*H1067</f>
        <v>0.083249</v>
      </c>
      <c r="S1067" s="253">
        <v>0</v>
      </c>
      <c r="T1067" s="254">
        <f>S1067*H1067</f>
        <v>0</v>
      </c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R1067" s="255" t="s">
        <v>247</v>
      </c>
      <c r="AT1067" s="255" t="s">
        <v>167</v>
      </c>
      <c r="AU1067" s="255" t="s">
        <v>82</v>
      </c>
      <c r="AY1067" s="16" t="s">
        <v>165</v>
      </c>
      <c r="BE1067" s="256">
        <f>IF(N1067="základní",J1067,0)</f>
        <v>0</v>
      </c>
      <c r="BF1067" s="256">
        <f>IF(N1067="snížená",J1067,0)</f>
        <v>0</v>
      </c>
      <c r="BG1067" s="256">
        <f>IF(N1067="zákl. přenesená",J1067,0)</f>
        <v>0</v>
      </c>
      <c r="BH1067" s="256">
        <f>IF(N1067="sníž. přenesená",J1067,0)</f>
        <v>0</v>
      </c>
      <c r="BI1067" s="256">
        <f>IF(N1067="nulová",J1067,0)</f>
        <v>0</v>
      </c>
      <c r="BJ1067" s="16" t="s">
        <v>80</v>
      </c>
      <c r="BK1067" s="256">
        <f>ROUND(I1067*H1067,2)</f>
        <v>0</v>
      </c>
      <c r="BL1067" s="16" t="s">
        <v>247</v>
      </c>
      <c r="BM1067" s="255" t="s">
        <v>2677</v>
      </c>
    </row>
    <row r="1068" spans="1:51" s="14" customFormat="1" ht="12">
      <c r="A1068" s="14"/>
      <c r="B1068" s="268"/>
      <c r="C1068" s="269"/>
      <c r="D1068" s="259" t="s">
        <v>173</v>
      </c>
      <c r="E1068" s="270" t="s">
        <v>1</v>
      </c>
      <c r="F1068" s="271" t="s">
        <v>2678</v>
      </c>
      <c r="G1068" s="269"/>
      <c r="H1068" s="272">
        <v>141.1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173</v>
      </c>
      <c r="AU1068" s="278" t="s">
        <v>82</v>
      </c>
      <c r="AV1068" s="14" t="s">
        <v>82</v>
      </c>
      <c r="AW1068" s="14" t="s">
        <v>30</v>
      </c>
      <c r="AX1068" s="14" t="s">
        <v>73</v>
      </c>
      <c r="AY1068" s="278" t="s">
        <v>165</v>
      </c>
    </row>
    <row r="1069" spans="1:65" s="2" customFormat="1" ht="21.75" customHeight="1">
      <c r="A1069" s="37"/>
      <c r="B1069" s="38"/>
      <c r="C1069" s="243" t="s">
        <v>1520</v>
      </c>
      <c r="D1069" s="243" t="s">
        <v>167</v>
      </c>
      <c r="E1069" s="244" t="s">
        <v>1559</v>
      </c>
      <c r="F1069" s="245" t="s">
        <v>1560</v>
      </c>
      <c r="G1069" s="246" t="s">
        <v>457</v>
      </c>
      <c r="H1069" s="247">
        <v>15</v>
      </c>
      <c r="I1069" s="248"/>
      <c r="J1069" s="249">
        <f>ROUND(I1069*H1069,2)</f>
        <v>0</v>
      </c>
      <c r="K1069" s="250"/>
      <c r="L1069" s="43"/>
      <c r="M1069" s="251" t="s">
        <v>1</v>
      </c>
      <c r="N1069" s="252" t="s">
        <v>38</v>
      </c>
      <c r="O1069" s="90"/>
      <c r="P1069" s="253">
        <f>O1069*H1069</f>
        <v>0</v>
      </c>
      <c r="Q1069" s="253">
        <v>0.00468</v>
      </c>
      <c r="R1069" s="253">
        <f>Q1069*H1069</f>
        <v>0.0702</v>
      </c>
      <c r="S1069" s="253">
        <v>0</v>
      </c>
      <c r="T1069" s="254">
        <f>S1069*H1069</f>
        <v>0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255" t="s">
        <v>247</v>
      </c>
      <c r="AT1069" s="255" t="s">
        <v>167</v>
      </c>
      <c r="AU1069" s="255" t="s">
        <v>82</v>
      </c>
      <c r="AY1069" s="16" t="s">
        <v>165</v>
      </c>
      <c r="BE1069" s="256">
        <f>IF(N1069="základní",J1069,0)</f>
        <v>0</v>
      </c>
      <c r="BF1069" s="256">
        <f>IF(N1069="snížená",J1069,0)</f>
        <v>0</v>
      </c>
      <c r="BG1069" s="256">
        <f>IF(N1069="zákl. přenesená",J1069,0)</f>
        <v>0</v>
      </c>
      <c r="BH1069" s="256">
        <f>IF(N1069="sníž. přenesená",J1069,0)</f>
        <v>0</v>
      </c>
      <c r="BI1069" s="256">
        <f>IF(N1069="nulová",J1069,0)</f>
        <v>0</v>
      </c>
      <c r="BJ1069" s="16" t="s">
        <v>80</v>
      </c>
      <c r="BK1069" s="256">
        <f>ROUND(I1069*H1069,2)</f>
        <v>0</v>
      </c>
      <c r="BL1069" s="16" t="s">
        <v>247</v>
      </c>
      <c r="BM1069" s="255" t="s">
        <v>2679</v>
      </c>
    </row>
    <row r="1070" spans="1:51" s="13" customFormat="1" ht="12">
      <c r="A1070" s="13"/>
      <c r="B1070" s="257"/>
      <c r="C1070" s="258"/>
      <c r="D1070" s="259" t="s">
        <v>173</v>
      </c>
      <c r="E1070" s="260" t="s">
        <v>1</v>
      </c>
      <c r="F1070" s="261" t="s">
        <v>1562</v>
      </c>
      <c r="G1070" s="258"/>
      <c r="H1070" s="260" t="s">
        <v>1</v>
      </c>
      <c r="I1070" s="262"/>
      <c r="J1070" s="258"/>
      <c r="K1070" s="258"/>
      <c r="L1070" s="263"/>
      <c r="M1070" s="264"/>
      <c r="N1070" s="265"/>
      <c r="O1070" s="265"/>
      <c r="P1070" s="265"/>
      <c r="Q1070" s="265"/>
      <c r="R1070" s="265"/>
      <c r="S1070" s="265"/>
      <c r="T1070" s="266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7" t="s">
        <v>173</v>
      </c>
      <c r="AU1070" s="267" t="s">
        <v>82</v>
      </c>
      <c r="AV1070" s="13" t="s">
        <v>80</v>
      </c>
      <c r="AW1070" s="13" t="s">
        <v>30</v>
      </c>
      <c r="AX1070" s="13" t="s">
        <v>73</v>
      </c>
      <c r="AY1070" s="267" t="s">
        <v>165</v>
      </c>
    </row>
    <row r="1071" spans="1:51" s="14" customFormat="1" ht="12">
      <c r="A1071" s="14"/>
      <c r="B1071" s="268"/>
      <c r="C1071" s="269"/>
      <c r="D1071" s="259" t="s">
        <v>173</v>
      </c>
      <c r="E1071" s="270" t="s">
        <v>1</v>
      </c>
      <c r="F1071" s="271" t="s">
        <v>1563</v>
      </c>
      <c r="G1071" s="269"/>
      <c r="H1071" s="272">
        <v>15</v>
      </c>
      <c r="I1071" s="273"/>
      <c r="J1071" s="269"/>
      <c r="K1071" s="269"/>
      <c r="L1071" s="274"/>
      <c r="M1071" s="275"/>
      <c r="N1071" s="276"/>
      <c r="O1071" s="276"/>
      <c r="P1071" s="276"/>
      <c r="Q1071" s="276"/>
      <c r="R1071" s="276"/>
      <c r="S1071" s="276"/>
      <c r="T1071" s="277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78" t="s">
        <v>173</v>
      </c>
      <c r="AU1071" s="278" t="s">
        <v>82</v>
      </c>
      <c r="AV1071" s="14" t="s">
        <v>82</v>
      </c>
      <c r="AW1071" s="14" t="s">
        <v>30</v>
      </c>
      <c r="AX1071" s="14" t="s">
        <v>73</v>
      </c>
      <c r="AY1071" s="278" t="s">
        <v>165</v>
      </c>
    </row>
    <row r="1072" spans="1:65" s="2" customFormat="1" ht="21.75" customHeight="1">
      <c r="A1072" s="37"/>
      <c r="B1072" s="38"/>
      <c r="C1072" s="243" t="s">
        <v>1526</v>
      </c>
      <c r="D1072" s="243" t="s">
        <v>167</v>
      </c>
      <c r="E1072" s="244" t="s">
        <v>1565</v>
      </c>
      <c r="F1072" s="245" t="s">
        <v>1566</v>
      </c>
      <c r="G1072" s="246" t="s">
        <v>273</v>
      </c>
      <c r="H1072" s="247">
        <v>6</v>
      </c>
      <c r="I1072" s="248"/>
      <c r="J1072" s="249">
        <f>ROUND(I1072*H1072,2)</f>
        <v>0</v>
      </c>
      <c r="K1072" s="250"/>
      <c r="L1072" s="43"/>
      <c r="M1072" s="251" t="s">
        <v>1</v>
      </c>
      <c r="N1072" s="252" t="s">
        <v>38</v>
      </c>
      <c r="O1072" s="90"/>
      <c r="P1072" s="253">
        <f>O1072*H1072</f>
        <v>0</v>
      </c>
      <c r="Q1072" s="253">
        <v>0.00462</v>
      </c>
      <c r="R1072" s="253">
        <f>Q1072*H1072</f>
        <v>0.02772</v>
      </c>
      <c r="S1072" s="253">
        <v>0</v>
      </c>
      <c r="T1072" s="254">
        <f>S1072*H1072</f>
        <v>0</v>
      </c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R1072" s="255" t="s">
        <v>247</v>
      </c>
      <c r="AT1072" s="255" t="s">
        <v>167</v>
      </c>
      <c r="AU1072" s="255" t="s">
        <v>82</v>
      </c>
      <c r="AY1072" s="16" t="s">
        <v>165</v>
      </c>
      <c r="BE1072" s="256">
        <f>IF(N1072="základní",J1072,0)</f>
        <v>0</v>
      </c>
      <c r="BF1072" s="256">
        <f>IF(N1072="snížená",J1072,0)</f>
        <v>0</v>
      </c>
      <c r="BG1072" s="256">
        <f>IF(N1072="zákl. přenesená",J1072,0)</f>
        <v>0</v>
      </c>
      <c r="BH1072" s="256">
        <f>IF(N1072="sníž. přenesená",J1072,0)</f>
        <v>0</v>
      </c>
      <c r="BI1072" s="256">
        <f>IF(N1072="nulová",J1072,0)</f>
        <v>0</v>
      </c>
      <c r="BJ1072" s="16" t="s">
        <v>80</v>
      </c>
      <c r="BK1072" s="256">
        <f>ROUND(I1072*H1072,2)</f>
        <v>0</v>
      </c>
      <c r="BL1072" s="16" t="s">
        <v>247</v>
      </c>
      <c r="BM1072" s="255" t="s">
        <v>2680</v>
      </c>
    </row>
    <row r="1073" spans="1:51" s="14" customFormat="1" ht="12">
      <c r="A1073" s="14"/>
      <c r="B1073" s="268"/>
      <c r="C1073" s="269"/>
      <c r="D1073" s="259" t="s">
        <v>173</v>
      </c>
      <c r="E1073" s="270" t="s">
        <v>1</v>
      </c>
      <c r="F1073" s="271" t="s">
        <v>1568</v>
      </c>
      <c r="G1073" s="269"/>
      <c r="H1073" s="272">
        <v>6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173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165</v>
      </c>
    </row>
    <row r="1074" spans="1:65" s="2" customFormat="1" ht="21.75" customHeight="1">
      <c r="A1074" s="37"/>
      <c r="B1074" s="38"/>
      <c r="C1074" s="243" t="s">
        <v>1530</v>
      </c>
      <c r="D1074" s="243" t="s">
        <v>167</v>
      </c>
      <c r="E1074" s="244" t="s">
        <v>1570</v>
      </c>
      <c r="F1074" s="245" t="s">
        <v>1571</v>
      </c>
      <c r="G1074" s="246" t="s">
        <v>457</v>
      </c>
      <c r="H1074" s="247">
        <v>142.5</v>
      </c>
      <c r="I1074" s="248"/>
      <c r="J1074" s="249">
        <f>ROUND(I1074*H1074,2)</f>
        <v>0</v>
      </c>
      <c r="K1074" s="250"/>
      <c r="L1074" s="43"/>
      <c r="M1074" s="251" t="s">
        <v>1</v>
      </c>
      <c r="N1074" s="252" t="s">
        <v>38</v>
      </c>
      <c r="O1074" s="90"/>
      <c r="P1074" s="253">
        <f>O1074*H1074</f>
        <v>0</v>
      </c>
      <c r="Q1074" s="253">
        <v>0.00286</v>
      </c>
      <c r="R1074" s="253">
        <f>Q1074*H1074</f>
        <v>0.40755</v>
      </c>
      <c r="S1074" s="253">
        <v>0</v>
      </c>
      <c r="T1074" s="254">
        <f>S1074*H1074</f>
        <v>0</v>
      </c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R1074" s="255" t="s">
        <v>247</v>
      </c>
      <c r="AT1074" s="255" t="s">
        <v>167</v>
      </c>
      <c r="AU1074" s="255" t="s">
        <v>82</v>
      </c>
      <c r="AY1074" s="16" t="s">
        <v>165</v>
      </c>
      <c r="BE1074" s="256">
        <f>IF(N1074="základní",J1074,0)</f>
        <v>0</v>
      </c>
      <c r="BF1074" s="256">
        <f>IF(N1074="snížená",J1074,0)</f>
        <v>0</v>
      </c>
      <c r="BG1074" s="256">
        <f>IF(N1074="zákl. přenesená",J1074,0)</f>
        <v>0</v>
      </c>
      <c r="BH1074" s="256">
        <f>IF(N1074="sníž. přenesená",J1074,0)</f>
        <v>0</v>
      </c>
      <c r="BI1074" s="256">
        <f>IF(N1074="nulová",J1074,0)</f>
        <v>0</v>
      </c>
      <c r="BJ1074" s="16" t="s">
        <v>80</v>
      </c>
      <c r="BK1074" s="256">
        <f>ROUND(I1074*H1074,2)</f>
        <v>0</v>
      </c>
      <c r="BL1074" s="16" t="s">
        <v>247</v>
      </c>
      <c r="BM1074" s="255" t="s">
        <v>2681</v>
      </c>
    </row>
    <row r="1075" spans="1:51" s="14" customFormat="1" ht="12">
      <c r="A1075" s="14"/>
      <c r="B1075" s="268"/>
      <c r="C1075" s="269"/>
      <c r="D1075" s="259" t="s">
        <v>173</v>
      </c>
      <c r="E1075" s="270" t="s">
        <v>1</v>
      </c>
      <c r="F1075" s="271" t="s">
        <v>2672</v>
      </c>
      <c r="G1075" s="269"/>
      <c r="H1075" s="272">
        <v>142.5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173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165</v>
      </c>
    </row>
    <row r="1076" spans="1:65" s="2" customFormat="1" ht="21.75" customHeight="1">
      <c r="A1076" s="37"/>
      <c r="B1076" s="38"/>
      <c r="C1076" s="243" t="s">
        <v>1534</v>
      </c>
      <c r="D1076" s="243" t="s">
        <v>167</v>
      </c>
      <c r="E1076" s="244" t="s">
        <v>1574</v>
      </c>
      <c r="F1076" s="245" t="s">
        <v>1575</v>
      </c>
      <c r="G1076" s="246" t="s">
        <v>273</v>
      </c>
      <c r="H1076" s="247">
        <v>8</v>
      </c>
      <c r="I1076" s="248"/>
      <c r="J1076" s="249">
        <f>ROUND(I1076*H1076,2)</f>
        <v>0</v>
      </c>
      <c r="K1076" s="250"/>
      <c r="L1076" s="43"/>
      <c r="M1076" s="251" t="s">
        <v>1</v>
      </c>
      <c r="N1076" s="252" t="s">
        <v>38</v>
      </c>
      <c r="O1076" s="90"/>
      <c r="P1076" s="253">
        <f>O1076*H1076</f>
        <v>0</v>
      </c>
      <c r="Q1076" s="253">
        <v>0.00071</v>
      </c>
      <c r="R1076" s="253">
        <f>Q1076*H1076</f>
        <v>0.00568</v>
      </c>
      <c r="S1076" s="253">
        <v>0</v>
      </c>
      <c r="T1076" s="254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55" t="s">
        <v>247</v>
      </c>
      <c r="AT1076" s="255" t="s">
        <v>167</v>
      </c>
      <c r="AU1076" s="255" t="s">
        <v>82</v>
      </c>
      <c r="AY1076" s="16" t="s">
        <v>165</v>
      </c>
      <c r="BE1076" s="256">
        <f>IF(N1076="základní",J1076,0)</f>
        <v>0</v>
      </c>
      <c r="BF1076" s="256">
        <f>IF(N1076="snížená",J1076,0)</f>
        <v>0</v>
      </c>
      <c r="BG1076" s="256">
        <f>IF(N1076="zákl. přenesená",J1076,0)</f>
        <v>0</v>
      </c>
      <c r="BH1076" s="256">
        <f>IF(N1076="sníž. přenesená",J1076,0)</f>
        <v>0</v>
      </c>
      <c r="BI1076" s="256">
        <f>IF(N1076="nulová",J1076,0)</f>
        <v>0</v>
      </c>
      <c r="BJ1076" s="16" t="s">
        <v>80</v>
      </c>
      <c r="BK1076" s="256">
        <f>ROUND(I1076*H1076,2)</f>
        <v>0</v>
      </c>
      <c r="BL1076" s="16" t="s">
        <v>247</v>
      </c>
      <c r="BM1076" s="255" t="s">
        <v>2682</v>
      </c>
    </row>
    <row r="1077" spans="1:51" s="14" customFormat="1" ht="12">
      <c r="A1077" s="14"/>
      <c r="B1077" s="268"/>
      <c r="C1077" s="269"/>
      <c r="D1077" s="259" t="s">
        <v>173</v>
      </c>
      <c r="E1077" s="270" t="s">
        <v>1</v>
      </c>
      <c r="F1077" s="271" t="s">
        <v>1577</v>
      </c>
      <c r="G1077" s="269"/>
      <c r="H1077" s="272">
        <v>8</v>
      </c>
      <c r="I1077" s="273"/>
      <c r="J1077" s="269"/>
      <c r="K1077" s="269"/>
      <c r="L1077" s="274"/>
      <c r="M1077" s="275"/>
      <c r="N1077" s="276"/>
      <c r="O1077" s="276"/>
      <c r="P1077" s="276"/>
      <c r="Q1077" s="276"/>
      <c r="R1077" s="276"/>
      <c r="S1077" s="276"/>
      <c r="T1077" s="27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78" t="s">
        <v>173</v>
      </c>
      <c r="AU1077" s="278" t="s">
        <v>82</v>
      </c>
      <c r="AV1077" s="14" t="s">
        <v>82</v>
      </c>
      <c r="AW1077" s="14" t="s">
        <v>30</v>
      </c>
      <c r="AX1077" s="14" t="s">
        <v>73</v>
      </c>
      <c r="AY1077" s="278" t="s">
        <v>165</v>
      </c>
    </row>
    <row r="1078" spans="1:65" s="2" customFormat="1" ht="21.75" customHeight="1">
      <c r="A1078" s="37"/>
      <c r="B1078" s="38"/>
      <c r="C1078" s="243" t="s">
        <v>1539</v>
      </c>
      <c r="D1078" s="243" t="s">
        <v>167</v>
      </c>
      <c r="E1078" s="244" t="s">
        <v>1579</v>
      </c>
      <c r="F1078" s="245" t="s">
        <v>1580</v>
      </c>
      <c r="G1078" s="246" t="s">
        <v>273</v>
      </c>
      <c r="H1078" s="247">
        <v>11</v>
      </c>
      <c r="I1078" s="248"/>
      <c r="J1078" s="249">
        <f>ROUND(I1078*H1078,2)</f>
        <v>0</v>
      </c>
      <c r="K1078" s="250"/>
      <c r="L1078" s="43"/>
      <c r="M1078" s="251" t="s">
        <v>1</v>
      </c>
      <c r="N1078" s="252" t="s">
        <v>38</v>
      </c>
      <c r="O1078" s="90"/>
      <c r="P1078" s="253">
        <f>O1078*H1078</f>
        <v>0</v>
      </c>
      <c r="Q1078" s="253">
        <v>0.00048</v>
      </c>
      <c r="R1078" s="253">
        <f>Q1078*H1078</f>
        <v>0.00528</v>
      </c>
      <c r="S1078" s="253">
        <v>0</v>
      </c>
      <c r="T1078" s="254">
        <f>S1078*H1078</f>
        <v>0</v>
      </c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R1078" s="255" t="s">
        <v>247</v>
      </c>
      <c r="AT1078" s="255" t="s">
        <v>167</v>
      </c>
      <c r="AU1078" s="255" t="s">
        <v>82</v>
      </c>
      <c r="AY1078" s="16" t="s">
        <v>165</v>
      </c>
      <c r="BE1078" s="256">
        <f>IF(N1078="základní",J1078,0)</f>
        <v>0</v>
      </c>
      <c r="BF1078" s="256">
        <f>IF(N1078="snížená",J1078,0)</f>
        <v>0</v>
      </c>
      <c r="BG1078" s="256">
        <f>IF(N1078="zákl. přenesená",J1078,0)</f>
        <v>0</v>
      </c>
      <c r="BH1078" s="256">
        <f>IF(N1078="sníž. přenesená",J1078,0)</f>
        <v>0</v>
      </c>
      <c r="BI1078" s="256">
        <f>IF(N1078="nulová",J1078,0)</f>
        <v>0</v>
      </c>
      <c r="BJ1078" s="16" t="s">
        <v>80</v>
      </c>
      <c r="BK1078" s="256">
        <f>ROUND(I1078*H1078,2)</f>
        <v>0</v>
      </c>
      <c r="BL1078" s="16" t="s">
        <v>247</v>
      </c>
      <c r="BM1078" s="255" t="s">
        <v>2683</v>
      </c>
    </row>
    <row r="1079" spans="1:51" s="14" customFormat="1" ht="12">
      <c r="A1079" s="14"/>
      <c r="B1079" s="268"/>
      <c r="C1079" s="269"/>
      <c r="D1079" s="259" t="s">
        <v>173</v>
      </c>
      <c r="E1079" s="270" t="s">
        <v>1</v>
      </c>
      <c r="F1079" s="271" t="s">
        <v>2684</v>
      </c>
      <c r="G1079" s="269"/>
      <c r="H1079" s="272">
        <v>11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173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165</v>
      </c>
    </row>
    <row r="1080" spans="1:65" s="2" customFormat="1" ht="21.75" customHeight="1">
      <c r="A1080" s="37"/>
      <c r="B1080" s="38"/>
      <c r="C1080" s="243" t="s">
        <v>1544</v>
      </c>
      <c r="D1080" s="243" t="s">
        <v>167</v>
      </c>
      <c r="E1080" s="244" t="s">
        <v>1584</v>
      </c>
      <c r="F1080" s="245" t="s">
        <v>1585</v>
      </c>
      <c r="G1080" s="246" t="s">
        <v>457</v>
      </c>
      <c r="H1080" s="247">
        <v>99</v>
      </c>
      <c r="I1080" s="248"/>
      <c r="J1080" s="249">
        <f>ROUND(I1080*H1080,2)</f>
        <v>0</v>
      </c>
      <c r="K1080" s="250"/>
      <c r="L1080" s="43"/>
      <c r="M1080" s="251" t="s">
        <v>1</v>
      </c>
      <c r="N1080" s="252" t="s">
        <v>38</v>
      </c>
      <c r="O1080" s="90"/>
      <c r="P1080" s="253">
        <f>O1080*H1080</f>
        <v>0</v>
      </c>
      <c r="Q1080" s="253">
        <v>0.00236</v>
      </c>
      <c r="R1080" s="253">
        <f>Q1080*H1080</f>
        <v>0.23364000000000001</v>
      </c>
      <c r="S1080" s="253">
        <v>0</v>
      </c>
      <c r="T1080" s="254">
        <f>S1080*H1080</f>
        <v>0</v>
      </c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R1080" s="255" t="s">
        <v>247</v>
      </c>
      <c r="AT1080" s="255" t="s">
        <v>167</v>
      </c>
      <c r="AU1080" s="255" t="s">
        <v>82</v>
      </c>
      <c r="AY1080" s="16" t="s">
        <v>165</v>
      </c>
      <c r="BE1080" s="256">
        <f>IF(N1080="základní",J1080,0)</f>
        <v>0</v>
      </c>
      <c r="BF1080" s="256">
        <f>IF(N1080="snížená",J1080,0)</f>
        <v>0</v>
      </c>
      <c r="BG1080" s="256">
        <f>IF(N1080="zákl. přenesená",J1080,0)</f>
        <v>0</v>
      </c>
      <c r="BH1080" s="256">
        <f>IF(N1080="sníž. přenesená",J1080,0)</f>
        <v>0</v>
      </c>
      <c r="BI1080" s="256">
        <f>IF(N1080="nulová",J1080,0)</f>
        <v>0</v>
      </c>
      <c r="BJ1080" s="16" t="s">
        <v>80</v>
      </c>
      <c r="BK1080" s="256">
        <f>ROUND(I1080*H1080,2)</f>
        <v>0</v>
      </c>
      <c r="BL1080" s="16" t="s">
        <v>247</v>
      </c>
      <c r="BM1080" s="255" t="s">
        <v>2685</v>
      </c>
    </row>
    <row r="1081" spans="1:51" s="14" customFormat="1" ht="12">
      <c r="A1081" s="14"/>
      <c r="B1081" s="268"/>
      <c r="C1081" s="269"/>
      <c r="D1081" s="259" t="s">
        <v>173</v>
      </c>
      <c r="E1081" s="270" t="s">
        <v>1</v>
      </c>
      <c r="F1081" s="271" t="s">
        <v>2674</v>
      </c>
      <c r="G1081" s="269"/>
      <c r="H1081" s="272">
        <v>99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173</v>
      </c>
      <c r="AU1081" s="278" t="s">
        <v>82</v>
      </c>
      <c r="AV1081" s="14" t="s">
        <v>82</v>
      </c>
      <c r="AW1081" s="14" t="s">
        <v>30</v>
      </c>
      <c r="AX1081" s="14" t="s">
        <v>73</v>
      </c>
      <c r="AY1081" s="278" t="s">
        <v>165</v>
      </c>
    </row>
    <row r="1082" spans="1:65" s="2" customFormat="1" ht="21.75" customHeight="1">
      <c r="A1082" s="37"/>
      <c r="B1082" s="38"/>
      <c r="C1082" s="243" t="s">
        <v>1549</v>
      </c>
      <c r="D1082" s="243" t="s">
        <v>167</v>
      </c>
      <c r="E1082" s="244" t="s">
        <v>1588</v>
      </c>
      <c r="F1082" s="245" t="s">
        <v>1589</v>
      </c>
      <c r="G1082" s="246" t="s">
        <v>219</v>
      </c>
      <c r="H1082" s="247">
        <v>1.136</v>
      </c>
      <c r="I1082" s="248"/>
      <c r="J1082" s="249">
        <f>ROUND(I1082*H1082,2)</f>
        <v>0</v>
      </c>
      <c r="K1082" s="250"/>
      <c r="L1082" s="43"/>
      <c r="M1082" s="251" t="s">
        <v>1</v>
      </c>
      <c r="N1082" s="252" t="s">
        <v>38</v>
      </c>
      <c r="O1082" s="90"/>
      <c r="P1082" s="253">
        <f>O1082*H1082</f>
        <v>0</v>
      </c>
      <c r="Q1082" s="253">
        <v>0</v>
      </c>
      <c r="R1082" s="253">
        <f>Q1082*H1082</f>
        <v>0</v>
      </c>
      <c r="S1082" s="253">
        <v>0</v>
      </c>
      <c r="T1082" s="254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255" t="s">
        <v>247</v>
      </c>
      <c r="AT1082" s="255" t="s">
        <v>167</v>
      </c>
      <c r="AU1082" s="255" t="s">
        <v>82</v>
      </c>
      <c r="AY1082" s="16" t="s">
        <v>165</v>
      </c>
      <c r="BE1082" s="256">
        <f>IF(N1082="základní",J1082,0)</f>
        <v>0</v>
      </c>
      <c r="BF1082" s="256">
        <f>IF(N1082="snížená",J1082,0)</f>
        <v>0</v>
      </c>
      <c r="BG1082" s="256">
        <f>IF(N1082="zákl. přenesená",J1082,0)</f>
        <v>0</v>
      </c>
      <c r="BH1082" s="256">
        <f>IF(N1082="sníž. přenesená",J1082,0)</f>
        <v>0</v>
      </c>
      <c r="BI1082" s="256">
        <f>IF(N1082="nulová",J1082,0)</f>
        <v>0</v>
      </c>
      <c r="BJ1082" s="16" t="s">
        <v>80</v>
      </c>
      <c r="BK1082" s="256">
        <f>ROUND(I1082*H1082,2)</f>
        <v>0</v>
      </c>
      <c r="BL1082" s="16" t="s">
        <v>247</v>
      </c>
      <c r="BM1082" s="255" t="s">
        <v>2686</v>
      </c>
    </row>
    <row r="1083" spans="1:63" s="12" customFormat="1" ht="22.8" customHeight="1">
      <c r="A1083" s="12"/>
      <c r="B1083" s="227"/>
      <c r="C1083" s="228"/>
      <c r="D1083" s="229" t="s">
        <v>72</v>
      </c>
      <c r="E1083" s="241" t="s">
        <v>1591</v>
      </c>
      <c r="F1083" s="241" t="s">
        <v>1592</v>
      </c>
      <c r="G1083" s="228"/>
      <c r="H1083" s="228"/>
      <c r="I1083" s="231"/>
      <c r="J1083" s="242">
        <f>BK1083</f>
        <v>0</v>
      </c>
      <c r="K1083" s="228"/>
      <c r="L1083" s="233"/>
      <c r="M1083" s="234"/>
      <c r="N1083" s="235"/>
      <c r="O1083" s="235"/>
      <c r="P1083" s="236">
        <f>SUM(P1084:P1152)</f>
        <v>0</v>
      </c>
      <c r="Q1083" s="235"/>
      <c r="R1083" s="236">
        <f>SUM(R1084:R1152)</f>
        <v>5.0996975</v>
      </c>
      <c r="S1083" s="235"/>
      <c r="T1083" s="237">
        <f>SUM(T1084:T1152)</f>
        <v>15.908782</v>
      </c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R1083" s="238" t="s">
        <v>82</v>
      </c>
      <c r="AT1083" s="239" t="s">
        <v>72</v>
      </c>
      <c r="AU1083" s="239" t="s">
        <v>80</v>
      </c>
      <c r="AY1083" s="238" t="s">
        <v>165</v>
      </c>
      <c r="BK1083" s="240">
        <f>SUM(BK1084:BK1152)</f>
        <v>0</v>
      </c>
    </row>
    <row r="1084" spans="1:65" s="2" customFormat="1" ht="16.5" customHeight="1">
      <c r="A1084" s="37"/>
      <c r="B1084" s="38"/>
      <c r="C1084" s="243" t="s">
        <v>1553</v>
      </c>
      <c r="D1084" s="243" t="s">
        <v>167</v>
      </c>
      <c r="E1084" s="244" t="s">
        <v>1594</v>
      </c>
      <c r="F1084" s="245" t="s">
        <v>1595</v>
      </c>
      <c r="G1084" s="246" t="s">
        <v>457</v>
      </c>
      <c r="H1084" s="247">
        <v>4.8</v>
      </c>
      <c r="I1084" s="248"/>
      <c r="J1084" s="249">
        <f>ROUND(I1084*H1084,2)</f>
        <v>0</v>
      </c>
      <c r="K1084" s="250"/>
      <c r="L1084" s="43"/>
      <c r="M1084" s="251" t="s">
        <v>1</v>
      </c>
      <c r="N1084" s="252" t="s">
        <v>38</v>
      </c>
      <c r="O1084" s="90"/>
      <c r="P1084" s="253">
        <f>O1084*H1084</f>
        <v>0</v>
      </c>
      <c r="Q1084" s="253">
        <v>0.008</v>
      </c>
      <c r="R1084" s="253">
        <f>Q1084*H1084</f>
        <v>0.0384</v>
      </c>
      <c r="S1084" s="253">
        <v>0</v>
      </c>
      <c r="T1084" s="254">
        <f>S1084*H1084</f>
        <v>0</v>
      </c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R1084" s="255" t="s">
        <v>247</v>
      </c>
      <c r="AT1084" s="255" t="s">
        <v>167</v>
      </c>
      <c r="AU1084" s="255" t="s">
        <v>82</v>
      </c>
      <c r="AY1084" s="16" t="s">
        <v>165</v>
      </c>
      <c r="BE1084" s="256">
        <f>IF(N1084="základní",J1084,0)</f>
        <v>0</v>
      </c>
      <c r="BF1084" s="256">
        <f>IF(N1084="snížená",J1084,0)</f>
        <v>0</v>
      </c>
      <c r="BG1084" s="256">
        <f>IF(N1084="zákl. přenesená",J1084,0)</f>
        <v>0</v>
      </c>
      <c r="BH1084" s="256">
        <f>IF(N1084="sníž. přenesená",J1084,0)</f>
        <v>0</v>
      </c>
      <c r="BI1084" s="256">
        <f>IF(N1084="nulová",J1084,0)</f>
        <v>0</v>
      </c>
      <c r="BJ1084" s="16" t="s">
        <v>80</v>
      </c>
      <c r="BK1084" s="256">
        <f>ROUND(I1084*H1084,2)</f>
        <v>0</v>
      </c>
      <c r="BL1084" s="16" t="s">
        <v>247</v>
      </c>
      <c r="BM1084" s="255" t="s">
        <v>2687</v>
      </c>
    </row>
    <row r="1085" spans="1:51" s="14" customFormat="1" ht="12">
      <c r="A1085" s="14"/>
      <c r="B1085" s="268"/>
      <c r="C1085" s="269"/>
      <c r="D1085" s="259" t="s">
        <v>173</v>
      </c>
      <c r="E1085" s="270" t="s">
        <v>1</v>
      </c>
      <c r="F1085" s="271" t="s">
        <v>1597</v>
      </c>
      <c r="G1085" s="269"/>
      <c r="H1085" s="272">
        <v>4.8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78" t="s">
        <v>173</v>
      </c>
      <c r="AU1085" s="278" t="s">
        <v>82</v>
      </c>
      <c r="AV1085" s="14" t="s">
        <v>82</v>
      </c>
      <c r="AW1085" s="14" t="s">
        <v>30</v>
      </c>
      <c r="AX1085" s="14" t="s">
        <v>73</v>
      </c>
      <c r="AY1085" s="278" t="s">
        <v>165</v>
      </c>
    </row>
    <row r="1086" spans="1:65" s="2" customFormat="1" ht="21.75" customHeight="1">
      <c r="A1086" s="37"/>
      <c r="B1086" s="38"/>
      <c r="C1086" s="279" t="s">
        <v>1558</v>
      </c>
      <c r="D1086" s="279" t="s">
        <v>238</v>
      </c>
      <c r="E1086" s="280" t="s">
        <v>1599</v>
      </c>
      <c r="F1086" s="281" t="s">
        <v>1600</v>
      </c>
      <c r="G1086" s="282" t="s">
        <v>273</v>
      </c>
      <c r="H1086" s="283">
        <v>14.933</v>
      </c>
      <c r="I1086" s="284"/>
      <c r="J1086" s="285">
        <f>ROUND(I1086*H1086,2)</f>
        <v>0</v>
      </c>
      <c r="K1086" s="286"/>
      <c r="L1086" s="287"/>
      <c r="M1086" s="288" t="s">
        <v>1</v>
      </c>
      <c r="N1086" s="289" t="s">
        <v>38</v>
      </c>
      <c r="O1086" s="90"/>
      <c r="P1086" s="253">
        <f>O1086*H1086</f>
        <v>0</v>
      </c>
      <c r="Q1086" s="253">
        <v>0.0045</v>
      </c>
      <c r="R1086" s="253">
        <f>Q1086*H1086</f>
        <v>0.0671985</v>
      </c>
      <c r="S1086" s="253">
        <v>0</v>
      </c>
      <c r="T1086" s="254">
        <f>S1086*H1086</f>
        <v>0</v>
      </c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R1086" s="255" t="s">
        <v>333</v>
      </c>
      <c r="AT1086" s="255" t="s">
        <v>238</v>
      </c>
      <c r="AU1086" s="255" t="s">
        <v>82</v>
      </c>
      <c r="AY1086" s="16" t="s">
        <v>165</v>
      </c>
      <c r="BE1086" s="256">
        <f>IF(N1086="základní",J1086,0)</f>
        <v>0</v>
      </c>
      <c r="BF1086" s="256">
        <f>IF(N1086="snížená",J1086,0)</f>
        <v>0</v>
      </c>
      <c r="BG1086" s="256">
        <f>IF(N1086="zákl. přenesená",J1086,0)</f>
        <v>0</v>
      </c>
      <c r="BH1086" s="256">
        <f>IF(N1086="sníž. přenesená",J1086,0)</f>
        <v>0</v>
      </c>
      <c r="BI1086" s="256">
        <f>IF(N1086="nulová",J1086,0)</f>
        <v>0</v>
      </c>
      <c r="BJ1086" s="16" t="s">
        <v>80</v>
      </c>
      <c r="BK1086" s="256">
        <f>ROUND(I1086*H1086,2)</f>
        <v>0</v>
      </c>
      <c r="BL1086" s="16" t="s">
        <v>247</v>
      </c>
      <c r="BM1086" s="255" t="s">
        <v>2688</v>
      </c>
    </row>
    <row r="1087" spans="1:47" s="2" customFormat="1" ht="12">
      <c r="A1087" s="37"/>
      <c r="B1087" s="38"/>
      <c r="C1087" s="39"/>
      <c r="D1087" s="259" t="s">
        <v>437</v>
      </c>
      <c r="E1087" s="39"/>
      <c r="F1087" s="290" t="s">
        <v>1602</v>
      </c>
      <c r="G1087" s="39"/>
      <c r="H1087" s="39"/>
      <c r="I1087" s="153"/>
      <c r="J1087" s="39"/>
      <c r="K1087" s="39"/>
      <c r="L1087" s="43"/>
      <c r="M1087" s="291"/>
      <c r="N1087" s="292"/>
      <c r="O1087" s="90"/>
      <c r="P1087" s="90"/>
      <c r="Q1087" s="90"/>
      <c r="R1087" s="90"/>
      <c r="S1087" s="90"/>
      <c r="T1087" s="91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T1087" s="16" t="s">
        <v>437</v>
      </c>
      <c r="AU1087" s="16" t="s">
        <v>82</v>
      </c>
    </row>
    <row r="1088" spans="1:51" s="14" customFormat="1" ht="12">
      <c r="A1088" s="14"/>
      <c r="B1088" s="268"/>
      <c r="C1088" s="269"/>
      <c r="D1088" s="259" t="s">
        <v>173</v>
      </c>
      <c r="E1088" s="269"/>
      <c r="F1088" s="271" t="s">
        <v>1603</v>
      </c>
      <c r="G1088" s="269"/>
      <c r="H1088" s="272">
        <v>14.933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173</v>
      </c>
      <c r="AU1088" s="278" t="s">
        <v>82</v>
      </c>
      <c r="AV1088" s="14" t="s">
        <v>82</v>
      </c>
      <c r="AW1088" s="14" t="s">
        <v>4</v>
      </c>
      <c r="AX1088" s="14" t="s">
        <v>80</v>
      </c>
      <c r="AY1088" s="278" t="s">
        <v>165</v>
      </c>
    </row>
    <row r="1089" spans="1:65" s="2" customFormat="1" ht="21.75" customHeight="1">
      <c r="A1089" s="37"/>
      <c r="B1089" s="38"/>
      <c r="C1089" s="243" t="s">
        <v>1583</v>
      </c>
      <c r="D1089" s="243" t="s">
        <v>167</v>
      </c>
      <c r="E1089" s="244" t="s">
        <v>1605</v>
      </c>
      <c r="F1089" s="245" t="s">
        <v>1606</v>
      </c>
      <c r="G1089" s="246" t="s">
        <v>170</v>
      </c>
      <c r="H1089" s="247">
        <v>255.95</v>
      </c>
      <c r="I1089" s="248"/>
      <c r="J1089" s="249">
        <f>ROUND(I1089*H1089,2)</f>
        <v>0</v>
      </c>
      <c r="K1089" s="250"/>
      <c r="L1089" s="43"/>
      <c r="M1089" s="251" t="s">
        <v>1</v>
      </c>
      <c r="N1089" s="252" t="s">
        <v>38</v>
      </c>
      <c r="O1089" s="90"/>
      <c r="P1089" s="253">
        <f>O1089*H1089</f>
        <v>0</v>
      </c>
      <c r="Q1089" s="253">
        <v>0</v>
      </c>
      <c r="R1089" s="253">
        <f>Q1089*H1089</f>
        <v>0</v>
      </c>
      <c r="S1089" s="253">
        <v>0</v>
      </c>
      <c r="T1089" s="254">
        <f>S1089*H1089</f>
        <v>0</v>
      </c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R1089" s="255" t="s">
        <v>247</v>
      </c>
      <c r="AT1089" s="255" t="s">
        <v>167</v>
      </c>
      <c r="AU1089" s="255" t="s">
        <v>82</v>
      </c>
      <c r="AY1089" s="16" t="s">
        <v>165</v>
      </c>
      <c r="BE1089" s="256">
        <f>IF(N1089="základní",J1089,0)</f>
        <v>0</v>
      </c>
      <c r="BF1089" s="256">
        <f>IF(N1089="snížená",J1089,0)</f>
        <v>0</v>
      </c>
      <c r="BG1089" s="256">
        <f>IF(N1089="zákl. přenesená",J1089,0)</f>
        <v>0</v>
      </c>
      <c r="BH1089" s="256">
        <f>IF(N1089="sníž. přenesená",J1089,0)</f>
        <v>0</v>
      </c>
      <c r="BI1089" s="256">
        <f>IF(N1089="nulová",J1089,0)</f>
        <v>0</v>
      </c>
      <c r="BJ1089" s="16" t="s">
        <v>80</v>
      </c>
      <c r="BK1089" s="256">
        <f>ROUND(I1089*H1089,2)</f>
        <v>0</v>
      </c>
      <c r="BL1089" s="16" t="s">
        <v>247</v>
      </c>
      <c r="BM1089" s="255" t="s">
        <v>2689</v>
      </c>
    </row>
    <row r="1090" spans="1:51" s="13" customFormat="1" ht="12">
      <c r="A1090" s="13"/>
      <c r="B1090" s="257"/>
      <c r="C1090" s="258"/>
      <c r="D1090" s="259" t="s">
        <v>173</v>
      </c>
      <c r="E1090" s="260" t="s">
        <v>1</v>
      </c>
      <c r="F1090" s="261" t="s">
        <v>1149</v>
      </c>
      <c r="G1090" s="258"/>
      <c r="H1090" s="260" t="s">
        <v>1</v>
      </c>
      <c r="I1090" s="262"/>
      <c r="J1090" s="258"/>
      <c r="K1090" s="258"/>
      <c r="L1090" s="263"/>
      <c r="M1090" s="264"/>
      <c r="N1090" s="265"/>
      <c r="O1090" s="265"/>
      <c r="P1090" s="265"/>
      <c r="Q1090" s="265"/>
      <c r="R1090" s="265"/>
      <c r="S1090" s="265"/>
      <c r="T1090" s="266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7" t="s">
        <v>173</v>
      </c>
      <c r="AU1090" s="267" t="s">
        <v>82</v>
      </c>
      <c r="AV1090" s="13" t="s">
        <v>80</v>
      </c>
      <c r="AW1090" s="13" t="s">
        <v>30</v>
      </c>
      <c r="AX1090" s="13" t="s">
        <v>73</v>
      </c>
      <c r="AY1090" s="267" t="s">
        <v>165</v>
      </c>
    </row>
    <row r="1091" spans="1:51" s="14" customFormat="1" ht="12">
      <c r="A1091" s="14"/>
      <c r="B1091" s="268"/>
      <c r="C1091" s="269"/>
      <c r="D1091" s="259" t="s">
        <v>173</v>
      </c>
      <c r="E1091" s="270" t="s">
        <v>1</v>
      </c>
      <c r="F1091" s="271" t="s">
        <v>1174</v>
      </c>
      <c r="G1091" s="269"/>
      <c r="H1091" s="272">
        <v>15.75</v>
      </c>
      <c r="I1091" s="273"/>
      <c r="J1091" s="269"/>
      <c r="K1091" s="269"/>
      <c r="L1091" s="274"/>
      <c r="M1091" s="275"/>
      <c r="N1091" s="276"/>
      <c r="O1091" s="276"/>
      <c r="P1091" s="276"/>
      <c r="Q1091" s="276"/>
      <c r="R1091" s="276"/>
      <c r="S1091" s="276"/>
      <c r="T1091" s="27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78" t="s">
        <v>173</v>
      </c>
      <c r="AU1091" s="278" t="s">
        <v>82</v>
      </c>
      <c r="AV1091" s="14" t="s">
        <v>82</v>
      </c>
      <c r="AW1091" s="14" t="s">
        <v>30</v>
      </c>
      <c r="AX1091" s="14" t="s">
        <v>73</v>
      </c>
      <c r="AY1091" s="278" t="s">
        <v>165</v>
      </c>
    </row>
    <row r="1092" spans="1:51" s="14" customFormat="1" ht="12">
      <c r="A1092" s="14"/>
      <c r="B1092" s="268"/>
      <c r="C1092" s="269"/>
      <c r="D1092" s="259" t="s">
        <v>173</v>
      </c>
      <c r="E1092" s="270" t="s">
        <v>1</v>
      </c>
      <c r="F1092" s="271" t="s">
        <v>2690</v>
      </c>
      <c r="G1092" s="269"/>
      <c r="H1092" s="272">
        <v>240.2</v>
      </c>
      <c r="I1092" s="273"/>
      <c r="J1092" s="269"/>
      <c r="K1092" s="269"/>
      <c r="L1092" s="274"/>
      <c r="M1092" s="275"/>
      <c r="N1092" s="276"/>
      <c r="O1092" s="276"/>
      <c r="P1092" s="276"/>
      <c r="Q1092" s="276"/>
      <c r="R1092" s="276"/>
      <c r="S1092" s="276"/>
      <c r="T1092" s="27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8" t="s">
        <v>173</v>
      </c>
      <c r="AU1092" s="278" t="s">
        <v>82</v>
      </c>
      <c r="AV1092" s="14" t="s">
        <v>82</v>
      </c>
      <c r="AW1092" s="14" t="s">
        <v>30</v>
      </c>
      <c r="AX1092" s="14" t="s">
        <v>73</v>
      </c>
      <c r="AY1092" s="278" t="s">
        <v>165</v>
      </c>
    </row>
    <row r="1093" spans="1:65" s="2" customFormat="1" ht="21.75" customHeight="1">
      <c r="A1093" s="37"/>
      <c r="B1093" s="38"/>
      <c r="C1093" s="243" t="s">
        <v>1587</v>
      </c>
      <c r="D1093" s="243" t="s">
        <v>167</v>
      </c>
      <c r="E1093" s="244" t="s">
        <v>1610</v>
      </c>
      <c r="F1093" s="245" t="s">
        <v>1611</v>
      </c>
      <c r="G1093" s="246" t="s">
        <v>170</v>
      </c>
      <c r="H1093" s="247">
        <v>255.95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38</v>
      </c>
      <c r="O1093" s="90"/>
      <c r="P1093" s="253">
        <f>O1093*H1093</f>
        <v>0</v>
      </c>
      <c r="Q1093" s="253">
        <v>3E-05</v>
      </c>
      <c r="R1093" s="253">
        <f>Q1093*H1093</f>
        <v>0.0076784999999999996</v>
      </c>
      <c r="S1093" s="253">
        <v>0</v>
      </c>
      <c r="T1093" s="254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247</v>
      </c>
      <c r="AT1093" s="255" t="s">
        <v>167</v>
      </c>
      <c r="AU1093" s="255" t="s">
        <v>82</v>
      </c>
      <c r="AY1093" s="16" t="s">
        <v>165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80</v>
      </c>
      <c r="BK1093" s="256">
        <f>ROUND(I1093*H1093,2)</f>
        <v>0</v>
      </c>
      <c r="BL1093" s="16" t="s">
        <v>247</v>
      </c>
      <c r="BM1093" s="255" t="s">
        <v>2691</v>
      </c>
    </row>
    <row r="1094" spans="1:51" s="13" customFormat="1" ht="12">
      <c r="A1094" s="13"/>
      <c r="B1094" s="257"/>
      <c r="C1094" s="258"/>
      <c r="D1094" s="259" t="s">
        <v>173</v>
      </c>
      <c r="E1094" s="260" t="s">
        <v>1</v>
      </c>
      <c r="F1094" s="261" t="s">
        <v>1149</v>
      </c>
      <c r="G1094" s="258"/>
      <c r="H1094" s="260" t="s">
        <v>1</v>
      </c>
      <c r="I1094" s="262"/>
      <c r="J1094" s="258"/>
      <c r="K1094" s="258"/>
      <c r="L1094" s="263"/>
      <c r="M1094" s="264"/>
      <c r="N1094" s="265"/>
      <c r="O1094" s="265"/>
      <c r="P1094" s="265"/>
      <c r="Q1094" s="265"/>
      <c r="R1094" s="265"/>
      <c r="S1094" s="265"/>
      <c r="T1094" s="266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7" t="s">
        <v>173</v>
      </c>
      <c r="AU1094" s="267" t="s">
        <v>82</v>
      </c>
      <c r="AV1094" s="13" t="s">
        <v>80</v>
      </c>
      <c r="AW1094" s="13" t="s">
        <v>30</v>
      </c>
      <c r="AX1094" s="13" t="s">
        <v>73</v>
      </c>
      <c r="AY1094" s="267" t="s">
        <v>165</v>
      </c>
    </row>
    <row r="1095" spans="1:51" s="14" customFormat="1" ht="12">
      <c r="A1095" s="14"/>
      <c r="B1095" s="268"/>
      <c r="C1095" s="269"/>
      <c r="D1095" s="259" t="s">
        <v>173</v>
      </c>
      <c r="E1095" s="270" t="s">
        <v>1</v>
      </c>
      <c r="F1095" s="271" t="s">
        <v>1174</v>
      </c>
      <c r="G1095" s="269"/>
      <c r="H1095" s="272">
        <v>15.75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173</v>
      </c>
      <c r="AU1095" s="278" t="s">
        <v>82</v>
      </c>
      <c r="AV1095" s="14" t="s">
        <v>82</v>
      </c>
      <c r="AW1095" s="14" t="s">
        <v>30</v>
      </c>
      <c r="AX1095" s="14" t="s">
        <v>73</v>
      </c>
      <c r="AY1095" s="278" t="s">
        <v>165</v>
      </c>
    </row>
    <row r="1096" spans="1:51" s="14" customFormat="1" ht="12">
      <c r="A1096" s="14"/>
      <c r="B1096" s="268"/>
      <c r="C1096" s="269"/>
      <c r="D1096" s="259" t="s">
        <v>173</v>
      </c>
      <c r="E1096" s="270" t="s">
        <v>1</v>
      </c>
      <c r="F1096" s="271" t="s">
        <v>2692</v>
      </c>
      <c r="G1096" s="269"/>
      <c r="H1096" s="272">
        <v>240.2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173</v>
      </c>
      <c r="AU1096" s="278" t="s">
        <v>82</v>
      </c>
      <c r="AV1096" s="14" t="s">
        <v>82</v>
      </c>
      <c r="AW1096" s="14" t="s">
        <v>30</v>
      </c>
      <c r="AX1096" s="14" t="s">
        <v>73</v>
      </c>
      <c r="AY1096" s="278" t="s">
        <v>165</v>
      </c>
    </row>
    <row r="1097" spans="1:65" s="2" customFormat="1" ht="16.5" customHeight="1">
      <c r="A1097" s="37"/>
      <c r="B1097" s="38"/>
      <c r="C1097" s="243" t="s">
        <v>1593</v>
      </c>
      <c r="D1097" s="243" t="s">
        <v>167</v>
      </c>
      <c r="E1097" s="244" t="s">
        <v>1616</v>
      </c>
      <c r="F1097" s="245" t="s">
        <v>1617</v>
      </c>
      <c r="G1097" s="246" t="s">
        <v>457</v>
      </c>
      <c r="H1097" s="247">
        <v>103.2</v>
      </c>
      <c r="I1097" s="248"/>
      <c r="J1097" s="249">
        <f>ROUND(I1097*H1097,2)</f>
        <v>0</v>
      </c>
      <c r="K1097" s="250"/>
      <c r="L1097" s="43"/>
      <c r="M1097" s="251" t="s">
        <v>1</v>
      </c>
      <c r="N1097" s="252" t="s">
        <v>38</v>
      </c>
      <c r="O1097" s="90"/>
      <c r="P1097" s="253">
        <f>O1097*H1097</f>
        <v>0</v>
      </c>
      <c r="Q1097" s="253">
        <v>0</v>
      </c>
      <c r="R1097" s="253">
        <f>Q1097*H1097</f>
        <v>0</v>
      </c>
      <c r="S1097" s="253">
        <v>0</v>
      </c>
      <c r="T1097" s="254">
        <f>S1097*H1097</f>
        <v>0</v>
      </c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R1097" s="255" t="s">
        <v>247</v>
      </c>
      <c r="AT1097" s="255" t="s">
        <v>167</v>
      </c>
      <c r="AU1097" s="255" t="s">
        <v>82</v>
      </c>
      <c r="AY1097" s="16" t="s">
        <v>165</v>
      </c>
      <c r="BE1097" s="256">
        <f>IF(N1097="základní",J1097,0)</f>
        <v>0</v>
      </c>
      <c r="BF1097" s="256">
        <f>IF(N1097="snížená",J1097,0)</f>
        <v>0</v>
      </c>
      <c r="BG1097" s="256">
        <f>IF(N1097="zákl. přenesená",J1097,0)</f>
        <v>0</v>
      </c>
      <c r="BH1097" s="256">
        <f>IF(N1097="sníž. přenesená",J1097,0)</f>
        <v>0</v>
      </c>
      <c r="BI1097" s="256">
        <f>IF(N1097="nulová",J1097,0)</f>
        <v>0</v>
      </c>
      <c r="BJ1097" s="16" t="s">
        <v>80</v>
      </c>
      <c r="BK1097" s="256">
        <f>ROUND(I1097*H1097,2)</f>
        <v>0</v>
      </c>
      <c r="BL1097" s="16" t="s">
        <v>247</v>
      </c>
      <c r="BM1097" s="255" t="s">
        <v>2693</v>
      </c>
    </row>
    <row r="1098" spans="1:51" s="13" customFormat="1" ht="12">
      <c r="A1098" s="13"/>
      <c r="B1098" s="257"/>
      <c r="C1098" s="258"/>
      <c r="D1098" s="259" t="s">
        <v>173</v>
      </c>
      <c r="E1098" s="260" t="s">
        <v>1</v>
      </c>
      <c r="F1098" s="261" t="s">
        <v>1562</v>
      </c>
      <c r="G1098" s="258"/>
      <c r="H1098" s="260" t="s">
        <v>1</v>
      </c>
      <c r="I1098" s="262"/>
      <c r="J1098" s="258"/>
      <c r="K1098" s="258"/>
      <c r="L1098" s="263"/>
      <c r="M1098" s="264"/>
      <c r="N1098" s="265"/>
      <c r="O1098" s="265"/>
      <c r="P1098" s="265"/>
      <c r="Q1098" s="265"/>
      <c r="R1098" s="265"/>
      <c r="S1098" s="265"/>
      <c r="T1098" s="266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7" t="s">
        <v>173</v>
      </c>
      <c r="AU1098" s="267" t="s">
        <v>82</v>
      </c>
      <c r="AV1098" s="13" t="s">
        <v>80</v>
      </c>
      <c r="AW1098" s="13" t="s">
        <v>30</v>
      </c>
      <c r="AX1098" s="13" t="s">
        <v>73</v>
      </c>
      <c r="AY1098" s="267" t="s">
        <v>165</v>
      </c>
    </row>
    <row r="1099" spans="1:51" s="14" customFormat="1" ht="12">
      <c r="A1099" s="14"/>
      <c r="B1099" s="268"/>
      <c r="C1099" s="269"/>
      <c r="D1099" s="259" t="s">
        <v>173</v>
      </c>
      <c r="E1099" s="270" t="s">
        <v>1</v>
      </c>
      <c r="F1099" s="271" t="s">
        <v>1619</v>
      </c>
      <c r="G1099" s="269"/>
      <c r="H1099" s="272">
        <v>93.6</v>
      </c>
      <c r="I1099" s="273"/>
      <c r="J1099" s="269"/>
      <c r="K1099" s="269"/>
      <c r="L1099" s="274"/>
      <c r="M1099" s="275"/>
      <c r="N1099" s="276"/>
      <c r="O1099" s="276"/>
      <c r="P1099" s="276"/>
      <c r="Q1099" s="276"/>
      <c r="R1099" s="276"/>
      <c r="S1099" s="276"/>
      <c r="T1099" s="27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78" t="s">
        <v>173</v>
      </c>
      <c r="AU1099" s="278" t="s">
        <v>82</v>
      </c>
      <c r="AV1099" s="14" t="s">
        <v>82</v>
      </c>
      <c r="AW1099" s="14" t="s">
        <v>30</v>
      </c>
      <c r="AX1099" s="14" t="s">
        <v>73</v>
      </c>
      <c r="AY1099" s="278" t="s">
        <v>165</v>
      </c>
    </row>
    <row r="1100" spans="1:51" s="14" customFormat="1" ht="12">
      <c r="A1100" s="14"/>
      <c r="B1100" s="268"/>
      <c r="C1100" s="269"/>
      <c r="D1100" s="259" t="s">
        <v>173</v>
      </c>
      <c r="E1100" s="270" t="s">
        <v>1</v>
      </c>
      <c r="F1100" s="271" t="s">
        <v>1620</v>
      </c>
      <c r="G1100" s="269"/>
      <c r="H1100" s="272">
        <v>9.6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173</v>
      </c>
      <c r="AU1100" s="278" t="s">
        <v>82</v>
      </c>
      <c r="AV1100" s="14" t="s">
        <v>82</v>
      </c>
      <c r="AW1100" s="14" t="s">
        <v>30</v>
      </c>
      <c r="AX1100" s="14" t="s">
        <v>73</v>
      </c>
      <c r="AY1100" s="278" t="s">
        <v>165</v>
      </c>
    </row>
    <row r="1101" spans="1:65" s="2" customFormat="1" ht="21.75" customHeight="1">
      <c r="A1101" s="37"/>
      <c r="B1101" s="38"/>
      <c r="C1101" s="243" t="s">
        <v>2018</v>
      </c>
      <c r="D1101" s="243" t="s">
        <v>167</v>
      </c>
      <c r="E1101" s="244" t="s">
        <v>1622</v>
      </c>
      <c r="F1101" s="245" t="s">
        <v>1623</v>
      </c>
      <c r="G1101" s="246" t="s">
        <v>170</v>
      </c>
      <c r="H1101" s="247">
        <v>338.45</v>
      </c>
      <c r="I1101" s="248"/>
      <c r="J1101" s="249">
        <f>ROUND(I1101*H1101,2)</f>
        <v>0</v>
      </c>
      <c r="K1101" s="250"/>
      <c r="L1101" s="43"/>
      <c r="M1101" s="251" t="s">
        <v>1</v>
      </c>
      <c r="N1101" s="252" t="s">
        <v>38</v>
      </c>
      <c r="O1101" s="90"/>
      <c r="P1101" s="253">
        <f>O1101*H1101</f>
        <v>0</v>
      </c>
      <c r="Q1101" s="253">
        <v>0</v>
      </c>
      <c r="R1101" s="253">
        <f>Q1101*H1101</f>
        <v>0</v>
      </c>
      <c r="S1101" s="253">
        <v>0.04508</v>
      </c>
      <c r="T1101" s="254">
        <f>S1101*H1101</f>
        <v>15.257326</v>
      </c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R1101" s="255" t="s">
        <v>247</v>
      </c>
      <c r="AT1101" s="255" t="s">
        <v>167</v>
      </c>
      <c r="AU1101" s="255" t="s">
        <v>82</v>
      </c>
      <c r="AY1101" s="16" t="s">
        <v>165</v>
      </c>
      <c r="BE1101" s="256">
        <f>IF(N1101="základní",J1101,0)</f>
        <v>0</v>
      </c>
      <c r="BF1101" s="256">
        <f>IF(N1101="snížená",J1101,0)</f>
        <v>0</v>
      </c>
      <c r="BG1101" s="256">
        <f>IF(N1101="zákl. přenesená",J1101,0)</f>
        <v>0</v>
      </c>
      <c r="BH1101" s="256">
        <f>IF(N1101="sníž. přenesená",J1101,0)</f>
        <v>0</v>
      </c>
      <c r="BI1101" s="256">
        <f>IF(N1101="nulová",J1101,0)</f>
        <v>0</v>
      </c>
      <c r="BJ1101" s="16" t="s">
        <v>80</v>
      </c>
      <c r="BK1101" s="256">
        <f>ROUND(I1101*H1101,2)</f>
        <v>0</v>
      </c>
      <c r="BL1101" s="16" t="s">
        <v>247</v>
      </c>
      <c r="BM1101" s="255" t="s">
        <v>2694</v>
      </c>
    </row>
    <row r="1102" spans="1:51" s="13" customFormat="1" ht="12">
      <c r="A1102" s="13"/>
      <c r="B1102" s="257"/>
      <c r="C1102" s="258"/>
      <c r="D1102" s="259" t="s">
        <v>173</v>
      </c>
      <c r="E1102" s="260" t="s">
        <v>1</v>
      </c>
      <c r="F1102" s="261" t="s">
        <v>1149</v>
      </c>
      <c r="G1102" s="258"/>
      <c r="H1102" s="260" t="s">
        <v>1</v>
      </c>
      <c r="I1102" s="262"/>
      <c r="J1102" s="258"/>
      <c r="K1102" s="258"/>
      <c r="L1102" s="263"/>
      <c r="M1102" s="264"/>
      <c r="N1102" s="265"/>
      <c r="O1102" s="265"/>
      <c r="P1102" s="265"/>
      <c r="Q1102" s="265"/>
      <c r="R1102" s="265"/>
      <c r="S1102" s="265"/>
      <c r="T1102" s="266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67" t="s">
        <v>173</v>
      </c>
      <c r="AU1102" s="267" t="s">
        <v>82</v>
      </c>
      <c r="AV1102" s="13" t="s">
        <v>80</v>
      </c>
      <c r="AW1102" s="13" t="s">
        <v>30</v>
      </c>
      <c r="AX1102" s="13" t="s">
        <v>73</v>
      </c>
      <c r="AY1102" s="267" t="s">
        <v>165</v>
      </c>
    </row>
    <row r="1103" spans="1:51" s="14" customFormat="1" ht="12">
      <c r="A1103" s="14"/>
      <c r="B1103" s="268"/>
      <c r="C1103" s="269"/>
      <c r="D1103" s="259" t="s">
        <v>173</v>
      </c>
      <c r="E1103" s="270" t="s">
        <v>1</v>
      </c>
      <c r="F1103" s="271" t="s">
        <v>1174</v>
      </c>
      <c r="G1103" s="269"/>
      <c r="H1103" s="272">
        <v>15.75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173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165</v>
      </c>
    </row>
    <row r="1104" spans="1:51" s="14" customFormat="1" ht="12">
      <c r="A1104" s="14"/>
      <c r="B1104" s="268"/>
      <c r="C1104" s="269"/>
      <c r="D1104" s="259" t="s">
        <v>173</v>
      </c>
      <c r="E1104" s="270" t="s">
        <v>1</v>
      </c>
      <c r="F1104" s="271" t="s">
        <v>2629</v>
      </c>
      <c r="G1104" s="269"/>
      <c r="H1104" s="272">
        <v>282.2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173</v>
      </c>
      <c r="AU1104" s="278" t="s">
        <v>82</v>
      </c>
      <c r="AV1104" s="14" t="s">
        <v>82</v>
      </c>
      <c r="AW1104" s="14" t="s">
        <v>30</v>
      </c>
      <c r="AX1104" s="14" t="s">
        <v>73</v>
      </c>
      <c r="AY1104" s="278" t="s">
        <v>165</v>
      </c>
    </row>
    <row r="1105" spans="1:51" s="14" customFormat="1" ht="12">
      <c r="A1105" s="14"/>
      <c r="B1105" s="268"/>
      <c r="C1105" s="269"/>
      <c r="D1105" s="259" t="s">
        <v>173</v>
      </c>
      <c r="E1105" s="270" t="s">
        <v>1</v>
      </c>
      <c r="F1105" s="271" t="s">
        <v>2695</v>
      </c>
      <c r="G1105" s="269"/>
      <c r="H1105" s="272">
        <v>40.5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173</v>
      </c>
      <c r="AU1105" s="278" t="s">
        <v>82</v>
      </c>
      <c r="AV1105" s="14" t="s">
        <v>82</v>
      </c>
      <c r="AW1105" s="14" t="s">
        <v>30</v>
      </c>
      <c r="AX1105" s="14" t="s">
        <v>73</v>
      </c>
      <c r="AY1105" s="278" t="s">
        <v>165</v>
      </c>
    </row>
    <row r="1106" spans="1:65" s="2" customFormat="1" ht="21.75" customHeight="1">
      <c r="A1106" s="37"/>
      <c r="B1106" s="38"/>
      <c r="C1106" s="243" t="s">
        <v>2022</v>
      </c>
      <c r="D1106" s="243" t="s">
        <v>167</v>
      </c>
      <c r="E1106" s="244" t="s">
        <v>1627</v>
      </c>
      <c r="F1106" s="245" t="s">
        <v>1628</v>
      </c>
      <c r="G1106" s="246" t="s">
        <v>170</v>
      </c>
      <c r="H1106" s="247">
        <v>338.45</v>
      </c>
      <c r="I1106" s="248"/>
      <c r="J1106" s="249">
        <f>ROUND(I1106*H1106,2)</f>
        <v>0</v>
      </c>
      <c r="K1106" s="250"/>
      <c r="L1106" s="43"/>
      <c r="M1106" s="251" t="s">
        <v>1</v>
      </c>
      <c r="N1106" s="252" t="s">
        <v>38</v>
      </c>
      <c r="O1106" s="90"/>
      <c r="P1106" s="253">
        <f>O1106*H1106</f>
        <v>0</v>
      </c>
      <c r="Q1106" s="253">
        <v>0</v>
      </c>
      <c r="R1106" s="253">
        <f>Q1106*H1106</f>
        <v>0</v>
      </c>
      <c r="S1106" s="253">
        <v>0</v>
      </c>
      <c r="T1106" s="254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55" t="s">
        <v>247</v>
      </c>
      <c r="AT1106" s="255" t="s">
        <v>167</v>
      </c>
      <c r="AU1106" s="255" t="s">
        <v>82</v>
      </c>
      <c r="AY1106" s="16" t="s">
        <v>165</v>
      </c>
      <c r="BE1106" s="256">
        <f>IF(N1106="základní",J1106,0)</f>
        <v>0</v>
      </c>
      <c r="BF1106" s="256">
        <f>IF(N1106="snížená",J1106,0)</f>
        <v>0</v>
      </c>
      <c r="BG1106" s="256">
        <f>IF(N1106="zákl. přenesená",J1106,0)</f>
        <v>0</v>
      </c>
      <c r="BH1106" s="256">
        <f>IF(N1106="sníž. přenesená",J1106,0)</f>
        <v>0</v>
      </c>
      <c r="BI1106" s="256">
        <f>IF(N1106="nulová",J1106,0)</f>
        <v>0</v>
      </c>
      <c r="BJ1106" s="16" t="s">
        <v>80</v>
      </c>
      <c r="BK1106" s="256">
        <f>ROUND(I1106*H1106,2)</f>
        <v>0</v>
      </c>
      <c r="BL1106" s="16" t="s">
        <v>247</v>
      </c>
      <c r="BM1106" s="255" t="s">
        <v>2696</v>
      </c>
    </row>
    <row r="1107" spans="1:65" s="2" customFormat="1" ht="21.75" customHeight="1">
      <c r="A1107" s="37"/>
      <c r="B1107" s="38"/>
      <c r="C1107" s="243" t="s">
        <v>2026</v>
      </c>
      <c r="D1107" s="243" t="s">
        <v>167</v>
      </c>
      <c r="E1107" s="244" t="s">
        <v>1631</v>
      </c>
      <c r="F1107" s="245" t="s">
        <v>1632</v>
      </c>
      <c r="G1107" s="246" t="s">
        <v>457</v>
      </c>
      <c r="H1107" s="247">
        <v>46.8</v>
      </c>
      <c r="I1107" s="248"/>
      <c r="J1107" s="249">
        <f>ROUND(I1107*H1107,2)</f>
        <v>0</v>
      </c>
      <c r="K1107" s="250"/>
      <c r="L1107" s="43"/>
      <c r="M1107" s="251" t="s">
        <v>1</v>
      </c>
      <c r="N1107" s="252" t="s">
        <v>38</v>
      </c>
      <c r="O1107" s="90"/>
      <c r="P1107" s="253">
        <f>O1107*H1107</f>
        <v>0</v>
      </c>
      <c r="Q1107" s="253">
        <v>0</v>
      </c>
      <c r="R1107" s="253">
        <f>Q1107*H1107</f>
        <v>0</v>
      </c>
      <c r="S1107" s="253">
        <v>0.01392</v>
      </c>
      <c r="T1107" s="254">
        <f>S1107*H1107</f>
        <v>0.6514559999999999</v>
      </c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R1107" s="255" t="s">
        <v>247</v>
      </c>
      <c r="AT1107" s="255" t="s">
        <v>167</v>
      </c>
      <c r="AU1107" s="255" t="s">
        <v>82</v>
      </c>
      <c r="AY1107" s="16" t="s">
        <v>165</v>
      </c>
      <c r="BE1107" s="256">
        <f>IF(N1107="základní",J1107,0)</f>
        <v>0</v>
      </c>
      <c r="BF1107" s="256">
        <f>IF(N1107="snížená",J1107,0)</f>
        <v>0</v>
      </c>
      <c r="BG1107" s="256">
        <f>IF(N1107="zákl. přenesená",J1107,0)</f>
        <v>0</v>
      </c>
      <c r="BH1107" s="256">
        <f>IF(N1107="sníž. přenesená",J1107,0)</f>
        <v>0</v>
      </c>
      <c r="BI1107" s="256">
        <f>IF(N1107="nulová",J1107,0)</f>
        <v>0</v>
      </c>
      <c r="BJ1107" s="16" t="s">
        <v>80</v>
      </c>
      <c r="BK1107" s="256">
        <f>ROUND(I1107*H1107,2)</f>
        <v>0</v>
      </c>
      <c r="BL1107" s="16" t="s">
        <v>247</v>
      </c>
      <c r="BM1107" s="255" t="s">
        <v>2697</v>
      </c>
    </row>
    <row r="1108" spans="1:51" s="13" customFormat="1" ht="12">
      <c r="A1108" s="13"/>
      <c r="B1108" s="257"/>
      <c r="C1108" s="258"/>
      <c r="D1108" s="259" t="s">
        <v>173</v>
      </c>
      <c r="E1108" s="260" t="s">
        <v>1</v>
      </c>
      <c r="F1108" s="261" t="s">
        <v>1562</v>
      </c>
      <c r="G1108" s="258"/>
      <c r="H1108" s="260" t="s">
        <v>1</v>
      </c>
      <c r="I1108" s="262"/>
      <c r="J1108" s="258"/>
      <c r="K1108" s="258"/>
      <c r="L1108" s="263"/>
      <c r="M1108" s="264"/>
      <c r="N1108" s="265"/>
      <c r="O1108" s="265"/>
      <c r="P1108" s="265"/>
      <c r="Q1108" s="265"/>
      <c r="R1108" s="265"/>
      <c r="S1108" s="265"/>
      <c r="T1108" s="266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67" t="s">
        <v>173</v>
      </c>
      <c r="AU1108" s="267" t="s">
        <v>82</v>
      </c>
      <c r="AV1108" s="13" t="s">
        <v>80</v>
      </c>
      <c r="AW1108" s="13" t="s">
        <v>30</v>
      </c>
      <c r="AX1108" s="13" t="s">
        <v>73</v>
      </c>
      <c r="AY1108" s="267" t="s">
        <v>165</v>
      </c>
    </row>
    <row r="1109" spans="1:51" s="14" customFormat="1" ht="12">
      <c r="A1109" s="14"/>
      <c r="B1109" s="268"/>
      <c r="C1109" s="269"/>
      <c r="D1109" s="259" t="s">
        <v>173</v>
      </c>
      <c r="E1109" s="270" t="s">
        <v>1</v>
      </c>
      <c r="F1109" s="271" t="s">
        <v>1634</v>
      </c>
      <c r="G1109" s="269"/>
      <c r="H1109" s="272">
        <v>46.8</v>
      </c>
      <c r="I1109" s="273"/>
      <c r="J1109" s="269"/>
      <c r="K1109" s="269"/>
      <c r="L1109" s="274"/>
      <c r="M1109" s="275"/>
      <c r="N1109" s="276"/>
      <c r="O1109" s="276"/>
      <c r="P1109" s="276"/>
      <c r="Q1109" s="276"/>
      <c r="R1109" s="276"/>
      <c r="S1109" s="276"/>
      <c r="T1109" s="27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8" t="s">
        <v>173</v>
      </c>
      <c r="AU1109" s="278" t="s">
        <v>82</v>
      </c>
      <c r="AV1109" s="14" t="s">
        <v>82</v>
      </c>
      <c r="AW1109" s="14" t="s">
        <v>30</v>
      </c>
      <c r="AX1109" s="14" t="s">
        <v>73</v>
      </c>
      <c r="AY1109" s="278" t="s">
        <v>165</v>
      </c>
    </row>
    <row r="1110" spans="1:65" s="2" customFormat="1" ht="21.75" customHeight="1">
      <c r="A1110" s="37"/>
      <c r="B1110" s="38"/>
      <c r="C1110" s="243" t="s">
        <v>2030</v>
      </c>
      <c r="D1110" s="243" t="s">
        <v>167</v>
      </c>
      <c r="E1110" s="244" t="s">
        <v>1636</v>
      </c>
      <c r="F1110" s="245" t="s">
        <v>1637</v>
      </c>
      <c r="G1110" s="246" t="s">
        <v>457</v>
      </c>
      <c r="H1110" s="247">
        <v>46.8</v>
      </c>
      <c r="I1110" s="248"/>
      <c r="J1110" s="249">
        <f>ROUND(I1110*H1110,2)</f>
        <v>0</v>
      </c>
      <c r="K1110" s="250"/>
      <c r="L1110" s="43"/>
      <c r="M1110" s="251" t="s">
        <v>1</v>
      </c>
      <c r="N1110" s="252" t="s">
        <v>38</v>
      </c>
      <c r="O1110" s="90"/>
      <c r="P1110" s="253">
        <f>O1110*H1110</f>
        <v>0</v>
      </c>
      <c r="Q1110" s="253">
        <v>0</v>
      </c>
      <c r="R1110" s="253">
        <f>Q1110*H1110</f>
        <v>0</v>
      </c>
      <c r="S1110" s="253">
        <v>0</v>
      </c>
      <c r="T1110" s="254">
        <f>S1110*H1110</f>
        <v>0</v>
      </c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R1110" s="255" t="s">
        <v>247</v>
      </c>
      <c r="AT1110" s="255" t="s">
        <v>167</v>
      </c>
      <c r="AU1110" s="255" t="s">
        <v>82</v>
      </c>
      <c r="AY1110" s="16" t="s">
        <v>165</v>
      </c>
      <c r="BE1110" s="256">
        <f>IF(N1110="základní",J1110,0)</f>
        <v>0</v>
      </c>
      <c r="BF1110" s="256">
        <f>IF(N1110="snížená",J1110,0)</f>
        <v>0</v>
      </c>
      <c r="BG1110" s="256">
        <f>IF(N1110="zákl. přenesená",J1110,0)</f>
        <v>0</v>
      </c>
      <c r="BH1110" s="256">
        <f>IF(N1110="sníž. přenesená",J1110,0)</f>
        <v>0</v>
      </c>
      <c r="BI1110" s="256">
        <f>IF(N1110="nulová",J1110,0)</f>
        <v>0</v>
      </c>
      <c r="BJ1110" s="16" t="s">
        <v>80</v>
      </c>
      <c r="BK1110" s="256">
        <f>ROUND(I1110*H1110,2)</f>
        <v>0</v>
      </c>
      <c r="BL1110" s="16" t="s">
        <v>247</v>
      </c>
      <c r="BM1110" s="255" t="s">
        <v>2698</v>
      </c>
    </row>
    <row r="1111" spans="1:65" s="2" customFormat="1" ht="16.5" customHeight="1">
      <c r="A1111" s="37"/>
      <c r="B1111" s="38"/>
      <c r="C1111" s="243" t="s">
        <v>1598</v>
      </c>
      <c r="D1111" s="243" t="s">
        <v>167</v>
      </c>
      <c r="E1111" s="244" t="s">
        <v>1640</v>
      </c>
      <c r="F1111" s="245" t="s">
        <v>1641</v>
      </c>
      <c r="G1111" s="246" t="s">
        <v>170</v>
      </c>
      <c r="H1111" s="247">
        <v>255.95</v>
      </c>
      <c r="I1111" s="248"/>
      <c r="J1111" s="249">
        <f>ROUND(I1111*H1111,2)</f>
        <v>0</v>
      </c>
      <c r="K1111" s="250"/>
      <c r="L1111" s="43"/>
      <c r="M1111" s="251" t="s">
        <v>1</v>
      </c>
      <c r="N1111" s="252" t="s">
        <v>38</v>
      </c>
      <c r="O1111" s="90"/>
      <c r="P1111" s="253">
        <f>O1111*H1111</f>
        <v>0</v>
      </c>
      <c r="Q1111" s="253">
        <v>0</v>
      </c>
      <c r="R1111" s="253">
        <f>Q1111*H1111</f>
        <v>0</v>
      </c>
      <c r="S1111" s="253">
        <v>0</v>
      </c>
      <c r="T1111" s="254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55" t="s">
        <v>247</v>
      </c>
      <c r="AT1111" s="255" t="s">
        <v>167</v>
      </c>
      <c r="AU1111" s="255" t="s">
        <v>82</v>
      </c>
      <c r="AY1111" s="16" t="s">
        <v>165</v>
      </c>
      <c r="BE1111" s="256">
        <f>IF(N1111="základní",J1111,0)</f>
        <v>0</v>
      </c>
      <c r="BF1111" s="256">
        <f>IF(N1111="snížená",J1111,0)</f>
        <v>0</v>
      </c>
      <c r="BG1111" s="256">
        <f>IF(N1111="zákl. přenesená",J1111,0)</f>
        <v>0</v>
      </c>
      <c r="BH1111" s="256">
        <f>IF(N1111="sníž. přenesená",J1111,0)</f>
        <v>0</v>
      </c>
      <c r="BI1111" s="256">
        <f>IF(N1111="nulová",J1111,0)</f>
        <v>0</v>
      </c>
      <c r="BJ1111" s="16" t="s">
        <v>80</v>
      </c>
      <c r="BK1111" s="256">
        <f>ROUND(I1111*H1111,2)</f>
        <v>0</v>
      </c>
      <c r="BL1111" s="16" t="s">
        <v>247</v>
      </c>
      <c r="BM1111" s="255" t="s">
        <v>2699</v>
      </c>
    </row>
    <row r="1112" spans="1:51" s="13" customFormat="1" ht="12">
      <c r="A1112" s="13"/>
      <c r="B1112" s="257"/>
      <c r="C1112" s="258"/>
      <c r="D1112" s="259" t="s">
        <v>173</v>
      </c>
      <c r="E1112" s="260" t="s">
        <v>1</v>
      </c>
      <c r="F1112" s="261" t="s">
        <v>1149</v>
      </c>
      <c r="G1112" s="258"/>
      <c r="H1112" s="260" t="s">
        <v>1</v>
      </c>
      <c r="I1112" s="262"/>
      <c r="J1112" s="258"/>
      <c r="K1112" s="258"/>
      <c r="L1112" s="263"/>
      <c r="M1112" s="264"/>
      <c r="N1112" s="265"/>
      <c r="O1112" s="265"/>
      <c r="P1112" s="265"/>
      <c r="Q1112" s="265"/>
      <c r="R1112" s="265"/>
      <c r="S1112" s="265"/>
      <c r="T1112" s="266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7" t="s">
        <v>173</v>
      </c>
      <c r="AU1112" s="267" t="s">
        <v>82</v>
      </c>
      <c r="AV1112" s="13" t="s">
        <v>80</v>
      </c>
      <c r="AW1112" s="13" t="s">
        <v>30</v>
      </c>
      <c r="AX1112" s="13" t="s">
        <v>73</v>
      </c>
      <c r="AY1112" s="267" t="s">
        <v>165</v>
      </c>
    </row>
    <row r="1113" spans="1:51" s="14" customFormat="1" ht="12">
      <c r="A1113" s="14"/>
      <c r="B1113" s="268"/>
      <c r="C1113" s="269"/>
      <c r="D1113" s="259" t="s">
        <v>173</v>
      </c>
      <c r="E1113" s="270" t="s">
        <v>1</v>
      </c>
      <c r="F1113" s="271" t="s">
        <v>1174</v>
      </c>
      <c r="G1113" s="269"/>
      <c r="H1113" s="272">
        <v>15.75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173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165</v>
      </c>
    </row>
    <row r="1114" spans="1:51" s="14" customFormat="1" ht="12">
      <c r="A1114" s="14"/>
      <c r="B1114" s="268"/>
      <c r="C1114" s="269"/>
      <c r="D1114" s="259" t="s">
        <v>173</v>
      </c>
      <c r="E1114" s="270" t="s">
        <v>1</v>
      </c>
      <c r="F1114" s="271" t="s">
        <v>2690</v>
      </c>
      <c r="G1114" s="269"/>
      <c r="H1114" s="272">
        <v>240.2</v>
      </c>
      <c r="I1114" s="273"/>
      <c r="J1114" s="269"/>
      <c r="K1114" s="269"/>
      <c r="L1114" s="274"/>
      <c r="M1114" s="275"/>
      <c r="N1114" s="276"/>
      <c r="O1114" s="276"/>
      <c r="P1114" s="276"/>
      <c r="Q1114" s="276"/>
      <c r="R1114" s="276"/>
      <c r="S1114" s="276"/>
      <c r="T1114" s="27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8" t="s">
        <v>173</v>
      </c>
      <c r="AU1114" s="278" t="s">
        <v>82</v>
      </c>
      <c r="AV1114" s="14" t="s">
        <v>82</v>
      </c>
      <c r="AW1114" s="14" t="s">
        <v>30</v>
      </c>
      <c r="AX1114" s="14" t="s">
        <v>73</v>
      </c>
      <c r="AY1114" s="278" t="s">
        <v>165</v>
      </c>
    </row>
    <row r="1115" spans="1:65" s="2" customFormat="1" ht="21.75" customHeight="1">
      <c r="A1115" s="37"/>
      <c r="B1115" s="38"/>
      <c r="C1115" s="243" t="s">
        <v>1604</v>
      </c>
      <c r="D1115" s="243" t="s">
        <v>167</v>
      </c>
      <c r="E1115" s="244" t="s">
        <v>1644</v>
      </c>
      <c r="F1115" s="245" t="s">
        <v>1645</v>
      </c>
      <c r="G1115" s="246" t="s">
        <v>170</v>
      </c>
      <c r="H1115" s="247">
        <v>79.2</v>
      </c>
      <c r="I1115" s="248"/>
      <c r="J1115" s="249">
        <f>ROUND(I1115*H1115,2)</f>
        <v>0</v>
      </c>
      <c r="K1115" s="250"/>
      <c r="L1115" s="43"/>
      <c r="M1115" s="251" t="s">
        <v>1</v>
      </c>
      <c r="N1115" s="252" t="s">
        <v>38</v>
      </c>
      <c r="O1115" s="90"/>
      <c r="P1115" s="253">
        <f>O1115*H1115</f>
        <v>0</v>
      </c>
      <c r="Q1115" s="253">
        <v>0.04644</v>
      </c>
      <c r="R1115" s="253">
        <f>Q1115*H1115</f>
        <v>3.6780480000000004</v>
      </c>
      <c r="S1115" s="253">
        <v>0</v>
      </c>
      <c r="T1115" s="254">
        <f>S1115*H1115</f>
        <v>0</v>
      </c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R1115" s="255" t="s">
        <v>247</v>
      </c>
      <c r="AT1115" s="255" t="s">
        <v>167</v>
      </c>
      <c r="AU1115" s="255" t="s">
        <v>82</v>
      </c>
      <c r="AY1115" s="16" t="s">
        <v>165</v>
      </c>
      <c r="BE1115" s="256">
        <f>IF(N1115="základní",J1115,0)</f>
        <v>0</v>
      </c>
      <c r="BF1115" s="256">
        <f>IF(N1115="snížená",J1115,0)</f>
        <v>0</v>
      </c>
      <c r="BG1115" s="256">
        <f>IF(N1115="zákl. přenesená",J1115,0)</f>
        <v>0</v>
      </c>
      <c r="BH1115" s="256">
        <f>IF(N1115="sníž. přenesená",J1115,0)</f>
        <v>0</v>
      </c>
      <c r="BI1115" s="256">
        <f>IF(N1115="nulová",J1115,0)</f>
        <v>0</v>
      </c>
      <c r="BJ1115" s="16" t="s">
        <v>80</v>
      </c>
      <c r="BK1115" s="256">
        <f>ROUND(I1115*H1115,2)</f>
        <v>0</v>
      </c>
      <c r="BL1115" s="16" t="s">
        <v>247</v>
      </c>
      <c r="BM1115" s="255" t="s">
        <v>2700</v>
      </c>
    </row>
    <row r="1116" spans="1:51" s="13" customFormat="1" ht="12">
      <c r="A1116" s="13"/>
      <c r="B1116" s="257"/>
      <c r="C1116" s="258"/>
      <c r="D1116" s="259" t="s">
        <v>173</v>
      </c>
      <c r="E1116" s="260" t="s">
        <v>1</v>
      </c>
      <c r="F1116" s="261" t="s">
        <v>924</v>
      </c>
      <c r="G1116" s="258"/>
      <c r="H1116" s="260" t="s">
        <v>1</v>
      </c>
      <c r="I1116" s="262"/>
      <c r="J1116" s="258"/>
      <c r="K1116" s="258"/>
      <c r="L1116" s="263"/>
      <c r="M1116" s="264"/>
      <c r="N1116" s="265"/>
      <c r="O1116" s="265"/>
      <c r="P1116" s="265"/>
      <c r="Q1116" s="265"/>
      <c r="R1116" s="265"/>
      <c r="S1116" s="265"/>
      <c r="T1116" s="266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7" t="s">
        <v>173</v>
      </c>
      <c r="AU1116" s="267" t="s">
        <v>82</v>
      </c>
      <c r="AV1116" s="13" t="s">
        <v>80</v>
      </c>
      <c r="AW1116" s="13" t="s">
        <v>30</v>
      </c>
      <c r="AX1116" s="13" t="s">
        <v>73</v>
      </c>
      <c r="AY1116" s="267" t="s">
        <v>165</v>
      </c>
    </row>
    <row r="1117" spans="1:51" s="14" customFormat="1" ht="12">
      <c r="A1117" s="14"/>
      <c r="B1117" s="268"/>
      <c r="C1117" s="269"/>
      <c r="D1117" s="259" t="s">
        <v>173</v>
      </c>
      <c r="E1117" s="270" t="s">
        <v>1</v>
      </c>
      <c r="F1117" s="271" t="s">
        <v>2701</v>
      </c>
      <c r="G1117" s="269"/>
      <c r="H1117" s="272">
        <v>79.2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173</v>
      </c>
      <c r="AU1117" s="278" t="s">
        <v>82</v>
      </c>
      <c r="AV1117" s="14" t="s">
        <v>82</v>
      </c>
      <c r="AW1117" s="14" t="s">
        <v>30</v>
      </c>
      <c r="AX1117" s="14" t="s">
        <v>73</v>
      </c>
      <c r="AY1117" s="278" t="s">
        <v>165</v>
      </c>
    </row>
    <row r="1118" spans="1:65" s="2" customFormat="1" ht="21.75" customHeight="1">
      <c r="A1118" s="37"/>
      <c r="B1118" s="38"/>
      <c r="C1118" s="243" t="s">
        <v>1609</v>
      </c>
      <c r="D1118" s="243" t="s">
        <v>167</v>
      </c>
      <c r="E1118" s="244" t="s">
        <v>1648</v>
      </c>
      <c r="F1118" s="245" t="s">
        <v>1649</v>
      </c>
      <c r="G1118" s="246" t="s">
        <v>457</v>
      </c>
      <c r="H1118" s="247">
        <v>141.1</v>
      </c>
      <c r="I1118" s="248"/>
      <c r="J1118" s="249">
        <f>ROUND(I1118*H1118,2)</f>
        <v>0</v>
      </c>
      <c r="K1118" s="250"/>
      <c r="L1118" s="43"/>
      <c r="M1118" s="251" t="s">
        <v>1</v>
      </c>
      <c r="N1118" s="252" t="s">
        <v>38</v>
      </c>
      <c r="O1118" s="90"/>
      <c r="P1118" s="253">
        <f>O1118*H1118</f>
        <v>0</v>
      </c>
      <c r="Q1118" s="253">
        <v>0.00049</v>
      </c>
      <c r="R1118" s="253">
        <f>Q1118*H1118</f>
        <v>0.06913899999999999</v>
      </c>
      <c r="S1118" s="253">
        <v>0</v>
      </c>
      <c r="T1118" s="254">
        <f>S1118*H1118</f>
        <v>0</v>
      </c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R1118" s="255" t="s">
        <v>247</v>
      </c>
      <c r="AT1118" s="255" t="s">
        <v>167</v>
      </c>
      <c r="AU1118" s="255" t="s">
        <v>82</v>
      </c>
      <c r="AY1118" s="16" t="s">
        <v>165</v>
      </c>
      <c r="BE1118" s="256">
        <f>IF(N1118="základní",J1118,0)</f>
        <v>0</v>
      </c>
      <c r="BF1118" s="256">
        <f>IF(N1118="snížená",J1118,0)</f>
        <v>0</v>
      </c>
      <c r="BG1118" s="256">
        <f>IF(N1118="zákl. přenesená",J1118,0)</f>
        <v>0</v>
      </c>
      <c r="BH1118" s="256">
        <f>IF(N1118="sníž. přenesená",J1118,0)</f>
        <v>0</v>
      </c>
      <c r="BI1118" s="256">
        <f>IF(N1118="nulová",J1118,0)</f>
        <v>0</v>
      </c>
      <c r="BJ1118" s="16" t="s">
        <v>80</v>
      </c>
      <c r="BK1118" s="256">
        <f>ROUND(I1118*H1118,2)</f>
        <v>0</v>
      </c>
      <c r="BL1118" s="16" t="s">
        <v>247</v>
      </c>
      <c r="BM1118" s="255" t="s">
        <v>2702</v>
      </c>
    </row>
    <row r="1119" spans="1:51" s="14" customFormat="1" ht="12">
      <c r="A1119" s="14"/>
      <c r="B1119" s="268"/>
      <c r="C1119" s="269"/>
      <c r="D1119" s="259" t="s">
        <v>173</v>
      </c>
      <c r="E1119" s="270" t="s">
        <v>1</v>
      </c>
      <c r="F1119" s="271" t="s">
        <v>2703</v>
      </c>
      <c r="G1119" s="269"/>
      <c r="H1119" s="272">
        <v>141.1</v>
      </c>
      <c r="I1119" s="273"/>
      <c r="J1119" s="269"/>
      <c r="K1119" s="269"/>
      <c r="L1119" s="274"/>
      <c r="M1119" s="275"/>
      <c r="N1119" s="276"/>
      <c r="O1119" s="276"/>
      <c r="P1119" s="276"/>
      <c r="Q1119" s="276"/>
      <c r="R1119" s="276"/>
      <c r="S1119" s="276"/>
      <c r="T1119" s="277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8" t="s">
        <v>173</v>
      </c>
      <c r="AU1119" s="278" t="s">
        <v>82</v>
      </c>
      <c r="AV1119" s="14" t="s">
        <v>82</v>
      </c>
      <c r="AW1119" s="14" t="s">
        <v>30</v>
      </c>
      <c r="AX1119" s="14" t="s">
        <v>73</v>
      </c>
      <c r="AY1119" s="278" t="s">
        <v>165</v>
      </c>
    </row>
    <row r="1120" spans="1:65" s="2" customFormat="1" ht="21.75" customHeight="1">
      <c r="A1120" s="37"/>
      <c r="B1120" s="38"/>
      <c r="C1120" s="243" t="s">
        <v>1615</v>
      </c>
      <c r="D1120" s="243" t="s">
        <v>167</v>
      </c>
      <c r="E1120" s="244" t="s">
        <v>1653</v>
      </c>
      <c r="F1120" s="245" t="s">
        <v>1654</v>
      </c>
      <c r="G1120" s="246" t="s">
        <v>457</v>
      </c>
      <c r="H1120" s="247">
        <v>141.1</v>
      </c>
      <c r="I1120" s="248"/>
      <c r="J1120" s="249">
        <f>ROUND(I1120*H1120,2)</f>
        <v>0</v>
      </c>
      <c r="K1120" s="250"/>
      <c r="L1120" s="43"/>
      <c r="M1120" s="251" t="s">
        <v>1</v>
      </c>
      <c r="N1120" s="252" t="s">
        <v>38</v>
      </c>
      <c r="O1120" s="90"/>
      <c r="P1120" s="253">
        <f>O1120*H1120</f>
        <v>0</v>
      </c>
      <c r="Q1120" s="253">
        <v>0.00012</v>
      </c>
      <c r="R1120" s="253">
        <f>Q1120*H1120</f>
        <v>0.016932</v>
      </c>
      <c r="S1120" s="253">
        <v>0</v>
      </c>
      <c r="T1120" s="254">
        <f>S1120*H1120</f>
        <v>0</v>
      </c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R1120" s="255" t="s">
        <v>247</v>
      </c>
      <c r="AT1120" s="255" t="s">
        <v>167</v>
      </c>
      <c r="AU1120" s="255" t="s">
        <v>82</v>
      </c>
      <c r="AY1120" s="16" t="s">
        <v>165</v>
      </c>
      <c r="BE1120" s="256">
        <f>IF(N1120="základní",J1120,0)</f>
        <v>0</v>
      </c>
      <c r="BF1120" s="256">
        <f>IF(N1120="snížená",J1120,0)</f>
        <v>0</v>
      </c>
      <c r="BG1120" s="256">
        <f>IF(N1120="zákl. přenesená",J1120,0)</f>
        <v>0</v>
      </c>
      <c r="BH1120" s="256">
        <f>IF(N1120="sníž. přenesená",J1120,0)</f>
        <v>0</v>
      </c>
      <c r="BI1120" s="256">
        <f>IF(N1120="nulová",J1120,0)</f>
        <v>0</v>
      </c>
      <c r="BJ1120" s="16" t="s">
        <v>80</v>
      </c>
      <c r="BK1120" s="256">
        <f>ROUND(I1120*H1120,2)</f>
        <v>0</v>
      </c>
      <c r="BL1120" s="16" t="s">
        <v>247</v>
      </c>
      <c r="BM1120" s="255" t="s">
        <v>2704</v>
      </c>
    </row>
    <row r="1121" spans="1:51" s="14" customFormat="1" ht="12">
      <c r="A1121" s="14"/>
      <c r="B1121" s="268"/>
      <c r="C1121" s="269"/>
      <c r="D1121" s="259" t="s">
        <v>173</v>
      </c>
      <c r="E1121" s="270" t="s">
        <v>1</v>
      </c>
      <c r="F1121" s="271" t="s">
        <v>2703</v>
      </c>
      <c r="G1121" s="269"/>
      <c r="H1121" s="272">
        <v>141.1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173</v>
      </c>
      <c r="AU1121" s="278" t="s">
        <v>82</v>
      </c>
      <c r="AV1121" s="14" t="s">
        <v>82</v>
      </c>
      <c r="AW1121" s="14" t="s">
        <v>30</v>
      </c>
      <c r="AX1121" s="14" t="s">
        <v>73</v>
      </c>
      <c r="AY1121" s="278" t="s">
        <v>165</v>
      </c>
    </row>
    <row r="1122" spans="1:65" s="2" customFormat="1" ht="21.75" customHeight="1">
      <c r="A1122" s="37"/>
      <c r="B1122" s="38"/>
      <c r="C1122" s="243" t="s">
        <v>1621</v>
      </c>
      <c r="D1122" s="243" t="s">
        <v>167</v>
      </c>
      <c r="E1122" s="244" t="s">
        <v>1657</v>
      </c>
      <c r="F1122" s="245" t="s">
        <v>1658</v>
      </c>
      <c r="G1122" s="246" t="s">
        <v>457</v>
      </c>
      <c r="H1122" s="247">
        <v>42</v>
      </c>
      <c r="I1122" s="248"/>
      <c r="J1122" s="249">
        <f>ROUND(I1122*H1122,2)</f>
        <v>0</v>
      </c>
      <c r="K1122" s="250"/>
      <c r="L1122" s="43"/>
      <c r="M1122" s="251" t="s">
        <v>1</v>
      </c>
      <c r="N1122" s="252" t="s">
        <v>38</v>
      </c>
      <c r="O1122" s="90"/>
      <c r="P1122" s="253">
        <f>O1122*H1122</f>
        <v>0</v>
      </c>
      <c r="Q1122" s="253">
        <v>0.01418</v>
      </c>
      <c r="R1122" s="253">
        <f>Q1122*H1122</f>
        <v>0.59556</v>
      </c>
      <c r="S1122" s="253">
        <v>0</v>
      </c>
      <c r="T1122" s="254">
        <f>S1122*H1122</f>
        <v>0</v>
      </c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R1122" s="255" t="s">
        <v>247</v>
      </c>
      <c r="AT1122" s="255" t="s">
        <v>167</v>
      </c>
      <c r="AU1122" s="255" t="s">
        <v>82</v>
      </c>
      <c r="AY1122" s="16" t="s">
        <v>165</v>
      </c>
      <c r="BE1122" s="256">
        <f>IF(N1122="základní",J1122,0)</f>
        <v>0</v>
      </c>
      <c r="BF1122" s="256">
        <f>IF(N1122="snížená",J1122,0)</f>
        <v>0</v>
      </c>
      <c r="BG1122" s="256">
        <f>IF(N1122="zákl. přenesená",J1122,0)</f>
        <v>0</v>
      </c>
      <c r="BH1122" s="256">
        <f>IF(N1122="sníž. přenesená",J1122,0)</f>
        <v>0</v>
      </c>
      <c r="BI1122" s="256">
        <f>IF(N1122="nulová",J1122,0)</f>
        <v>0</v>
      </c>
      <c r="BJ1122" s="16" t="s">
        <v>80</v>
      </c>
      <c r="BK1122" s="256">
        <f>ROUND(I1122*H1122,2)</f>
        <v>0</v>
      </c>
      <c r="BL1122" s="16" t="s">
        <v>247</v>
      </c>
      <c r="BM1122" s="255" t="s">
        <v>2705</v>
      </c>
    </row>
    <row r="1123" spans="1:51" s="13" customFormat="1" ht="12">
      <c r="A1123" s="13"/>
      <c r="B1123" s="257"/>
      <c r="C1123" s="258"/>
      <c r="D1123" s="259" t="s">
        <v>173</v>
      </c>
      <c r="E1123" s="260" t="s">
        <v>1</v>
      </c>
      <c r="F1123" s="261" t="s">
        <v>1562</v>
      </c>
      <c r="G1123" s="258"/>
      <c r="H1123" s="260" t="s">
        <v>1</v>
      </c>
      <c r="I1123" s="262"/>
      <c r="J1123" s="258"/>
      <c r="K1123" s="258"/>
      <c r="L1123" s="263"/>
      <c r="M1123" s="264"/>
      <c r="N1123" s="265"/>
      <c r="O1123" s="265"/>
      <c r="P1123" s="265"/>
      <c r="Q1123" s="265"/>
      <c r="R1123" s="265"/>
      <c r="S1123" s="265"/>
      <c r="T1123" s="266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7" t="s">
        <v>173</v>
      </c>
      <c r="AU1123" s="267" t="s">
        <v>82</v>
      </c>
      <c r="AV1123" s="13" t="s">
        <v>80</v>
      </c>
      <c r="AW1123" s="13" t="s">
        <v>30</v>
      </c>
      <c r="AX1123" s="13" t="s">
        <v>73</v>
      </c>
      <c r="AY1123" s="267" t="s">
        <v>165</v>
      </c>
    </row>
    <row r="1124" spans="1:51" s="14" customFormat="1" ht="12">
      <c r="A1124" s="14"/>
      <c r="B1124" s="268"/>
      <c r="C1124" s="269"/>
      <c r="D1124" s="259" t="s">
        <v>173</v>
      </c>
      <c r="E1124" s="270" t="s">
        <v>1</v>
      </c>
      <c r="F1124" s="271" t="s">
        <v>1660</v>
      </c>
      <c r="G1124" s="269"/>
      <c r="H1124" s="272">
        <v>42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173</v>
      </c>
      <c r="AU1124" s="278" t="s">
        <v>82</v>
      </c>
      <c r="AV1124" s="14" t="s">
        <v>82</v>
      </c>
      <c r="AW1124" s="14" t="s">
        <v>30</v>
      </c>
      <c r="AX1124" s="14" t="s">
        <v>73</v>
      </c>
      <c r="AY1124" s="278" t="s">
        <v>165</v>
      </c>
    </row>
    <row r="1125" spans="1:65" s="2" customFormat="1" ht="21.75" customHeight="1">
      <c r="A1125" s="37"/>
      <c r="B1125" s="38"/>
      <c r="C1125" s="243" t="s">
        <v>1626</v>
      </c>
      <c r="D1125" s="243" t="s">
        <v>167</v>
      </c>
      <c r="E1125" s="244" t="s">
        <v>1662</v>
      </c>
      <c r="F1125" s="245" t="s">
        <v>1663</v>
      </c>
      <c r="G1125" s="246" t="s">
        <v>457</v>
      </c>
      <c r="H1125" s="247">
        <v>4.8</v>
      </c>
      <c r="I1125" s="248"/>
      <c r="J1125" s="249">
        <f>ROUND(I1125*H1125,2)</f>
        <v>0</v>
      </c>
      <c r="K1125" s="250"/>
      <c r="L1125" s="43"/>
      <c r="M1125" s="251" t="s">
        <v>1</v>
      </c>
      <c r="N1125" s="252" t="s">
        <v>38</v>
      </c>
      <c r="O1125" s="90"/>
      <c r="P1125" s="253">
        <f>O1125*H1125</f>
        <v>0</v>
      </c>
      <c r="Q1125" s="253">
        <v>0.00162</v>
      </c>
      <c r="R1125" s="253">
        <f>Q1125*H1125</f>
        <v>0.007775999999999999</v>
      </c>
      <c r="S1125" s="253">
        <v>0</v>
      </c>
      <c r="T1125" s="254">
        <f>S1125*H1125</f>
        <v>0</v>
      </c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R1125" s="255" t="s">
        <v>247</v>
      </c>
      <c r="AT1125" s="255" t="s">
        <v>167</v>
      </c>
      <c r="AU1125" s="255" t="s">
        <v>82</v>
      </c>
      <c r="AY1125" s="16" t="s">
        <v>165</v>
      </c>
      <c r="BE1125" s="256">
        <f>IF(N1125="základní",J1125,0)</f>
        <v>0</v>
      </c>
      <c r="BF1125" s="256">
        <f>IF(N1125="snížená",J1125,0)</f>
        <v>0</v>
      </c>
      <c r="BG1125" s="256">
        <f>IF(N1125="zákl. přenesená",J1125,0)</f>
        <v>0</v>
      </c>
      <c r="BH1125" s="256">
        <f>IF(N1125="sníž. přenesená",J1125,0)</f>
        <v>0</v>
      </c>
      <c r="BI1125" s="256">
        <f>IF(N1125="nulová",J1125,0)</f>
        <v>0</v>
      </c>
      <c r="BJ1125" s="16" t="s">
        <v>80</v>
      </c>
      <c r="BK1125" s="256">
        <f>ROUND(I1125*H1125,2)</f>
        <v>0</v>
      </c>
      <c r="BL1125" s="16" t="s">
        <v>247</v>
      </c>
      <c r="BM1125" s="255" t="s">
        <v>2706</v>
      </c>
    </row>
    <row r="1126" spans="1:51" s="13" customFormat="1" ht="12">
      <c r="A1126" s="13"/>
      <c r="B1126" s="257"/>
      <c r="C1126" s="258"/>
      <c r="D1126" s="259" t="s">
        <v>173</v>
      </c>
      <c r="E1126" s="260" t="s">
        <v>1</v>
      </c>
      <c r="F1126" s="261" t="s">
        <v>1562</v>
      </c>
      <c r="G1126" s="258"/>
      <c r="H1126" s="260" t="s">
        <v>1</v>
      </c>
      <c r="I1126" s="262"/>
      <c r="J1126" s="258"/>
      <c r="K1126" s="258"/>
      <c r="L1126" s="263"/>
      <c r="M1126" s="264"/>
      <c r="N1126" s="265"/>
      <c r="O1126" s="265"/>
      <c r="P1126" s="265"/>
      <c r="Q1126" s="265"/>
      <c r="R1126" s="265"/>
      <c r="S1126" s="265"/>
      <c r="T1126" s="266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7" t="s">
        <v>173</v>
      </c>
      <c r="AU1126" s="267" t="s">
        <v>82</v>
      </c>
      <c r="AV1126" s="13" t="s">
        <v>80</v>
      </c>
      <c r="AW1126" s="13" t="s">
        <v>30</v>
      </c>
      <c r="AX1126" s="13" t="s">
        <v>73</v>
      </c>
      <c r="AY1126" s="267" t="s">
        <v>165</v>
      </c>
    </row>
    <row r="1127" spans="1:51" s="14" customFormat="1" ht="12">
      <c r="A1127" s="14"/>
      <c r="B1127" s="268"/>
      <c r="C1127" s="269"/>
      <c r="D1127" s="259" t="s">
        <v>173</v>
      </c>
      <c r="E1127" s="270" t="s">
        <v>1</v>
      </c>
      <c r="F1127" s="271" t="s">
        <v>1665</v>
      </c>
      <c r="G1127" s="269"/>
      <c r="H1127" s="272">
        <v>4.8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173</v>
      </c>
      <c r="AU1127" s="278" t="s">
        <v>82</v>
      </c>
      <c r="AV1127" s="14" t="s">
        <v>82</v>
      </c>
      <c r="AW1127" s="14" t="s">
        <v>30</v>
      </c>
      <c r="AX1127" s="14" t="s">
        <v>73</v>
      </c>
      <c r="AY1127" s="278" t="s">
        <v>165</v>
      </c>
    </row>
    <row r="1128" spans="1:65" s="2" customFormat="1" ht="16.5" customHeight="1">
      <c r="A1128" s="37"/>
      <c r="B1128" s="38"/>
      <c r="C1128" s="243" t="s">
        <v>1630</v>
      </c>
      <c r="D1128" s="243" t="s">
        <v>167</v>
      </c>
      <c r="E1128" s="244" t="s">
        <v>1667</v>
      </c>
      <c r="F1128" s="245" t="s">
        <v>1668</v>
      </c>
      <c r="G1128" s="246" t="s">
        <v>170</v>
      </c>
      <c r="H1128" s="247">
        <v>79.2</v>
      </c>
      <c r="I1128" s="248"/>
      <c r="J1128" s="249">
        <f>ROUND(I1128*H1128,2)</f>
        <v>0</v>
      </c>
      <c r="K1128" s="250"/>
      <c r="L1128" s="43"/>
      <c r="M1128" s="251" t="s">
        <v>1</v>
      </c>
      <c r="N1128" s="252" t="s">
        <v>38</v>
      </c>
      <c r="O1128" s="90"/>
      <c r="P1128" s="253">
        <f>O1128*H1128</f>
        <v>0</v>
      </c>
      <c r="Q1128" s="253">
        <v>3E-05</v>
      </c>
      <c r="R1128" s="253">
        <f>Q1128*H1128</f>
        <v>0.002376</v>
      </c>
      <c r="S1128" s="253">
        <v>0</v>
      </c>
      <c r="T1128" s="254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255" t="s">
        <v>247</v>
      </c>
      <c r="AT1128" s="255" t="s">
        <v>167</v>
      </c>
      <c r="AU1128" s="255" t="s">
        <v>82</v>
      </c>
      <c r="AY1128" s="16" t="s">
        <v>165</v>
      </c>
      <c r="BE1128" s="256">
        <f>IF(N1128="základní",J1128,0)</f>
        <v>0</v>
      </c>
      <c r="BF1128" s="256">
        <f>IF(N1128="snížená",J1128,0)</f>
        <v>0</v>
      </c>
      <c r="BG1128" s="256">
        <f>IF(N1128="zákl. přenesená",J1128,0)</f>
        <v>0</v>
      </c>
      <c r="BH1128" s="256">
        <f>IF(N1128="sníž. přenesená",J1128,0)</f>
        <v>0</v>
      </c>
      <c r="BI1128" s="256">
        <f>IF(N1128="nulová",J1128,0)</f>
        <v>0</v>
      </c>
      <c r="BJ1128" s="16" t="s">
        <v>80</v>
      </c>
      <c r="BK1128" s="256">
        <f>ROUND(I1128*H1128,2)</f>
        <v>0</v>
      </c>
      <c r="BL1128" s="16" t="s">
        <v>247</v>
      </c>
      <c r="BM1128" s="255" t="s">
        <v>2707</v>
      </c>
    </row>
    <row r="1129" spans="1:65" s="2" customFormat="1" ht="21.75" customHeight="1">
      <c r="A1129" s="37"/>
      <c r="B1129" s="38"/>
      <c r="C1129" s="243" t="s">
        <v>1635</v>
      </c>
      <c r="D1129" s="243" t="s">
        <v>167</v>
      </c>
      <c r="E1129" s="244" t="s">
        <v>1671</v>
      </c>
      <c r="F1129" s="245" t="s">
        <v>1672</v>
      </c>
      <c r="G1129" s="246" t="s">
        <v>273</v>
      </c>
      <c r="H1129" s="247">
        <v>6</v>
      </c>
      <c r="I1129" s="248"/>
      <c r="J1129" s="249">
        <f>ROUND(I1129*H1129,2)</f>
        <v>0</v>
      </c>
      <c r="K1129" s="250"/>
      <c r="L1129" s="43"/>
      <c r="M1129" s="251" t="s">
        <v>1</v>
      </c>
      <c r="N1129" s="252" t="s">
        <v>38</v>
      </c>
      <c r="O1129" s="90"/>
      <c r="P1129" s="253">
        <f>O1129*H1129</f>
        <v>0</v>
      </c>
      <c r="Q1129" s="253">
        <v>0</v>
      </c>
      <c r="R1129" s="253">
        <f>Q1129*H1129</f>
        <v>0</v>
      </c>
      <c r="S1129" s="253">
        <v>0</v>
      </c>
      <c r="T1129" s="254">
        <f>S1129*H1129</f>
        <v>0</v>
      </c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R1129" s="255" t="s">
        <v>247</v>
      </c>
      <c r="AT1129" s="255" t="s">
        <v>167</v>
      </c>
      <c r="AU1129" s="255" t="s">
        <v>82</v>
      </c>
      <c r="AY1129" s="16" t="s">
        <v>165</v>
      </c>
      <c r="BE1129" s="256">
        <f>IF(N1129="základní",J1129,0)</f>
        <v>0</v>
      </c>
      <c r="BF1129" s="256">
        <f>IF(N1129="snížená",J1129,0)</f>
        <v>0</v>
      </c>
      <c r="BG1129" s="256">
        <f>IF(N1129="zákl. přenesená",J1129,0)</f>
        <v>0</v>
      </c>
      <c r="BH1129" s="256">
        <f>IF(N1129="sníž. přenesená",J1129,0)</f>
        <v>0</v>
      </c>
      <c r="BI1129" s="256">
        <f>IF(N1129="nulová",J1129,0)</f>
        <v>0</v>
      </c>
      <c r="BJ1129" s="16" t="s">
        <v>80</v>
      </c>
      <c r="BK1129" s="256">
        <f>ROUND(I1129*H1129,2)</f>
        <v>0</v>
      </c>
      <c r="BL1129" s="16" t="s">
        <v>247</v>
      </c>
      <c r="BM1129" s="255" t="s">
        <v>2708</v>
      </c>
    </row>
    <row r="1130" spans="1:51" s="13" customFormat="1" ht="12">
      <c r="A1130" s="13"/>
      <c r="B1130" s="257"/>
      <c r="C1130" s="258"/>
      <c r="D1130" s="259" t="s">
        <v>173</v>
      </c>
      <c r="E1130" s="260" t="s">
        <v>1</v>
      </c>
      <c r="F1130" s="261" t="s">
        <v>1562</v>
      </c>
      <c r="G1130" s="258"/>
      <c r="H1130" s="260" t="s">
        <v>1</v>
      </c>
      <c r="I1130" s="262"/>
      <c r="J1130" s="258"/>
      <c r="K1130" s="258"/>
      <c r="L1130" s="263"/>
      <c r="M1130" s="264"/>
      <c r="N1130" s="265"/>
      <c r="O1130" s="265"/>
      <c r="P1130" s="265"/>
      <c r="Q1130" s="265"/>
      <c r="R1130" s="265"/>
      <c r="S1130" s="265"/>
      <c r="T1130" s="26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7" t="s">
        <v>173</v>
      </c>
      <c r="AU1130" s="267" t="s">
        <v>82</v>
      </c>
      <c r="AV1130" s="13" t="s">
        <v>80</v>
      </c>
      <c r="AW1130" s="13" t="s">
        <v>30</v>
      </c>
      <c r="AX1130" s="13" t="s">
        <v>73</v>
      </c>
      <c r="AY1130" s="267" t="s">
        <v>165</v>
      </c>
    </row>
    <row r="1131" spans="1:51" s="14" customFormat="1" ht="12">
      <c r="A1131" s="14"/>
      <c r="B1131" s="268"/>
      <c r="C1131" s="269"/>
      <c r="D1131" s="259" t="s">
        <v>173</v>
      </c>
      <c r="E1131" s="270" t="s">
        <v>1</v>
      </c>
      <c r="F1131" s="271" t="s">
        <v>1674</v>
      </c>
      <c r="G1131" s="269"/>
      <c r="H1131" s="272">
        <v>6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173</v>
      </c>
      <c r="AU1131" s="278" t="s">
        <v>82</v>
      </c>
      <c r="AV1131" s="14" t="s">
        <v>82</v>
      </c>
      <c r="AW1131" s="14" t="s">
        <v>30</v>
      </c>
      <c r="AX1131" s="14" t="s">
        <v>73</v>
      </c>
      <c r="AY1131" s="278" t="s">
        <v>165</v>
      </c>
    </row>
    <row r="1132" spans="1:65" s="2" customFormat="1" ht="21.75" customHeight="1">
      <c r="A1132" s="37"/>
      <c r="B1132" s="38"/>
      <c r="C1132" s="279" t="s">
        <v>1639</v>
      </c>
      <c r="D1132" s="279" t="s">
        <v>238</v>
      </c>
      <c r="E1132" s="280" t="s">
        <v>1676</v>
      </c>
      <c r="F1132" s="281" t="s">
        <v>1677</v>
      </c>
      <c r="G1132" s="282" t="s">
        <v>273</v>
      </c>
      <c r="H1132" s="283">
        <v>6</v>
      </c>
      <c r="I1132" s="284"/>
      <c r="J1132" s="285">
        <f>ROUND(I1132*H1132,2)</f>
        <v>0</v>
      </c>
      <c r="K1132" s="286"/>
      <c r="L1132" s="287"/>
      <c r="M1132" s="288" t="s">
        <v>1</v>
      </c>
      <c r="N1132" s="289" t="s">
        <v>38</v>
      </c>
      <c r="O1132" s="90"/>
      <c r="P1132" s="253">
        <f>O1132*H1132</f>
        <v>0</v>
      </c>
      <c r="Q1132" s="253">
        <v>0.006</v>
      </c>
      <c r="R1132" s="253">
        <f>Q1132*H1132</f>
        <v>0.036000000000000004</v>
      </c>
      <c r="S1132" s="253">
        <v>0</v>
      </c>
      <c r="T1132" s="254">
        <f>S1132*H1132</f>
        <v>0</v>
      </c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R1132" s="255" t="s">
        <v>333</v>
      </c>
      <c r="AT1132" s="255" t="s">
        <v>238</v>
      </c>
      <c r="AU1132" s="255" t="s">
        <v>82</v>
      </c>
      <c r="AY1132" s="16" t="s">
        <v>165</v>
      </c>
      <c r="BE1132" s="256">
        <f>IF(N1132="základní",J1132,0)</f>
        <v>0</v>
      </c>
      <c r="BF1132" s="256">
        <f>IF(N1132="snížená",J1132,0)</f>
        <v>0</v>
      </c>
      <c r="BG1132" s="256">
        <f>IF(N1132="zákl. přenesená",J1132,0)</f>
        <v>0</v>
      </c>
      <c r="BH1132" s="256">
        <f>IF(N1132="sníž. přenesená",J1132,0)</f>
        <v>0</v>
      </c>
      <c r="BI1132" s="256">
        <f>IF(N1132="nulová",J1132,0)</f>
        <v>0</v>
      </c>
      <c r="BJ1132" s="16" t="s">
        <v>80</v>
      </c>
      <c r="BK1132" s="256">
        <f>ROUND(I1132*H1132,2)</f>
        <v>0</v>
      </c>
      <c r="BL1132" s="16" t="s">
        <v>247</v>
      </c>
      <c r="BM1132" s="255" t="s">
        <v>2709</v>
      </c>
    </row>
    <row r="1133" spans="1:51" s="13" customFormat="1" ht="12">
      <c r="A1133" s="13"/>
      <c r="B1133" s="257"/>
      <c r="C1133" s="258"/>
      <c r="D1133" s="259" t="s">
        <v>173</v>
      </c>
      <c r="E1133" s="260" t="s">
        <v>1</v>
      </c>
      <c r="F1133" s="261" t="s">
        <v>1562</v>
      </c>
      <c r="G1133" s="258"/>
      <c r="H1133" s="260" t="s">
        <v>1</v>
      </c>
      <c r="I1133" s="262"/>
      <c r="J1133" s="258"/>
      <c r="K1133" s="258"/>
      <c r="L1133" s="263"/>
      <c r="M1133" s="264"/>
      <c r="N1133" s="265"/>
      <c r="O1133" s="265"/>
      <c r="P1133" s="265"/>
      <c r="Q1133" s="265"/>
      <c r="R1133" s="265"/>
      <c r="S1133" s="265"/>
      <c r="T1133" s="266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7" t="s">
        <v>173</v>
      </c>
      <c r="AU1133" s="267" t="s">
        <v>82</v>
      </c>
      <c r="AV1133" s="13" t="s">
        <v>80</v>
      </c>
      <c r="AW1133" s="13" t="s">
        <v>30</v>
      </c>
      <c r="AX1133" s="13" t="s">
        <v>73</v>
      </c>
      <c r="AY1133" s="267" t="s">
        <v>165</v>
      </c>
    </row>
    <row r="1134" spans="1:51" s="14" customFormat="1" ht="12">
      <c r="A1134" s="14"/>
      <c r="B1134" s="268"/>
      <c r="C1134" s="269"/>
      <c r="D1134" s="259" t="s">
        <v>173</v>
      </c>
      <c r="E1134" s="270" t="s">
        <v>1</v>
      </c>
      <c r="F1134" s="271" t="s">
        <v>1674</v>
      </c>
      <c r="G1134" s="269"/>
      <c r="H1134" s="272">
        <v>6</v>
      </c>
      <c r="I1134" s="273"/>
      <c r="J1134" s="269"/>
      <c r="K1134" s="269"/>
      <c r="L1134" s="274"/>
      <c r="M1134" s="275"/>
      <c r="N1134" s="276"/>
      <c r="O1134" s="276"/>
      <c r="P1134" s="276"/>
      <c r="Q1134" s="276"/>
      <c r="R1134" s="276"/>
      <c r="S1134" s="276"/>
      <c r="T1134" s="277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8" t="s">
        <v>173</v>
      </c>
      <c r="AU1134" s="278" t="s">
        <v>82</v>
      </c>
      <c r="AV1134" s="14" t="s">
        <v>82</v>
      </c>
      <c r="AW1134" s="14" t="s">
        <v>30</v>
      </c>
      <c r="AX1134" s="14" t="s">
        <v>73</v>
      </c>
      <c r="AY1134" s="278" t="s">
        <v>165</v>
      </c>
    </row>
    <row r="1135" spans="1:65" s="2" customFormat="1" ht="16.5" customHeight="1">
      <c r="A1135" s="37"/>
      <c r="B1135" s="38"/>
      <c r="C1135" s="243" t="s">
        <v>2034</v>
      </c>
      <c r="D1135" s="243" t="s">
        <v>167</v>
      </c>
      <c r="E1135" s="244" t="s">
        <v>1680</v>
      </c>
      <c r="F1135" s="245" t="s">
        <v>1681</v>
      </c>
      <c r="G1135" s="246" t="s">
        <v>273</v>
      </c>
      <c r="H1135" s="247">
        <v>2</v>
      </c>
      <c r="I1135" s="248"/>
      <c r="J1135" s="249">
        <f>ROUND(I1135*H1135,2)</f>
        <v>0</v>
      </c>
      <c r="K1135" s="250"/>
      <c r="L1135" s="43"/>
      <c r="M1135" s="251" t="s">
        <v>1</v>
      </c>
      <c r="N1135" s="252" t="s">
        <v>38</v>
      </c>
      <c r="O1135" s="90"/>
      <c r="P1135" s="253">
        <f>O1135*H1135</f>
        <v>0</v>
      </c>
      <c r="Q1135" s="253">
        <v>0</v>
      </c>
      <c r="R1135" s="253">
        <f>Q1135*H1135</f>
        <v>0</v>
      </c>
      <c r="S1135" s="253">
        <v>0</v>
      </c>
      <c r="T1135" s="254">
        <f>S1135*H1135</f>
        <v>0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255" t="s">
        <v>247</v>
      </c>
      <c r="AT1135" s="255" t="s">
        <v>167</v>
      </c>
      <c r="AU1135" s="255" t="s">
        <v>82</v>
      </c>
      <c r="AY1135" s="16" t="s">
        <v>165</v>
      </c>
      <c r="BE1135" s="256">
        <f>IF(N1135="základní",J1135,0)</f>
        <v>0</v>
      </c>
      <c r="BF1135" s="256">
        <f>IF(N1135="snížená",J1135,0)</f>
        <v>0</v>
      </c>
      <c r="BG1135" s="256">
        <f>IF(N1135="zákl. přenesená",J1135,0)</f>
        <v>0</v>
      </c>
      <c r="BH1135" s="256">
        <f>IF(N1135="sníž. přenesená",J1135,0)</f>
        <v>0</v>
      </c>
      <c r="BI1135" s="256">
        <f>IF(N1135="nulová",J1135,0)</f>
        <v>0</v>
      </c>
      <c r="BJ1135" s="16" t="s">
        <v>80</v>
      </c>
      <c r="BK1135" s="256">
        <f>ROUND(I1135*H1135,2)</f>
        <v>0</v>
      </c>
      <c r="BL1135" s="16" t="s">
        <v>247</v>
      </c>
      <c r="BM1135" s="255" t="s">
        <v>2710</v>
      </c>
    </row>
    <row r="1136" spans="1:65" s="2" customFormat="1" ht="21.75" customHeight="1">
      <c r="A1136" s="37"/>
      <c r="B1136" s="38"/>
      <c r="C1136" s="279" t="s">
        <v>2040</v>
      </c>
      <c r="D1136" s="279" t="s">
        <v>238</v>
      </c>
      <c r="E1136" s="280" t="s">
        <v>1684</v>
      </c>
      <c r="F1136" s="281" t="s">
        <v>1685</v>
      </c>
      <c r="G1136" s="282" t="s">
        <v>273</v>
      </c>
      <c r="H1136" s="283">
        <v>2</v>
      </c>
      <c r="I1136" s="284"/>
      <c r="J1136" s="285">
        <f>ROUND(I1136*H1136,2)</f>
        <v>0</v>
      </c>
      <c r="K1136" s="286"/>
      <c r="L1136" s="287"/>
      <c r="M1136" s="288" t="s">
        <v>1</v>
      </c>
      <c r="N1136" s="289" t="s">
        <v>38</v>
      </c>
      <c r="O1136" s="90"/>
      <c r="P1136" s="253">
        <f>O1136*H1136</f>
        <v>0</v>
      </c>
      <c r="Q1136" s="253">
        <v>0.0012</v>
      </c>
      <c r="R1136" s="253">
        <f>Q1136*H1136</f>
        <v>0.0024</v>
      </c>
      <c r="S1136" s="253">
        <v>0</v>
      </c>
      <c r="T1136" s="254">
        <f>S1136*H1136</f>
        <v>0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255" t="s">
        <v>333</v>
      </c>
      <c r="AT1136" s="255" t="s">
        <v>238</v>
      </c>
      <c r="AU1136" s="255" t="s">
        <v>82</v>
      </c>
      <c r="AY1136" s="16" t="s">
        <v>165</v>
      </c>
      <c r="BE1136" s="256">
        <f>IF(N1136="základní",J1136,0)</f>
        <v>0</v>
      </c>
      <c r="BF1136" s="256">
        <f>IF(N1136="snížená",J1136,0)</f>
        <v>0</v>
      </c>
      <c r="BG1136" s="256">
        <f>IF(N1136="zákl. přenesená",J1136,0)</f>
        <v>0</v>
      </c>
      <c r="BH1136" s="256">
        <f>IF(N1136="sníž. přenesená",J1136,0)</f>
        <v>0</v>
      </c>
      <c r="BI1136" s="256">
        <f>IF(N1136="nulová",J1136,0)</f>
        <v>0</v>
      </c>
      <c r="BJ1136" s="16" t="s">
        <v>80</v>
      </c>
      <c r="BK1136" s="256">
        <f>ROUND(I1136*H1136,2)</f>
        <v>0</v>
      </c>
      <c r="BL1136" s="16" t="s">
        <v>247</v>
      </c>
      <c r="BM1136" s="255" t="s">
        <v>2711</v>
      </c>
    </row>
    <row r="1137" spans="1:65" s="2" customFormat="1" ht="21.75" customHeight="1">
      <c r="A1137" s="37"/>
      <c r="B1137" s="38"/>
      <c r="C1137" s="243" t="s">
        <v>2045</v>
      </c>
      <c r="D1137" s="243" t="s">
        <v>167</v>
      </c>
      <c r="E1137" s="244" t="s">
        <v>1688</v>
      </c>
      <c r="F1137" s="245" t="s">
        <v>1689</v>
      </c>
      <c r="G1137" s="246" t="s">
        <v>273</v>
      </c>
      <c r="H1137" s="247">
        <v>6</v>
      </c>
      <c r="I1137" s="248"/>
      <c r="J1137" s="249">
        <f>ROUND(I1137*H1137,2)</f>
        <v>0</v>
      </c>
      <c r="K1137" s="250"/>
      <c r="L1137" s="43"/>
      <c r="M1137" s="251" t="s">
        <v>1</v>
      </c>
      <c r="N1137" s="252" t="s">
        <v>38</v>
      </c>
      <c r="O1137" s="90"/>
      <c r="P1137" s="253">
        <f>O1137*H1137</f>
        <v>0</v>
      </c>
      <c r="Q1137" s="253">
        <v>0</v>
      </c>
      <c r="R1137" s="253">
        <f>Q1137*H1137</f>
        <v>0</v>
      </c>
      <c r="S1137" s="253">
        <v>0</v>
      </c>
      <c r="T1137" s="254">
        <f>S1137*H1137</f>
        <v>0</v>
      </c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R1137" s="255" t="s">
        <v>247</v>
      </c>
      <c r="AT1137" s="255" t="s">
        <v>167</v>
      </c>
      <c r="AU1137" s="255" t="s">
        <v>82</v>
      </c>
      <c r="AY1137" s="16" t="s">
        <v>165</v>
      </c>
      <c r="BE1137" s="256">
        <f>IF(N1137="základní",J1137,0)</f>
        <v>0</v>
      </c>
      <c r="BF1137" s="256">
        <f>IF(N1137="snížená",J1137,0)</f>
        <v>0</v>
      </c>
      <c r="BG1137" s="256">
        <f>IF(N1137="zákl. přenesená",J1137,0)</f>
        <v>0</v>
      </c>
      <c r="BH1137" s="256">
        <f>IF(N1137="sníž. přenesená",J1137,0)</f>
        <v>0</v>
      </c>
      <c r="BI1137" s="256">
        <f>IF(N1137="nulová",J1137,0)</f>
        <v>0</v>
      </c>
      <c r="BJ1137" s="16" t="s">
        <v>80</v>
      </c>
      <c r="BK1137" s="256">
        <f>ROUND(I1137*H1137,2)</f>
        <v>0</v>
      </c>
      <c r="BL1137" s="16" t="s">
        <v>247</v>
      </c>
      <c r="BM1137" s="255" t="s">
        <v>2712</v>
      </c>
    </row>
    <row r="1138" spans="1:51" s="13" customFormat="1" ht="12">
      <c r="A1138" s="13"/>
      <c r="B1138" s="257"/>
      <c r="C1138" s="258"/>
      <c r="D1138" s="259" t="s">
        <v>173</v>
      </c>
      <c r="E1138" s="260" t="s">
        <v>1</v>
      </c>
      <c r="F1138" s="261" t="s">
        <v>1562</v>
      </c>
      <c r="G1138" s="258"/>
      <c r="H1138" s="260" t="s">
        <v>1</v>
      </c>
      <c r="I1138" s="262"/>
      <c r="J1138" s="258"/>
      <c r="K1138" s="258"/>
      <c r="L1138" s="263"/>
      <c r="M1138" s="264"/>
      <c r="N1138" s="265"/>
      <c r="O1138" s="265"/>
      <c r="P1138" s="265"/>
      <c r="Q1138" s="265"/>
      <c r="R1138" s="265"/>
      <c r="S1138" s="265"/>
      <c r="T1138" s="266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7" t="s">
        <v>173</v>
      </c>
      <c r="AU1138" s="267" t="s">
        <v>82</v>
      </c>
      <c r="AV1138" s="13" t="s">
        <v>80</v>
      </c>
      <c r="AW1138" s="13" t="s">
        <v>30</v>
      </c>
      <c r="AX1138" s="13" t="s">
        <v>73</v>
      </c>
      <c r="AY1138" s="267" t="s">
        <v>165</v>
      </c>
    </row>
    <row r="1139" spans="1:51" s="14" customFormat="1" ht="12">
      <c r="A1139" s="14"/>
      <c r="B1139" s="268"/>
      <c r="C1139" s="269"/>
      <c r="D1139" s="259" t="s">
        <v>173</v>
      </c>
      <c r="E1139" s="270" t="s">
        <v>1</v>
      </c>
      <c r="F1139" s="271" t="s">
        <v>1674</v>
      </c>
      <c r="G1139" s="269"/>
      <c r="H1139" s="272">
        <v>6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173</v>
      </c>
      <c r="AU1139" s="278" t="s">
        <v>82</v>
      </c>
      <c r="AV1139" s="14" t="s">
        <v>82</v>
      </c>
      <c r="AW1139" s="14" t="s">
        <v>30</v>
      </c>
      <c r="AX1139" s="14" t="s">
        <v>80</v>
      </c>
      <c r="AY1139" s="278" t="s">
        <v>165</v>
      </c>
    </row>
    <row r="1140" spans="1:65" s="2" customFormat="1" ht="21.75" customHeight="1">
      <c r="A1140" s="37"/>
      <c r="B1140" s="38"/>
      <c r="C1140" s="279" t="s">
        <v>2713</v>
      </c>
      <c r="D1140" s="279" t="s">
        <v>238</v>
      </c>
      <c r="E1140" s="280" t="s">
        <v>1692</v>
      </c>
      <c r="F1140" s="281" t="s">
        <v>1693</v>
      </c>
      <c r="G1140" s="282" t="s">
        <v>273</v>
      </c>
      <c r="H1140" s="283">
        <v>6</v>
      </c>
      <c r="I1140" s="284"/>
      <c r="J1140" s="285">
        <f>ROUND(I1140*H1140,2)</f>
        <v>0</v>
      </c>
      <c r="K1140" s="286"/>
      <c r="L1140" s="287"/>
      <c r="M1140" s="288" t="s">
        <v>1</v>
      </c>
      <c r="N1140" s="289" t="s">
        <v>38</v>
      </c>
      <c r="O1140" s="90"/>
      <c r="P1140" s="253">
        <f>O1140*H1140</f>
        <v>0</v>
      </c>
      <c r="Q1140" s="253">
        <v>0.0082</v>
      </c>
      <c r="R1140" s="253">
        <f>Q1140*H1140</f>
        <v>0.04920000000000001</v>
      </c>
      <c r="S1140" s="253">
        <v>0</v>
      </c>
      <c r="T1140" s="254">
        <f>S1140*H1140</f>
        <v>0</v>
      </c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R1140" s="255" t="s">
        <v>333</v>
      </c>
      <c r="AT1140" s="255" t="s">
        <v>238</v>
      </c>
      <c r="AU1140" s="255" t="s">
        <v>82</v>
      </c>
      <c r="AY1140" s="16" t="s">
        <v>165</v>
      </c>
      <c r="BE1140" s="256">
        <f>IF(N1140="základní",J1140,0)</f>
        <v>0</v>
      </c>
      <c r="BF1140" s="256">
        <f>IF(N1140="snížená",J1140,0)</f>
        <v>0</v>
      </c>
      <c r="BG1140" s="256">
        <f>IF(N1140="zákl. přenesená",J1140,0)</f>
        <v>0</v>
      </c>
      <c r="BH1140" s="256">
        <f>IF(N1140="sníž. přenesená",J1140,0)</f>
        <v>0</v>
      </c>
      <c r="BI1140" s="256">
        <f>IF(N1140="nulová",J1140,0)</f>
        <v>0</v>
      </c>
      <c r="BJ1140" s="16" t="s">
        <v>80</v>
      </c>
      <c r="BK1140" s="256">
        <f>ROUND(I1140*H1140,2)</f>
        <v>0</v>
      </c>
      <c r="BL1140" s="16" t="s">
        <v>247</v>
      </c>
      <c r="BM1140" s="255" t="s">
        <v>2714</v>
      </c>
    </row>
    <row r="1141" spans="1:65" s="2" customFormat="1" ht="16.5" customHeight="1">
      <c r="A1141" s="37"/>
      <c r="B1141" s="38"/>
      <c r="C1141" s="243" t="s">
        <v>1643</v>
      </c>
      <c r="D1141" s="243" t="s">
        <v>167</v>
      </c>
      <c r="E1141" s="244" t="s">
        <v>1696</v>
      </c>
      <c r="F1141" s="245" t="s">
        <v>1697</v>
      </c>
      <c r="G1141" s="246" t="s">
        <v>273</v>
      </c>
      <c r="H1141" s="247">
        <v>800</v>
      </c>
      <c r="I1141" s="248"/>
      <c r="J1141" s="249">
        <f>ROUND(I1141*H1141,2)</f>
        <v>0</v>
      </c>
      <c r="K1141" s="250"/>
      <c r="L1141" s="43"/>
      <c r="M1141" s="251" t="s">
        <v>1</v>
      </c>
      <c r="N1141" s="252" t="s">
        <v>38</v>
      </c>
      <c r="O1141" s="90"/>
      <c r="P1141" s="253">
        <f>O1141*H1141</f>
        <v>0</v>
      </c>
      <c r="Q1141" s="253">
        <v>0</v>
      </c>
      <c r="R1141" s="253">
        <f>Q1141*H1141</f>
        <v>0</v>
      </c>
      <c r="S1141" s="253">
        <v>0</v>
      </c>
      <c r="T1141" s="254">
        <f>S1141*H1141</f>
        <v>0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255" t="s">
        <v>171</v>
      </c>
      <c r="AT1141" s="255" t="s">
        <v>167</v>
      </c>
      <c r="AU1141" s="255" t="s">
        <v>82</v>
      </c>
      <c r="AY1141" s="16" t="s">
        <v>165</v>
      </c>
      <c r="BE1141" s="256">
        <f>IF(N1141="základní",J1141,0)</f>
        <v>0</v>
      </c>
      <c r="BF1141" s="256">
        <f>IF(N1141="snížená",J1141,0)</f>
        <v>0</v>
      </c>
      <c r="BG1141" s="256">
        <f>IF(N1141="zákl. přenesená",J1141,0)</f>
        <v>0</v>
      </c>
      <c r="BH1141" s="256">
        <f>IF(N1141="sníž. přenesená",J1141,0)</f>
        <v>0</v>
      </c>
      <c r="BI1141" s="256">
        <f>IF(N1141="nulová",J1141,0)</f>
        <v>0</v>
      </c>
      <c r="BJ1141" s="16" t="s">
        <v>80</v>
      </c>
      <c r="BK1141" s="256">
        <f>ROUND(I1141*H1141,2)</f>
        <v>0</v>
      </c>
      <c r="BL1141" s="16" t="s">
        <v>171</v>
      </c>
      <c r="BM1141" s="255" t="s">
        <v>2715</v>
      </c>
    </row>
    <row r="1142" spans="1:65" s="2" customFormat="1" ht="21.75" customHeight="1">
      <c r="A1142" s="37"/>
      <c r="B1142" s="38"/>
      <c r="C1142" s="279" t="s">
        <v>1647</v>
      </c>
      <c r="D1142" s="279" t="s">
        <v>238</v>
      </c>
      <c r="E1142" s="280" t="s">
        <v>1700</v>
      </c>
      <c r="F1142" s="281" t="s">
        <v>1701</v>
      </c>
      <c r="G1142" s="282" t="s">
        <v>273</v>
      </c>
      <c r="H1142" s="283">
        <v>800</v>
      </c>
      <c r="I1142" s="284"/>
      <c r="J1142" s="285">
        <f>ROUND(I1142*H1142,2)</f>
        <v>0</v>
      </c>
      <c r="K1142" s="286"/>
      <c r="L1142" s="287"/>
      <c r="M1142" s="288" t="s">
        <v>1</v>
      </c>
      <c r="N1142" s="289" t="s">
        <v>38</v>
      </c>
      <c r="O1142" s="90"/>
      <c r="P1142" s="253">
        <f>O1142*H1142</f>
        <v>0</v>
      </c>
      <c r="Q1142" s="253">
        <v>7E-05</v>
      </c>
      <c r="R1142" s="253">
        <f>Q1142*H1142</f>
        <v>0.055999999999999994</v>
      </c>
      <c r="S1142" s="253">
        <v>0</v>
      </c>
      <c r="T1142" s="254">
        <f>S1142*H1142</f>
        <v>0</v>
      </c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R1142" s="255" t="s">
        <v>208</v>
      </c>
      <c r="AT1142" s="255" t="s">
        <v>238</v>
      </c>
      <c r="AU1142" s="255" t="s">
        <v>82</v>
      </c>
      <c r="AY1142" s="16" t="s">
        <v>165</v>
      </c>
      <c r="BE1142" s="256">
        <f>IF(N1142="základní",J1142,0)</f>
        <v>0</v>
      </c>
      <c r="BF1142" s="256">
        <f>IF(N1142="snížená",J1142,0)</f>
        <v>0</v>
      </c>
      <c r="BG1142" s="256">
        <f>IF(N1142="zákl. přenesená",J1142,0)</f>
        <v>0</v>
      </c>
      <c r="BH1142" s="256">
        <f>IF(N1142="sníž. přenesená",J1142,0)</f>
        <v>0</v>
      </c>
      <c r="BI1142" s="256">
        <f>IF(N1142="nulová",J1142,0)</f>
        <v>0</v>
      </c>
      <c r="BJ1142" s="16" t="s">
        <v>80</v>
      </c>
      <c r="BK1142" s="256">
        <f>ROUND(I1142*H1142,2)</f>
        <v>0</v>
      </c>
      <c r="BL1142" s="16" t="s">
        <v>171</v>
      </c>
      <c r="BM1142" s="255" t="s">
        <v>2716</v>
      </c>
    </row>
    <row r="1143" spans="1:65" s="2" customFormat="1" ht="21.75" customHeight="1">
      <c r="A1143" s="37"/>
      <c r="B1143" s="38"/>
      <c r="C1143" s="243" t="s">
        <v>1652</v>
      </c>
      <c r="D1143" s="243" t="s">
        <v>167</v>
      </c>
      <c r="E1143" s="244" t="s">
        <v>1704</v>
      </c>
      <c r="F1143" s="245" t="s">
        <v>1705</v>
      </c>
      <c r="G1143" s="246" t="s">
        <v>170</v>
      </c>
      <c r="H1143" s="247">
        <v>297.95</v>
      </c>
      <c r="I1143" s="248"/>
      <c r="J1143" s="249">
        <f>ROUND(I1143*H1143,2)</f>
        <v>0</v>
      </c>
      <c r="K1143" s="250"/>
      <c r="L1143" s="43"/>
      <c r="M1143" s="251" t="s">
        <v>1</v>
      </c>
      <c r="N1143" s="252" t="s">
        <v>38</v>
      </c>
      <c r="O1143" s="90"/>
      <c r="P1143" s="253">
        <f>O1143*H1143</f>
        <v>0</v>
      </c>
      <c r="Q1143" s="253">
        <v>0</v>
      </c>
      <c r="R1143" s="253">
        <f>Q1143*H1143</f>
        <v>0</v>
      </c>
      <c r="S1143" s="253">
        <v>0</v>
      </c>
      <c r="T1143" s="254">
        <f>S1143*H1143</f>
        <v>0</v>
      </c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R1143" s="255" t="s">
        <v>247</v>
      </c>
      <c r="AT1143" s="255" t="s">
        <v>167</v>
      </c>
      <c r="AU1143" s="255" t="s">
        <v>82</v>
      </c>
      <c r="AY1143" s="16" t="s">
        <v>165</v>
      </c>
      <c r="BE1143" s="256">
        <f>IF(N1143="základní",J1143,0)</f>
        <v>0</v>
      </c>
      <c r="BF1143" s="256">
        <f>IF(N1143="snížená",J1143,0)</f>
        <v>0</v>
      </c>
      <c r="BG1143" s="256">
        <f>IF(N1143="zákl. přenesená",J1143,0)</f>
        <v>0</v>
      </c>
      <c r="BH1143" s="256">
        <f>IF(N1143="sníž. přenesená",J1143,0)</f>
        <v>0</v>
      </c>
      <c r="BI1143" s="256">
        <f>IF(N1143="nulová",J1143,0)</f>
        <v>0</v>
      </c>
      <c r="BJ1143" s="16" t="s">
        <v>80</v>
      </c>
      <c r="BK1143" s="256">
        <f>ROUND(I1143*H1143,2)</f>
        <v>0</v>
      </c>
      <c r="BL1143" s="16" t="s">
        <v>247</v>
      </c>
      <c r="BM1143" s="255" t="s">
        <v>2717</v>
      </c>
    </row>
    <row r="1144" spans="1:51" s="13" customFormat="1" ht="12">
      <c r="A1144" s="13"/>
      <c r="B1144" s="257"/>
      <c r="C1144" s="258"/>
      <c r="D1144" s="259" t="s">
        <v>173</v>
      </c>
      <c r="E1144" s="260" t="s">
        <v>1</v>
      </c>
      <c r="F1144" s="261" t="s">
        <v>1149</v>
      </c>
      <c r="G1144" s="258"/>
      <c r="H1144" s="260" t="s">
        <v>1</v>
      </c>
      <c r="I1144" s="262"/>
      <c r="J1144" s="258"/>
      <c r="K1144" s="258"/>
      <c r="L1144" s="263"/>
      <c r="M1144" s="264"/>
      <c r="N1144" s="265"/>
      <c r="O1144" s="265"/>
      <c r="P1144" s="265"/>
      <c r="Q1144" s="265"/>
      <c r="R1144" s="265"/>
      <c r="S1144" s="265"/>
      <c r="T1144" s="266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7" t="s">
        <v>173</v>
      </c>
      <c r="AU1144" s="267" t="s">
        <v>82</v>
      </c>
      <c r="AV1144" s="13" t="s">
        <v>80</v>
      </c>
      <c r="AW1144" s="13" t="s">
        <v>30</v>
      </c>
      <c r="AX1144" s="13" t="s">
        <v>73</v>
      </c>
      <c r="AY1144" s="267" t="s">
        <v>165</v>
      </c>
    </row>
    <row r="1145" spans="1:51" s="14" customFormat="1" ht="12">
      <c r="A1145" s="14"/>
      <c r="B1145" s="268"/>
      <c r="C1145" s="269"/>
      <c r="D1145" s="259" t="s">
        <v>173</v>
      </c>
      <c r="E1145" s="270" t="s">
        <v>1</v>
      </c>
      <c r="F1145" s="271" t="s">
        <v>1174</v>
      </c>
      <c r="G1145" s="269"/>
      <c r="H1145" s="272">
        <v>15.75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173</v>
      </c>
      <c r="AU1145" s="278" t="s">
        <v>82</v>
      </c>
      <c r="AV1145" s="14" t="s">
        <v>82</v>
      </c>
      <c r="AW1145" s="14" t="s">
        <v>30</v>
      </c>
      <c r="AX1145" s="14" t="s">
        <v>73</v>
      </c>
      <c r="AY1145" s="278" t="s">
        <v>165</v>
      </c>
    </row>
    <row r="1146" spans="1:51" s="14" customFormat="1" ht="12">
      <c r="A1146" s="14"/>
      <c r="B1146" s="268"/>
      <c r="C1146" s="269"/>
      <c r="D1146" s="259" t="s">
        <v>173</v>
      </c>
      <c r="E1146" s="270" t="s">
        <v>1</v>
      </c>
      <c r="F1146" s="271" t="s">
        <v>2629</v>
      </c>
      <c r="G1146" s="269"/>
      <c r="H1146" s="272">
        <v>282.2</v>
      </c>
      <c r="I1146" s="273"/>
      <c r="J1146" s="269"/>
      <c r="K1146" s="269"/>
      <c r="L1146" s="274"/>
      <c r="M1146" s="275"/>
      <c r="N1146" s="276"/>
      <c r="O1146" s="276"/>
      <c r="P1146" s="276"/>
      <c r="Q1146" s="276"/>
      <c r="R1146" s="276"/>
      <c r="S1146" s="276"/>
      <c r="T1146" s="277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78" t="s">
        <v>173</v>
      </c>
      <c r="AU1146" s="278" t="s">
        <v>82</v>
      </c>
      <c r="AV1146" s="14" t="s">
        <v>82</v>
      </c>
      <c r="AW1146" s="14" t="s">
        <v>30</v>
      </c>
      <c r="AX1146" s="14" t="s">
        <v>73</v>
      </c>
      <c r="AY1146" s="278" t="s">
        <v>165</v>
      </c>
    </row>
    <row r="1147" spans="1:65" s="2" customFormat="1" ht="21.75" customHeight="1">
      <c r="A1147" s="37"/>
      <c r="B1147" s="38"/>
      <c r="C1147" s="279" t="s">
        <v>1656</v>
      </c>
      <c r="D1147" s="279" t="s">
        <v>238</v>
      </c>
      <c r="E1147" s="280" t="s">
        <v>1708</v>
      </c>
      <c r="F1147" s="281" t="s">
        <v>1709</v>
      </c>
      <c r="G1147" s="282" t="s">
        <v>170</v>
      </c>
      <c r="H1147" s="283">
        <v>327.745</v>
      </c>
      <c r="I1147" s="284"/>
      <c r="J1147" s="285">
        <f>ROUND(I1147*H1147,2)</f>
        <v>0</v>
      </c>
      <c r="K1147" s="286"/>
      <c r="L1147" s="287"/>
      <c r="M1147" s="288" t="s">
        <v>1</v>
      </c>
      <c r="N1147" s="289" t="s">
        <v>38</v>
      </c>
      <c r="O1147" s="90"/>
      <c r="P1147" s="253">
        <f>O1147*H1147</f>
        <v>0</v>
      </c>
      <c r="Q1147" s="253">
        <v>0.0013</v>
      </c>
      <c r="R1147" s="253">
        <f>Q1147*H1147</f>
        <v>0.42606849999999996</v>
      </c>
      <c r="S1147" s="253">
        <v>0</v>
      </c>
      <c r="T1147" s="254">
        <f>S1147*H1147</f>
        <v>0</v>
      </c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R1147" s="255" t="s">
        <v>333</v>
      </c>
      <c r="AT1147" s="255" t="s">
        <v>238</v>
      </c>
      <c r="AU1147" s="255" t="s">
        <v>82</v>
      </c>
      <c r="AY1147" s="16" t="s">
        <v>165</v>
      </c>
      <c r="BE1147" s="256">
        <f>IF(N1147="základní",J1147,0)</f>
        <v>0</v>
      </c>
      <c r="BF1147" s="256">
        <f>IF(N1147="snížená",J1147,0)</f>
        <v>0</v>
      </c>
      <c r="BG1147" s="256">
        <f>IF(N1147="zákl. přenesená",J1147,0)</f>
        <v>0</v>
      </c>
      <c r="BH1147" s="256">
        <f>IF(N1147="sníž. přenesená",J1147,0)</f>
        <v>0</v>
      </c>
      <c r="BI1147" s="256">
        <f>IF(N1147="nulová",J1147,0)</f>
        <v>0</v>
      </c>
      <c r="BJ1147" s="16" t="s">
        <v>80</v>
      </c>
      <c r="BK1147" s="256">
        <f>ROUND(I1147*H1147,2)</f>
        <v>0</v>
      </c>
      <c r="BL1147" s="16" t="s">
        <v>247</v>
      </c>
      <c r="BM1147" s="255" t="s">
        <v>2718</v>
      </c>
    </row>
    <row r="1148" spans="1:51" s="14" customFormat="1" ht="12">
      <c r="A1148" s="14"/>
      <c r="B1148" s="268"/>
      <c r="C1148" s="269"/>
      <c r="D1148" s="259" t="s">
        <v>173</v>
      </c>
      <c r="E1148" s="269"/>
      <c r="F1148" s="271" t="s">
        <v>2719</v>
      </c>
      <c r="G1148" s="269"/>
      <c r="H1148" s="272">
        <v>327.745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173</v>
      </c>
      <c r="AU1148" s="278" t="s">
        <v>82</v>
      </c>
      <c r="AV1148" s="14" t="s">
        <v>82</v>
      </c>
      <c r="AW1148" s="14" t="s">
        <v>4</v>
      </c>
      <c r="AX1148" s="14" t="s">
        <v>80</v>
      </c>
      <c r="AY1148" s="278" t="s">
        <v>165</v>
      </c>
    </row>
    <row r="1149" spans="1:65" s="2" customFormat="1" ht="21.75" customHeight="1">
      <c r="A1149" s="37"/>
      <c r="B1149" s="38"/>
      <c r="C1149" s="243" t="s">
        <v>1661</v>
      </c>
      <c r="D1149" s="243" t="s">
        <v>167</v>
      </c>
      <c r="E1149" s="244" t="s">
        <v>1713</v>
      </c>
      <c r="F1149" s="245" t="s">
        <v>1714</v>
      </c>
      <c r="G1149" s="246" t="s">
        <v>170</v>
      </c>
      <c r="H1149" s="247">
        <v>297.95</v>
      </c>
      <c r="I1149" s="248"/>
      <c r="J1149" s="249">
        <f>ROUND(I1149*H1149,2)</f>
        <v>0</v>
      </c>
      <c r="K1149" s="250"/>
      <c r="L1149" s="43"/>
      <c r="M1149" s="251" t="s">
        <v>1</v>
      </c>
      <c r="N1149" s="252" t="s">
        <v>38</v>
      </c>
      <c r="O1149" s="90"/>
      <c r="P1149" s="253">
        <f>O1149*H1149</f>
        <v>0</v>
      </c>
      <c r="Q1149" s="253">
        <v>0</v>
      </c>
      <c r="R1149" s="253">
        <f>Q1149*H1149</f>
        <v>0</v>
      </c>
      <c r="S1149" s="253">
        <v>0</v>
      </c>
      <c r="T1149" s="254">
        <f>S1149*H1149</f>
        <v>0</v>
      </c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R1149" s="255" t="s">
        <v>247</v>
      </c>
      <c r="AT1149" s="255" t="s">
        <v>167</v>
      </c>
      <c r="AU1149" s="255" t="s">
        <v>82</v>
      </c>
      <c r="AY1149" s="16" t="s">
        <v>165</v>
      </c>
      <c r="BE1149" s="256">
        <f>IF(N1149="základní",J1149,0)</f>
        <v>0</v>
      </c>
      <c r="BF1149" s="256">
        <f>IF(N1149="snížená",J1149,0)</f>
        <v>0</v>
      </c>
      <c r="BG1149" s="256">
        <f>IF(N1149="zákl. přenesená",J1149,0)</f>
        <v>0</v>
      </c>
      <c r="BH1149" s="256">
        <f>IF(N1149="sníž. přenesená",J1149,0)</f>
        <v>0</v>
      </c>
      <c r="BI1149" s="256">
        <f>IF(N1149="nulová",J1149,0)</f>
        <v>0</v>
      </c>
      <c r="BJ1149" s="16" t="s">
        <v>80</v>
      </c>
      <c r="BK1149" s="256">
        <f>ROUND(I1149*H1149,2)</f>
        <v>0</v>
      </c>
      <c r="BL1149" s="16" t="s">
        <v>247</v>
      </c>
      <c r="BM1149" s="255" t="s">
        <v>2720</v>
      </c>
    </row>
    <row r="1150" spans="1:65" s="2" customFormat="1" ht="16.5" customHeight="1">
      <c r="A1150" s="37"/>
      <c r="B1150" s="38"/>
      <c r="C1150" s="243" t="s">
        <v>1666</v>
      </c>
      <c r="D1150" s="243" t="s">
        <v>167</v>
      </c>
      <c r="E1150" s="244" t="s">
        <v>1717</v>
      </c>
      <c r="F1150" s="245" t="s">
        <v>1718</v>
      </c>
      <c r="G1150" s="246" t="s">
        <v>170</v>
      </c>
      <c r="H1150" s="247">
        <v>335.15</v>
      </c>
      <c r="I1150" s="248"/>
      <c r="J1150" s="249">
        <f>ROUND(I1150*H1150,2)</f>
        <v>0</v>
      </c>
      <c r="K1150" s="250"/>
      <c r="L1150" s="43"/>
      <c r="M1150" s="251" t="s">
        <v>1</v>
      </c>
      <c r="N1150" s="252" t="s">
        <v>38</v>
      </c>
      <c r="O1150" s="90"/>
      <c r="P1150" s="253">
        <f>O1150*H1150</f>
        <v>0</v>
      </c>
      <c r="Q1150" s="253">
        <v>0.00014</v>
      </c>
      <c r="R1150" s="253">
        <f>Q1150*H1150</f>
        <v>0.04692099999999999</v>
      </c>
      <c r="S1150" s="253">
        <v>0</v>
      </c>
      <c r="T1150" s="254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55" t="s">
        <v>247</v>
      </c>
      <c r="AT1150" s="255" t="s">
        <v>167</v>
      </c>
      <c r="AU1150" s="255" t="s">
        <v>82</v>
      </c>
      <c r="AY1150" s="16" t="s">
        <v>165</v>
      </c>
      <c r="BE1150" s="256">
        <f>IF(N1150="základní",J1150,0)</f>
        <v>0</v>
      </c>
      <c r="BF1150" s="256">
        <f>IF(N1150="snížená",J1150,0)</f>
        <v>0</v>
      </c>
      <c r="BG1150" s="256">
        <f>IF(N1150="zákl. přenesená",J1150,0)</f>
        <v>0</v>
      </c>
      <c r="BH1150" s="256">
        <f>IF(N1150="sníž. přenesená",J1150,0)</f>
        <v>0</v>
      </c>
      <c r="BI1150" s="256">
        <f>IF(N1150="nulová",J1150,0)</f>
        <v>0</v>
      </c>
      <c r="BJ1150" s="16" t="s">
        <v>80</v>
      </c>
      <c r="BK1150" s="256">
        <f>ROUND(I1150*H1150,2)</f>
        <v>0</v>
      </c>
      <c r="BL1150" s="16" t="s">
        <v>247</v>
      </c>
      <c r="BM1150" s="255" t="s">
        <v>2721</v>
      </c>
    </row>
    <row r="1151" spans="1:51" s="14" customFormat="1" ht="12">
      <c r="A1151" s="14"/>
      <c r="B1151" s="268"/>
      <c r="C1151" s="269"/>
      <c r="D1151" s="259" t="s">
        <v>173</v>
      </c>
      <c r="E1151" s="270" t="s">
        <v>1</v>
      </c>
      <c r="F1151" s="271" t="s">
        <v>2722</v>
      </c>
      <c r="G1151" s="269"/>
      <c r="H1151" s="272">
        <v>335.15</v>
      </c>
      <c r="I1151" s="273"/>
      <c r="J1151" s="269"/>
      <c r="K1151" s="269"/>
      <c r="L1151" s="274"/>
      <c r="M1151" s="275"/>
      <c r="N1151" s="276"/>
      <c r="O1151" s="276"/>
      <c r="P1151" s="276"/>
      <c r="Q1151" s="276"/>
      <c r="R1151" s="276"/>
      <c r="S1151" s="276"/>
      <c r="T1151" s="27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8" t="s">
        <v>173</v>
      </c>
      <c r="AU1151" s="278" t="s">
        <v>82</v>
      </c>
      <c r="AV1151" s="14" t="s">
        <v>82</v>
      </c>
      <c r="AW1151" s="14" t="s">
        <v>30</v>
      </c>
      <c r="AX1151" s="14" t="s">
        <v>73</v>
      </c>
      <c r="AY1151" s="278" t="s">
        <v>165</v>
      </c>
    </row>
    <row r="1152" spans="1:65" s="2" customFormat="1" ht="21.75" customHeight="1">
      <c r="A1152" s="37"/>
      <c r="B1152" s="38"/>
      <c r="C1152" s="243" t="s">
        <v>1670</v>
      </c>
      <c r="D1152" s="243" t="s">
        <v>167</v>
      </c>
      <c r="E1152" s="244" t="s">
        <v>1722</v>
      </c>
      <c r="F1152" s="245" t="s">
        <v>1723</v>
      </c>
      <c r="G1152" s="246" t="s">
        <v>219</v>
      </c>
      <c r="H1152" s="247">
        <v>5.044</v>
      </c>
      <c r="I1152" s="248"/>
      <c r="J1152" s="249">
        <f>ROUND(I1152*H1152,2)</f>
        <v>0</v>
      </c>
      <c r="K1152" s="250"/>
      <c r="L1152" s="43"/>
      <c r="M1152" s="251" t="s">
        <v>1</v>
      </c>
      <c r="N1152" s="252" t="s">
        <v>38</v>
      </c>
      <c r="O1152" s="90"/>
      <c r="P1152" s="253">
        <f>O1152*H1152</f>
        <v>0</v>
      </c>
      <c r="Q1152" s="253">
        <v>0</v>
      </c>
      <c r="R1152" s="253">
        <f>Q1152*H1152</f>
        <v>0</v>
      </c>
      <c r="S1152" s="253">
        <v>0</v>
      </c>
      <c r="T1152" s="254">
        <f>S1152*H1152</f>
        <v>0</v>
      </c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R1152" s="255" t="s">
        <v>247</v>
      </c>
      <c r="AT1152" s="255" t="s">
        <v>167</v>
      </c>
      <c r="AU1152" s="255" t="s">
        <v>82</v>
      </c>
      <c r="AY1152" s="16" t="s">
        <v>165</v>
      </c>
      <c r="BE1152" s="256">
        <f>IF(N1152="základní",J1152,0)</f>
        <v>0</v>
      </c>
      <c r="BF1152" s="256">
        <f>IF(N1152="snížená",J1152,0)</f>
        <v>0</v>
      </c>
      <c r="BG1152" s="256">
        <f>IF(N1152="zákl. přenesená",J1152,0)</f>
        <v>0</v>
      </c>
      <c r="BH1152" s="256">
        <f>IF(N1152="sníž. přenesená",J1152,0)</f>
        <v>0</v>
      </c>
      <c r="BI1152" s="256">
        <f>IF(N1152="nulová",J1152,0)</f>
        <v>0</v>
      </c>
      <c r="BJ1152" s="16" t="s">
        <v>80</v>
      </c>
      <c r="BK1152" s="256">
        <f>ROUND(I1152*H1152,2)</f>
        <v>0</v>
      </c>
      <c r="BL1152" s="16" t="s">
        <v>247</v>
      </c>
      <c r="BM1152" s="255" t="s">
        <v>2723</v>
      </c>
    </row>
    <row r="1153" spans="1:63" s="12" customFormat="1" ht="22.8" customHeight="1">
      <c r="A1153" s="12"/>
      <c r="B1153" s="227"/>
      <c r="C1153" s="228"/>
      <c r="D1153" s="229" t="s">
        <v>72</v>
      </c>
      <c r="E1153" s="241" t="s">
        <v>1725</v>
      </c>
      <c r="F1153" s="241" t="s">
        <v>1726</v>
      </c>
      <c r="G1153" s="228"/>
      <c r="H1153" s="228"/>
      <c r="I1153" s="231"/>
      <c r="J1153" s="242">
        <f>BK1153</f>
        <v>0</v>
      </c>
      <c r="K1153" s="228"/>
      <c r="L1153" s="233"/>
      <c r="M1153" s="234"/>
      <c r="N1153" s="235"/>
      <c r="O1153" s="235"/>
      <c r="P1153" s="236">
        <f>SUM(P1154:P1282)</f>
        <v>0</v>
      </c>
      <c r="Q1153" s="235"/>
      <c r="R1153" s="236">
        <f>SUM(R1154:R1282)</f>
        <v>0.8372797500000001</v>
      </c>
      <c r="S1153" s="235"/>
      <c r="T1153" s="237">
        <f>SUM(T1154:T1282)</f>
        <v>0.251952</v>
      </c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R1153" s="238" t="s">
        <v>82</v>
      </c>
      <c r="AT1153" s="239" t="s">
        <v>72</v>
      </c>
      <c r="AU1153" s="239" t="s">
        <v>80</v>
      </c>
      <c r="AY1153" s="238" t="s">
        <v>165</v>
      </c>
      <c r="BK1153" s="240">
        <f>SUM(BK1154:BK1282)</f>
        <v>0</v>
      </c>
    </row>
    <row r="1154" spans="1:65" s="2" customFormat="1" ht="16.5" customHeight="1">
      <c r="A1154" s="37"/>
      <c r="B1154" s="38"/>
      <c r="C1154" s="243" t="s">
        <v>1675</v>
      </c>
      <c r="D1154" s="243" t="s">
        <v>167</v>
      </c>
      <c r="E1154" s="244" t="s">
        <v>1728</v>
      </c>
      <c r="F1154" s="245" t="s">
        <v>1729</v>
      </c>
      <c r="G1154" s="246" t="s">
        <v>273</v>
      </c>
      <c r="H1154" s="247">
        <v>1</v>
      </c>
      <c r="I1154" s="248"/>
      <c r="J1154" s="249">
        <f>ROUND(I1154*H1154,2)</f>
        <v>0</v>
      </c>
      <c r="K1154" s="250"/>
      <c r="L1154" s="43"/>
      <c r="M1154" s="251" t="s">
        <v>1</v>
      </c>
      <c r="N1154" s="252" t="s">
        <v>38</v>
      </c>
      <c r="O1154" s="90"/>
      <c r="P1154" s="253">
        <f>O1154*H1154</f>
        <v>0</v>
      </c>
      <c r="Q1154" s="253">
        <v>0.00044</v>
      </c>
      <c r="R1154" s="253">
        <f>Q1154*H1154</f>
        <v>0.00044</v>
      </c>
      <c r="S1154" s="253">
        <v>0</v>
      </c>
      <c r="T1154" s="254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55" t="s">
        <v>247</v>
      </c>
      <c r="AT1154" s="255" t="s">
        <v>167</v>
      </c>
      <c r="AU1154" s="255" t="s">
        <v>82</v>
      </c>
      <c r="AY1154" s="16" t="s">
        <v>165</v>
      </c>
      <c r="BE1154" s="256">
        <f>IF(N1154="základní",J1154,0)</f>
        <v>0</v>
      </c>
      <c r="BF1154" s="256">
        <f>IF(N1154="snížená",J1154,0)</f>
        <v>0</v>
      </c>
      <c r="BG1154" s="256">
        <f>IF(N1154="zákl. přenesená",J1154,0)</f>
        <v>0</v>
      </c>
      <c r="BH1154" s="256">
        <f>IF(N1154="sníž. přenesená",J1154,0)</f>
        <v>0</v>
      </c>
      <c r="BI1154" s="256">
        <f>IF(N1154="nulová",J1154,0)</f>
        <v>0</v>
      </c>
      <c r="BJ1154" s="16" t="s">
        <v>80</v>
      </c>
      <c r="BK1154" s="256">
        <f>ROUND(I1154*H1154,2)</f>
        <v>0</v>
      </c>
      <c r="BL1154" s="16" t="s">
        <v>247</v>
      </c>
      <c r="BM1154" s="255" t="s">
        <v>2724</v>
      </c>
    </row>
    <row r="1155" spans="1:51" s="14" customFormat="1" ht="12">
      <c r="A1155" s="14"/>
      <c r="B1155" s="268"/>
      <c r="C1155" s="269"/>
      <c r="D1155" s="259" t="s">
        <v>173</v>
      </c>
      <c r="E1155" s="270" t="s">
        <v>1</v>
      </c>
      <c r="F1155" s="271" t="s">
        <v>1731</v>
      </c>
      <c r="G1155" s="269"/>
      <c r="H1155" s="272">
        <v>1</v>
      </c>
      <c r="I1155" s="273"/>
      <c r="J1155" s="269"/>
      <c r="K1155" s="269"/>
      <c r="L1155" s="274"/>
      <c r="M1155" s="275"/>
      <c r="N1155" s="276"/>
      <c r="O1155" s="276"/>
      <c r="P1155" s="276"/>
      <c r="Q1155" s="276"/>
      <c r="R1155" s="276"/>
      <c r="S1155" s="276"/>
      <c r="T1155" s="27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8" t="s">
        <v>173</v>
      </c>
      <c r="AU1155" s="278" t="s">
        <v>82</v>
      </c>
      <c r="AV1155" s="14" t="s">
        <v>82</v>
      </c>
      <c r="AW1155" s="14" t="s">
        <v>30</v>
      </c>
      <c r="AX1155" s="14" t="s">
        <v>73</v>
      </c>
      <c r="AY1155" s="278" t="s">
        <v>165</v>
      </c>
    </row>
    <row r="1156" spans="1:65" s="2" customFormat="1" ht="33" customHeight="1">
      <c r="A1156" s="37"/>
      <c r="B1156" s="38"/>
      <c r="C1156" s="279" t="s">
        <v>1679</v>
      </c>
      <c r="D1156" s="279" t="s">
        <v>238</v>
      </c>
      <c r="E1156" s="280" t="s">
        <v>1733</v>
      </c>
      <c r="F1156" s="281" t="s">
        <v>1734</v>
      </c>
      <c r="G1156" s="282" t="s">
        <v>273</v>
      </c>
      <c r="H1156" s="283">
        <v>1</v>
      </c>
      <c r="I1156" s="284"/>
      <c r="J1156" s="285">
        <f>ROUND(I1156*H1156,2)</f>
        <v>0</v>
      </c>
      <c r="K1156" s="286"/>
      <c r="L1156" s="287"/>
      <c r="M1156" s="288" t="s">
        <v>1</v>
      </c>
      <c r="N1156" s="289" t="s">
        <v>38</v>
      </c>
      <c r="O1156" s="90"/>
      <c r="P1156" s="253">
        <f>O1156*H1156</f>
        <v>0</v>
      </c>
      <c r="Q1156" s="253">
        <v>0.052</v>
      </c>
      <c r="R1156" s="253">
        <f>Q1156*H1156</f>
        <v>0.052</v>
      </c>
      <c r="S1156" s="253">
        <v>0</v>
      </c>
      <c r="T1156" s="254">
        <f>S1156*H1156</f>
        <v>0</v>
      </c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R1156" s="255" t="s">
        <v>333</v>
      </c>
      <c r="AT1156" s="255" t="s">
        <v>238</v>
      </c>
      <c r="AU1156" s="255" t="s">
        <v>82</v>
      </c>
      <c r="AY1156" s="16" t="s">
        <v>165</v>
      </c>
      <c r="BE1156" s="256">
        <f>IF(N1156="základní",J1156,0)</f>
        <v>0</v>
      </c>
      <c r="BF1156" s="256">
        <f>IF(N1156="snížená",J1156,0)</f>
        <v>0</v>
      </c>
      <c r="BG1156" s="256">
        <f>IF(N1156="zákl. přenesená",J1156,0)</f>
        <v>0</v>
      </c>
      <c r="BH1156" s="256">
        <f>IF(N1156="sníž. přenesená",J1156,0)</f>
        <v>0</v>
      </c>
      <c r="BI1156" s="256">
        <f>IF(N1156="nulová",J1156,0)</f>
        <v>0</v>
      </c>
      <c r="BJ1156" s="16" t="s">
        <v>80</v>
      </c>
      <c r="BK1156" s="256">
        <f>ROUND(I1156*H1156,2)</f>
        <v>0</v>
      </c>
      <c r="BL1156" s="16" t="s">
        <v>247</v>
      </c>
      <c r="BM1156" s="255" t="s">
        <v>2725</v>
      </c>
    </row>
    <row r="1157" spans="1:65" s="2" customFormat="1" ht="21.75" customHeight="1">
      <c r="A1157" s="37"/>
      <c r="B1157" s="38"/>
      <c r="C1157" s="243" t="s">
        <v>1683</v>
      </c>
      <c r="D1157" s="243" t="s">
        <v>167</v>
      </c>
      <c r="E1157" s="244" t="s">
        <v>1737</v>
      </c>
      <c r="F1157" s="245" t="s">
        <v>1738</v>
      </c>
      <c r="G1157" s="246" t="s">
        <v>170</v>
      </c>
      <c r="H1157" s="247">
        <v>128.079</v>
      </c>
      <c r="I1157" s="248"/>
      <c r="J1157" s="249">
        <f>ROUND(I1157*H1157,2)</f>
        <v>0</v>
      </c>
      <c r="K1157" s="250"/>
      <c r="L1157" s="43"/>
      <c r="M1157" s="251" t="s">
        <v>1</v>
      </c>
      <c r="N1157" s="252" t="s">
        <v>38</v>
      </c>
      <c r="O1157" s="90"/>
      <c r="P1157" s="253">
        <f>O1157*H1157</f>
        <v>0</v>
      </c>
      <c r="Q1157" s="253">
        <v>0.00025</v>
      </c>
      <c r="R1157" s="253">
        <f>Q1157*H1157</f>
        <v>0.03201975</v>
      </c>
      <c r="S1157" s="253">
        <v>0</v>
      </c>
      <c r="T1157" s="254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55" t="s">
        <v>247</v>
      </c>
      <c r="AT1157" s="255" t="s">
        <v>167</v>
      </c>
      <c r="AU1157" s="255" t="s">
        <v>82</v>
      </c>
      <c r="AY1157" s="16" t="s">
        <v>165</v>
      </c>
      <c r="BE1157" s="256">
        <f>IF(N1157="základní",J1157,0)</f>
        <v>0</v>
      </c>
      <c r="BF1157" s="256">
        <f>IF(N1157="snížená",J1157,0)</f>
        <v>0</v>
      </c>
      <c r="BG1157" s="256">
        <f>IF(N1157="zákl. přenesená",J1157,0)</f>
        <v>0</v>
      </c>
      <c r="BH1157" s="256">
        <f>IF(N1157="sníž. přenesená",J1157,0)</f>
        <v>0</v>
      </c>
      <c r="BI1157" s="256">
        <f>IF(N1157="nulová",J1157,0)</f>
        <v>0</v>
      </c>
      <c r="BJ1157" s="16" t="s">
        <v>80</v>
      </c>
      <c r="BK1157" s="256">
        <f>ROUND(I1157*H1157,2)</f>
        <v>0</v>
      </c>
      <c r="BL1157" s="16" t="s">
        <v>247</v>
      </c>
      <c r="BM1157" s="255" t="s">
        <v>2726</v>
      </c>
    </row>
    <row r="1158" spans="1:51" s="13" customFormat="1" ht="12">
      <c r="A1158" s="13"/>
      <c r="B1158" s="257"/>
      <c r="C1158" s="258"/>
      <c r="D1158" s="259" t="s">
        <v>173</v>
      </c>
      <c r="E1158" s="260" t="s">
        <v>1</v>
      </c>
      <c r="F1158" s="261" t="s">
        <v>2223</v>
      </c>
      <c r="G1158" s="258"/>
      <c r="H1158" s="260" t="s">
        <v>1</v>
      </c>
      <c r="I1158" s="262"/>
      <c r="J1158" s="258"/>
      <c r="K1158" s="258"/>
      <c r="L1158" s="263"/>
      <c r="M1158" s="264"/>
      <c r="N1158" s="265"/>
      <c r="O1158" s="265"/>
      <c r="P1158" s="265"/>
      <c r="Q1158" s="265"/>
      <c r="R1158" s="265"/>
      <c r="S1158" s="265"/>
      <c r="T1158" s="266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67" t="s">
        <v>173</v>
      </c>
      <c r="AU1158" s="267" t="s">
        <v>82</v>
      </c>
      <c r="AV1158" s="13" t="s">
        <v>80</v>
      </c>
      <c r="AW1158" s="13" t="s">
        <v>30</v>
      </c>
      <c r="AX1158" s="13" t="s">
        <v>73</v>
      </c>
      <c r="AY1158" s="267" t="s">
        <v>165</v>
      </c>
    </row>
    <row r="1159" spans="1:51" s="14" customFormat="1" ht="12">
      <c r="A1159" s="14"/>
      <c r="B1159" s="268"/>
      <c r="C1159" s="269"/>
      <c r="D1159" s="259" t="s">
        <v>173</v>
      </c>
      <c r="E1159" s="270" t="s">
        <v>1</v>
      </c>
      <c r="F1159" s="271" t="s">
        <v>2426</v>
      </c>
      <c r="G1159" s="269"/>
      <c r="H1159" s="272">
        <v>12.432</v>
      </c>
      <c r="I1159" s="273"/>
      <c r="J1159" s="269"/>
      <c r="K1159" s="269"/>
      <c r="L1159" s="274"/>
      <c r="M1159" s="275"/>
      <c r="N1159" s="276"/>
      <c r="O1159" s="276"/>
      <c r="P1159" s="276"/>
      <c r="Q1159" s="276"/>
      <c r="R1159" s="276"/>
      <c r="S1159" s="276"/>
      <c r="T1159" s="277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8" t="s">
        <v>173</v>
      </c>
      <c r="AU1159" s="278" t="s">
        <v>82</v>
      </c>
      <c r="AV1159" s="14" t="s">
        <v>82</v>
      </c>
      <c r="AW1159" s="14" t="s">
        <v>30</v>
      </c>
      <c r="AX1159" s="14" t="s">
        <v>73</v>
      </c>
      <c r="AY1159" s="278" t="s">
        <v>165</v>
      </c>
    </row>
    <row r="1160" spans="1:51" s="14" customFormat="1" ht="12">
      <c r="A1160" s="14"/>
      <c r="B1160" s="268"/>
      <c r="C1160" s="269"/>
      <c r="D1160" s="259" t="s">
        <v>173</v>
      </c>
      <c r="E1160" s="270" t="s">
        <v>1</v>
      </c>
      <c r="F1160" s="271" t="s">
        <v>2427</v>
      </c>
      <c r="G1160" s="269"/>
      <c r="H1160" s="272">
        <v>9.416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173</v>
      </c>
      <c r="AU1160" s="278" t="s">
        <v>82</v>
      </c>
      <c r="AV1160" s="14" t="s">
        <v>82</v>
      </c>
      <c r="AW1160" s="14" t="s">
        <v>30</v>
      </c>
      <c r="AX1160" s="14" t="s">
        <v>73</v>
      </c>
      <c r="AY1160" s="278" t="s">
        <v>165</v>
      </c>
    </row>
    <row r="1161" spans="1:51" s="14" customFormat="1" ht="12">
      <c r="A1161" s="14"/>
      <c r="B1161" s="268"/>
      <c r="C1161" s="269"/>
      <c r="D1161" s="259" t="s">
        <v>173</v>
      </c>
      <c r="E1161" s="270" t="s">
        <v>1</v>
      </c>
      <c r="F1161" s="271" t="s">
        <v>2428</v>
      </c>
      <c r="G1161" s="269"/>
      <c r="H1161" s="272">
        <v>40.212</v>
      </c>
      <c r="I1161" s="273"/>
      <c r="J1161" s="269"/>
      <c r="K1161" s="269"/>
      <c r="L1161" s="274"/>
      <c r="M1161" s="275"/>
      <c r="N1161" s="276"/>
      <c r="O1161" s="276"/>
      <c r="P1161" s="276"/>
      <c r="Q1161" s="276"/>
      <c r="R1161" s="276"/>
      <c r="S1161" s="276"/>
      <c r="T1161" s="27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78" t="s">
        <v>173</v>
      </c>
      <c r="AU1161" s="278" t="s">
        <v>82</v>
      </c>
      <c r="AV1161" s="14" t="s">
        <v>82</v>
      </c>
      <c r="AW1161" s="14" t="s">
        <v>30</v>
      </c>
      <c r="AX1161" s="14" t="s">
        <v>73</v>
      </c>
      <c r="AY1161" s="278" t="s">
        <v>165</v>
      </c>
    </row>
    <row r="1162" spans="1:51" s="14" customFormat="1" ht="12">
      <c r="A1162" s="14"/>
      <c r="B1162" s="268"/>
      <c r="C1162" s="269"/>
      <c r="D1162" s="259" t="s">
        <v>173</v>
      </c>
      <c r="E1162" s="270" t="s">
        <v>1</v>
      </c>
      <c r="F1162" s="271" t="s">
        <v>2429</v>
      </c>
      <c r="G1162" s="269"/>
      <c r="H1162" s="272">
        <v>1.927</v>
      </c>
      <c r="I1162" s="273"/>
      <c r="J1162" s="269"/>
      <c r="K1162" s="269"/>
      <c r="L1162" s="274"/>
      <c r="M1162" s="275"/>
      <c r="N1162" s="276"/>
      <c r="O1162" s="276"/>
      <c r="P1162" s="276"/>
      <c r="Q1162" s="276"/>
      <c r="R1162" s="276"/>
      <c r="S1162" s="276"/>
      <c r="T1162" s="277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8" t="s">
        <v>173</v>
      </c>
      <c r="AU1162" s="278" t="s">
        <v>82</v>
      </c>
      <c r="AV1162" s="14" t="s">
        <v>82</v>
      </c>
      <c r="AW1162" s="14" t="s">
        <v>30</v>
      </c>
      <c r="AX1162" s="14" t="s">
        <v>73</v>
      </c>
      <c r="AY1162" s="278" t="s">
        <v>165</v>
      </c>
    </row>
    <row r="1163" spans="1:51" s="13" customFormat="1" ht="12">
      <c r="A1163" s="13"/>
      <c r="B1163" s="257"/>
      <c r="C1163" s="258"/>
      <c r="D1163" s="259" t="s">
        <v>173</v>
      </c>
      <c r="E1163" s="260" t="s">
        <v>1</v>
      </c>
      <c r="F1163" s="261" t="s">
        <v>408</v>
      </c>
      <c r="G1163" s="258"/>
      <c r="H1163" s="260" t="s">
        <v>1</v>
      </c>
      <c r="I1163" s="262"/>
      <c r="J1163" s="258"/>
      <c r="K1163" s="258"/>
      <c r="L1163" s="263"/>
      <c r="M1163" s="264"/>
      <c r="N1163" s="265"/>
      <c r="O1163" s="265"/>
      <c r="P1163" s="265"/>
      <c r="Q1163" s="265"/>
      <c r="R1163" s="265"/>
      <c r="S1163" s="265"/>
      <c r="T1163" s="266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7" t="s">
        <v>173</v>
      </c>
      <c r="AU1163" s="267" t="s">
        <v>82</v>
      </c>
      <c r="AV1163" s="13" t="s">
        <v>80</v>
      </c>
      <c r="AW1163" s="13" t="s">
        <v>30</v>
      </c>
      <c r="AX1163" s="13" t="s">
        <v>73</v>
      </c>
      <c r="AY1163" s="267" t="s">
        <v>165</v>
      </c>
    </row>
    <row r="1164" spans="1:51" s="14" customFormat="1" ht="12">
      <c r="A1164" s="14"/>
      <c r="B1164" s="268"/>
      <c r="C1164" s="269"/>
      <c r="D1164" s="259" t="s">
        <v>173</v>
      </c>
      <c r="E1164" s="270" t="s">
        <v>1</v>
      </c>
      <c r="F1164" s="271" t="s">
        <v>2430</v>
      </c>
      <c r="G1164" s="269"/>
      <c r="H1164" s="272">
        <v>12.264</v>
      </c>
      <c r="I1164" s="273"/>
      <c r="J1164" s="269"/>
      <c r="K1164" s="269"/>
      <c r="L1164" s="274"/>
      <c r="M1164" s="275"/>
      <c r="N1164" s="276"/>
      <c r="O1164" s="276"/>
      <c r="P1164" s="276"/>
      <c r="Q1164" s="276"/>
      <c r="R1164" s="276"/>
      <c r="S1164" s="276"/>
      <c r="T1164" s="277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78" t="s">
        <v>173</v>
      </c>
      <c r="AU1164" s="278" t="s">
        <v>82</v>
      </c>
      <c r="AV1164" s="14" t="s">
        <v>82</v>
      </c>
      <c r="AW1164" s="14" t="s">
        <v>30</v>
      </c>
      <c r="AX1164" s="14" t="s">
        <v>73</v>
      </c>
      <c r="AY1164" s="278" t="s">
        <v>165</v>
      </c>
    </row>
    <row r="1165" spans="1:51" s="14" customFormat="1" ht="12">
      <c r="A1165" s="14"/>
      <c r="B1165" s="268"/>
      <c r="C1165" s="269"/>
      <c r="D1165" s="259" t="s">
        <v>173</v>
      </c>
      <c r="E1165" s="270" t="s">
        <v>1</v>
      </c>
      <c r="F1165" s="271" t="s">
        <v>2431</v>
      </c>
      <c r="G1165" s="269"/>
      <c r="H1165" s="272">
        <v>11.424</v>
      </c>
      <c r="I1165" s="273"/>
      <c r="J1165" s="269"/>
      <c r="K1165" s="269"/>
      <c r="L1165" s="274"/>
      <c r="M1165" s="275"/>
      <c r="N1165" s="276"/>
      <c r="O1165" s="276"/>
      <c r="P1165" s="276"/>
      <c r="Q1165" s="276"/>
      <c r="R1165" s="276"/>
      <c r="S1165" s="276"/>
      <c r="T1165" s="27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8" t="s">
        <v>173</v>
      </c>
      <c r="AU1165" s="278" t="s">
        <v>82</v>
      </c>
      <c r="AV1165" s="14" t="s">
        <v>82</v>
      </c>
      <c r="AW1165" s="14" t="s">
        <v>30</v>
      </c>
      <c r="AX1165" s="14" t="s">
        <v>73</v>
      </c>
      <c r="AY1165" s="278" t="s">
        <v>165</v>
      </c>
    </row>
    <row r="1166" spans="1:51" s="14" customFormat="1" ht="12">
      <c r="A1166" s="14"/>
      <c r="B1166" s="268"/>
      <c r="C1166" s="269"/>
      <c r="D1166" s="259" t="s">
        <v>173</v>
      </c>
      <c r="E1166" s="270" t="s">
        <v>1</v>
      </c>
      <c r="F1166" s="271" t="s">
        <v>2433</v>
      </c>
      <c r="G1166" s="269"/>
      <c r="H1166" s="272">
        <v>40.404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173</v>
      </c>
      <c r="AU1166" s="278" t="s">
        <v>82</v>
      </c>
      <c r="AV1166" s="14" t="s">
        <v>82</v>
      </c>
      <c r="AW1166" s="14" t="s">
        <v>30</v>
      </c>
      <c r="AX1166" s="14" t="s">
        <v>73</v>
      </c>
      <c r="AY1166" s="278" t="s">
        <v>165</v>
      </c>
    </row>
    <row r="1167" spans="1:65" s="2" customFormat="1" ht="21.75" customHeight="1">
      <c r="A1167" s="37"/>
      <c r="B1167" s="38"/>
      <c r="C1167" s="243" t="s">
        <v>1687</v>
      </c>
      <c r="D1167" s="243" t="s">
        <v>167</v>
      </c>
      <c r="E1167" s="244" t="s">
        <v>1741</v>
      </c>
      <c r="F1167" s="245" t="s">
        <v>1742</v>
      </c>
      <c r="G1167" s="246" t="s">
        <v>170</v>
      </c>
      <c r="H1167" s="247">
        <v>10.128</v>
      </c>
      <c r="I1167" s="248"/>
      <c r="J1167" s="249">
        <f>ROUND(I1167*H1167,2)</f>
        <v>0</v>
      </c>
      <c r="K1167" s="250"/>
      <c r="L1167" s="43"/>
      <c r="M1167" s="251" t="s">
        <v>1</v>
      </c>
      <c r="N1167" s="252" t="s">
        <v>38</v>
      </c>
      <c r="O1167" s="90"/>
      <c r="P1167" s="253">
        <f>O1167*H1167</f>
        <v>0</v>
      </c>
      <c r="Q1167" s="253">
        <v>0.00025</v>
      </c>
      <c r="R1167" s="253">
        <f>Q1167*H1167</f>
        <v>0.002532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247</v>
      </c>
      <c r="AT1167" s="255" t="s">
        <v>167</v>
      </c>
      <c r="AU1167" s="255" t="s">
        <v>82</v>
      </c>
      <c r="AY1167" s="16" t="s">
        <v>165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247</v>
      </c>
      <c r="BM1167" s="255" t="s">
        <v>2727</v>
      </c>
    </row>
    <row r="1168" spans="1:51" s="13" customFormat="1" ht="12">
      <c r="A1168" s="13"/>
      <c r="B1168" s="257"/>
      <c r="C1168" s="258"/>
      <c r="D1168" s="259" t="s">
        <v>173</v>
      </c>
      <c r="E1168" s="260" t="s">
        <v>1</v>
      </c>
      <c r="F1168" s="261" t="s">
        <v>408</v>
      </c>
      <c r="G1168" s="258"/>
      <c r="H1168" s="260" t="s">
        <v>1</v>
      </c>
      <c r="I1168" s="262"/>
      <c r="J1168" s="258"/>
      <c r="K1168" s="258"/>
      <c r="L1168" s="263"/>
      <c r="M1168" s="264"/>
      <c r="N1168" s="265"/>
      <c r="O1168" s="265"/>
      <c r="P1168" s="265"/>
      <c r="Q1168" s="265"/>
      <c r="R1168" s="265"/>
      <c r="S1168" s="265"/>
      <c r="T1168" s="266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67" t="s">
        <v>173</v>
      </c>
      <c r="AU1168" s="267" t="s">
        <v>82</v>
      </c>
      <c r="AV1168" s="13" t="s">
        <v>80</v>
      </c>
      <c r="AW1168" s="13" t="s">
        <v>30</v>
      </c>
      <c r="AX1168" s="13" t="s">
        <v>73</v>
      </c>
      <c r="AY1168" s="267" t="s">
        <v>165</v>
      </c>
    </row>
    <row r="1169" spans="1:51" s="14" customFormat="1" ht="12">
      <c r="A1169" s="14"/>
      <c r="B1169" s="268"/>
      <c r="C1169" s="269"/>
      <c r="D1169" s="259" t="s">
        <v>173</v>
      </c>
      <c r="E1169" s="270" t="s">
        <v>1</v>
      </c>
      <c r="F1169" s="271" t="s">
        <v>2432</v>
      </c>
      <c r="G1169" s="269"/>
      <c r="H1169" s="272">
        <v>7.049</v>
      </c>
      <c r="I1169" s="273"/>
      <c r="J1169" s="269"/>
      <c r="K1169" s="269"/>
      <c r="L1169" s="274"/>
      <c r="M1169" s="275"/>
      <c r="N1169" s="276"/>
      <c r="O1169" s="276"/>
      <c r="P1169" s="276"/>
      <c r="Q1169" s="276"/>
      <c r="R1169" s="276"/>
      <c r="S1169" s="276"/>
      <c r="T1169" s="277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78" t="s">
        <v>173</v>
      </c>
      <c r="AU1169" s="278" t="s">
        <v>82</v>
      </c>
      <c r="AV1169" s="14" t="s">
        <v>82</v>
      </c>
      <c r="AW1169" s="14" t="s">
        <v>30</v>
      </c>
      <c r="AX1169" s="14" t="s">
        <v>73</v>
      </c>
      <c r="AY1169" s="278" t="s">
        <v>165</v>
      </c>
    </row>
    <row r="1170" spans="1:51" s="14" customFormat="1" ht="12">
      <c r="A1170" s="14"/>
      <c r="B1170" s="268"/>
      <c r="C1170" s="269"/>
      <c r="D1170" s="259" t="s">
        <v>173</v>
      </c>
      <c r="E1170" s="270" t="s">
        <v>1</v>
      </c>
      <c r="F1170" s="271" t="s">
        <v>2434</v>
      </c>
      <c r="G1170" s="269"/>
      <c r="H1170" s="272">
        <v>3.079</v>
      </c>
      <c r="I1170" s="273"/>
      <c r="J1170" s="269"/>
      <c r="K1170" s="269"/>
      <c r="L1170" s="274"/>
      <c r="M1170" s="275"/>
      <c r="N1170" s="276"/>
      <c r="O1170" s="276"/>
      <c r="P1170" s="276"/>
      <c r="Q1170" s="276"/>
      <c r="R1170" s="276"/>
      <c r="S1170" s="276"/>
      <c r="T1170" s="277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8" t="s">
        <v>173</v>
      </c>
      <c r="AU1170" s="278" t="s">
        <v>82</v>
      </c>
      <c r="AV1170" s="14" t="s">
        <v>82</v>
      </c>
      <c r="AW1170" s="14" t="s">
        <v>30</v>
      </c>
      <c r="AX1170" s="14" t="s">
        <v>73</v>
      </c>
      <c r="AY1170" s="278" t="s">
        <v>165</v>
      </c>
    </row>
    <row r="1171" spans="1:65" s="2" customFormat="1" ht="21.75" customHeight="1">
      <c r="A1171" s="37"/>
      <c r="B1171" s="38"/>
      <c r="C1171" s="243" t="s">
        <v>1691</v>
      </c>
      <c r="D1171" s="243" t="s">
        <v>167</v>
      </c>
      <c r="E1171" s="244" t="s">
        <v>1745</v>
      </c>
      <c r="F1171" s="245" t="s">
        <v>1746</v>
      </c>
      <c r="G1171" s="246" t="s">
        <v>273</v>
      </c>
      <c r="H1171" s="247">
        <v>26</v>
      </c>
      <c r="I1171" s="248"/>
      <c r="J1171" s="249">
        <f>ROUND(I1171*H1171,2)</f>
        <v>0</v>
      </c>
      <c r="K1171" s="250"/>
      <c r="L1171" s="43"/>
      <c r="M1171" s="251" t="s">
        <v>1</v>
      </c>
      <c r="N1171" s="252" t="s">
        <v>38</v>
      </c>
      <c r="O1171" s="90"/>
      <c r="P1171" s="253">
        <f>O1171*H1171</f>
        <v>0</v>
      </c>
      <c r="Q1171" s="253">
        <v>0.00025</v>
      </c>
      <c r="R1171" s="253">
        <f>Q1171*H1171</f>
        <v>0.006500000000000001</v>
      </c>
      <c r="S1171" s="253">
        <v>0</v>
      </c>
      <c r="T1171" s="254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255" t="s">
        <v>247</v>
      </c>
      <c r="AT1171" s="255" t="s">
        <v>167</v>
      </c>
      <c r="AU1171" s="255" t="s">
        <v>82</v>
      </c>
      <c r="AY1171" s="16" t="s">
        <v>165</v>
      </c>
      <c r="BE1171" s="256">
        <f>IF(N1171="základní",J1171,0)</f>
        <v>0</v>
      </c>
      <c r="BF1171" s="256">
        <f>IF(N1171="snížená",J1171,0)</f>
        <v>0</v>
      </c>
      <c r="BG1171" s="256">
        <f>IF(N1171="zákl. přenesená",J1171,0)</f>
        <v>0</v>
      </c>
      <c r="BH1171" s="256">
        <f>IF(N1171="sníž. přenesená",J1171,0)</f>
        <v>0</v>
      </c>
      <c r="BI1171" s="256">
        <f>IF(N1171="nulová",J1171,0)</f>
        <v>0</v>
      </c>
      <c r="BJ1171" s="16" t="s">
        <v>80</v>
      </c>
      <c r="BK1171" s="256">
        <f>ROUND(I1171*H1171,2)</f>
        <v>0</v>
      </c>
      <c r="BL1171" s="16" t="s">
        <v>247</v>
      </c>
      <c r="BM1171" s="255" t="s">
        <v>2728</v>
      </c>
    </row>
    <row r="1172" spans="1:51" s="14" customFormat="1" ht="12">
      <c r="A1172" s="14"/>
      <c r="B1172" s="268"/>
      <c r="C1172" s="269"/>
      <c r="D1172" s="259" t="s">
        <v>173</v>
      </c>
      <c r="E1172" s="270" t="s">
        <v>1</v>
      </c>
      <c r="F1172" s="271" t="s">
        <v>2729</v>
      </c>
      <c r="G1172" s="269"/>
      <c r="H1172" s="272">
        <v>26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173</v>
      </c>
      <c r="AU1172" s="278" t="s">
        <v>82</v>
      </c>
      <c r="AV1172" s="14" t="s">
        <v>82</v>
      </c>
      <c r="AW1172" s="14" t="s">
        <v>30</v>
      </c>
      <c r="AX1172" s="14" t="s">
        <v>73</v>
      </c>
      <c r="AY1172" s="278" t="s">
        <v>165</v>
      </c>
    </row>
    <row r="1173" spans="1:65" s="2" customFormat="1" ht="33" customHeight="1">
      <c r="A1173" s="37"/>
      <c r="B1173" s="38"/>
      <c r="C1173" s="279" t="s">
        <v>1695</v>
      </c>
      <c r="D1173" s="279" t="s">
        <v>238</v>
      </c>
      <c r="E1173" s="280" t="s">
        <v>2730</v>
      </c>
      <c r="F1173" s="281" t="s">
        <v>2731</v>
      </c>
      <c r="G1173" s="282" t="s">
        <v>273</v>
      </c>
      <c r="H1173" s="283">
        <v>1</v>
      </c>
      <c r="I1173" s="284"/>
      <c r="J1173" s="285">
        <f>ROUND(I1173*H1173,2)</f>
        <v>0</v>
      </c>
      <c r="K1173" s="286"/>
      <c r="L1173" s="287"/>
      <c r="M1173" s="288" t="s">
        <v>1</v>
      </c>
      <c r="N1173" s="289" t="s">
        <v>38</v>
      </c>
      <c r="O1173" s="90"/>
      <c r="P1173" s="253">
        <f>O1173*H1173</f>
        <v>0</v>
      </c>
      <c r="Q1173" s="253">
        <v>0.01</v>
      </c>
      <c r="R1173" s="253">
        <f>Q1173*H1173</f>
        <v>0.01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333</v>
      </c>
      <c r="AT1173" s="255" t="s">
        <v>238</v>
      </c>
      <c r="AU1173" s="255" t="s">
        <v>82</v>
      </c>
      <c r="AY1173" s="16" t="s">
        <v>165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80</v>
      </c>
      <c r="BK1173" s="256">
        <f>ROUND(I1173*H1173,2)</f>
        <v>0</v>
      </c>
      <c r="BL1173" s="16" t="s">
        <v>247</v>
      </c>
      <c r="BM1173" s="255" t="s">
        <v>2732</v>
      </c>
    </row>
    <row r="1174" spans="1:51" s="14" customFormat="1" ht="12">
      <c r="A1174" s="14"/>
      <c r="B1174" s="268"/>
      <c r="C1174" s="269"/>
      <c r="D1174" s="259" t="s">
        <v>173</v>
      </c>
      <c r="E1174" s="270" t="s">
        <v>1</v>
      </c>
      <c r="F1174" s="271" t="s">
        <v>1758</v>
      </c>
      <c r="G1174" s="269"/>
      <c r="H1174" s="272">
        <v>1</v>
      </c>
      <c r="I1174" s="273"/>
      <c r="J1174" s="269"/>
      <c r="K1174" s="269"/>
      <c r="L1174" s="274"/>
      <c r="M1174" s="275"/>
      <c r="N1174" s="276"/>
      <c r="O1174" s="276"/>
      <c r="P1174" s="276"/>
      <c r="Q1174" s="276"/>
      <c r="R1174" s="276"/>
      <c r="S1174" s="276"/>
      <c r="T1174" s="277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78" t="s">
        <v>173</v>
      </c>
      <c r="AU1174" s="278" t="s">
        <v>82</v>
      </c>
      <c r="AV1174" s="14" t="s">
        <v>82</v>
      </c>
      <c r="AW1174" s="14" t="s">
        <v>30</v>
      </c>
      <c r="AX1174" s="14" t="s">
        <v>73</v>
      </c>
      <c r="AY1174" s="278" t="s">
        <v>165</v>
      </c>
    </row>
    <row r="1175" spans="1:65" s="2" customFormat="1" ht="33" customHeight="1">
      <c r="A1175" s="37"/>
      <c r="B1175" s="38"/>
      <c r="C1175" s="279" t="s">
        <v>1699</v>
      </c>
      <c r="D1175" s="279" t="s">
        <v>238</v>
      </c>
      <c r="E1175" s="280" t="s">
        <v>2733</v>
      </c>
      <c r="F1175" s="281" t="s">
        <v>2734</v>
      </c>
      <c r="G1175" s="282" t="s">
        <v>273</v>
      </c>
      <c r="H1175" s="283">
        <v>1</v>
      </c>
      <c r="I1175" s="284"/>
      <c r="J1175" s="285">
        <f>ROUND(I1175*H1175,2)</f>
        <v>0</v>
      </c>
      <c r="K1175" s="286"/>
      <c r="L1175" s="287"/>
      <c r="M1175" s="288" t="s">
        <v>1</v>
      </c>
      <c r="N1175" s="289" t="s">
        <v>38</v>
      </c>
      <c r="O1175" s="90"/>
      <c r="P1175" s="253">
        <f>O1175*H1175</f>
        <v>0</v>
      </c>
      <c r="Q1175" s="253">
        <v>0.01</v>
      </c>
      <c r="R1175" s="253">
        <f>Q1175*H1175</f>
        <v>0.01</v>
      </c>
      <c r="S1175" s="253">
        <v>0</v>
      </c>
      <c r="T1175" s="254">
        <f>S1175*H1175</f>
        <v>0</v>
      </c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R1175" s="255" t="s">
        <v>333</v>
      </c>
      <c r="AT1175" s="255" t="s">
        <v>238</v>
      </c>
      <c r="AU1175" s="255" t="s">
        <v>82</v>
      </c>
      <c r="AY1175" s="16" t="s">
        <v>165</v>
      </c>
      <c r="BE1175" s="256">
        <f>IF(N1175="základní",J1175,0)</f>
        <v>0</v>
      </c>
      <c r="BF1175" s="256">
        <f>IF(N1175="snížená",J1175,0)</f>
        <v>0</v>
      </c>
      <c r="BG1175" s="256">
        <f>IF(N1175="zákl. přenesená",J1175,0)</f>
        <v>0</v>
      </c>
      <c r="BH1175" s="256">
        <f>IF(N1175="sníž. přenesená",J1175,0)</f>
        <v>0</v>
      </c>
      <c r="BI1175" s="256">
        <f>IF(N1175="nulová",J1175,0)</f>
        <v>0</v>
      </c>
      <c r="BJ1175" s="16" t="s">
        <v>80</v>
      </c>
      <c r="BK1175" s="256">
        <f>ROUND(I1175*H1175,2)</f>
        <v>0</v>
      </c>
      <c r="BL1175" s="16" t="s">
        <v>247</v>
      </c>
      <c r="BM1175" s="255" t="s">
        <v>2735</v>
      </c>
    </row>
    <row r="1176" spans="1:51" s="14" customFormat="1" ht="12">
      <c r="A1176" s="14"/>
      <c r="B1176" s="268"/>
      <c r="C1176" s="269"/>
      <c r="D1176" s="259" t="s">
        <v>173</v>
      </c>
      <c r="E1176" s="270" t="s">
        <v>1</v>
      </c>
      <c r="F1176" s="271" t="s">
        <v>1758</v>
      </c>
      <c r="G1176" s="269"/>
      <c r="H1176" s="272">
        <v>1</v>
      </c>
      <c r="I1176" s="273"/>
      <c r="J1176" s="269"/>
      <c r="K1176" s="269"/>
      <c r="L1176" s="274"/>
      <c r="M1176" s="275"/>
      <c r="N1176" s="276"/>
      <c r="O1176" s="276"/>
      <c r="P1176" s="276"/>
      <c r="Q1176" s="276"/>
      <c r="R1176" s="276"/>
      <c r="S1176" s="276"/>
      <c r="T1176" s="27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78" t="s">
        <v>173</v>
      </c>
      <c r="AU1176" s="278" t="s">
        <v>82</v>
      </c>
      <c r="AV1176" s="14" t="s">
        <v>82</v>
      </c>
      <c r="AW1176" s="14" t="s">
        <v>30</v>
      </c>
      <c r="AX1176" s="14" t="s">
        <v>73</v>
      </c>
      <c r="AY1176" s="278" t="s">
        <v>165</v>
      </c>
    </row>
    <row r="1177" spans="1:65" s="2" customFormat="1" ht="33" customHeight="1">
      <c r="A1177" s="37"/>
      <c r="B1177" s="38"/>
      <c r="C1177" s="279" t="s">
        <v>1703</v>
      </c>
      <c r="D1177" s="279" t="s">
        <v>238</v>
      </c>
      <c r="E1177" s="280" t="s">
        <v>1750</v>
      </c>
      <c r="F1177" s="281" t="s">
        <v>2736</v>
      </c>
      <c r="G1177" s="282" t="s">
        <v>273</v>
      </c>
      <c r="H1177" s="283">
        <v>1</v>
      </c>
      <c r="I1177" s="284"/>
      <c r="J1177" s="285">
        <f>ROUND(I1177*H1177,2)</f>
        <v>0</v>
      </c>
      <c r="K1177" s="286"/>
      <c r="L1177" s="287"/>
      <c r="M1177" s="288" t="s">
        <v>1</v>
      </c>
      <c r="N1177" s="289" t="s">
        <v>38</v>
      </c>
      <c r="O1177" s="90"/>
      <c r="P1177" s="253">
        <f>O1177*H1177</f>
        <v>0</v>
      </c>
      <c r="Q1177" s="253">
        <v>0.01</v>
      </c>
      <c r="R1177" s="253">
        <f>Q1177*H1177</f>
        <v>0.01</v>
      </c>
      <c r="S1177" s="253">
        <v>0</v>
      </c>
      <c r="T1177" s="254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55" t="s">
        <v>333</v>
      </c>
      <c r="AT1177" s="255" t="s">
        <v>238</v>
      </c>
      <c r="AU1177" s="255" t="s">
        <v>82</v>
      </c>
      <c r="AY1177" s="16" t="s">
        <v>165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6" t="s">
        <v>80</v>
      </c>
      <c r="BK1177" s="256">
        <f>ROUND(I1177*H1177,2)</f>
        <v>0</v>
      </c>
      <c r="BL1177" s="16" t="s">
        <v>247</v>
      </c>
      <c r="BM1177" s="255" t="s">
        <v>2737</v>
      </c>
    </row>
    <row r="1178" spans="1:51" s="14" customFormat="1" ht="12">
      <c r="A1178" s="14"/>
      <c r="B1178" s="268"/>
      <c r="C1178" s="269"/>
      <c r="D1178" s="259" t="s">
        <v>173</v>
      </c>
      <c r="E1178" s="270" t="s">
        <v>1</v>
      </c>
      <c r="F1178" s="271" t="s">
        <v>1758</v>
      </c>
      <c r="G1178" s="269"/>
      <c r="H1178" s="272">
        <v>1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8" t="s">
        <v>173</v>
      </c>
      <c r="AU1178" s="278" t="s">
        <v>82</v>
      </c>
      <c r="AV1178" s="14" t="s">
        <v>82</v>
      </c>
      <c r="AW1178" s="14" t="s">
        <v>30</v>
      </c>
      <c r="AX1178" s="14" t="s">
        <v>73</v>
      </c>
      <c r="AY1178" s="278" t="s">
        <v>165</v>
      </c>
    </row>
    <row r="1179" spans="1:65" s="2" customFormat="1" ht="33" customHeight="1">
      <c r="A1179" s="37"/>
      <c r="B1179" s="38"/>
      <c r="C1179" s="279" t="s">
        <v>1707</v>
      </c>
      <c r="D1179" s="279" t="s">
        <v>238</v>
      </c>
      <c r="E1179" s="280" t="s">
        <v>2738</v>
      </c>
      <c r="F1179" s="281" t="s">
        <v>2739</v>
      </c>
      <c r="G1179" s="282" t="s">
        <v>273</v>
      </c>
      <c r="H1179" s="283">
        <v>22</v>
      </c>
      <c r="I1179" s="284"/>
      <c r="J1179" s="285">
        <f>ROUND(I1179*H1179,2)</f>
        <v>0</v>
      </c>
      <c r="K1179" s="286"/>
      <c r="L1179" s="287"/>
      <c r="M1179" s="288" t="s">
        <v>1</v>
      </c>
      <c r="N1179" s="289" t="s">
        <v>38</v>
      </c>
      <c r="O1179" s="90"/>
      <c r="P1179" s="253">
        <f>O1179*H1179</f>
        <v>0</v>
      </c>
      <c r="Q1179" s="253">
        <v>0.01</v>
      </c>
      <c r="R1179" s="253">
        <f>Q1179*H1179</f>
        <v>0.22</v>
      </c>
      <c r="S1179" s="253">
        <v>0</v>
      </c>
      <c r="T1179" s="254">
        <f>S1179*H1179</f>
        <v>0</v>
      </c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R1179" s="255" t="s">
        <v>333</v>
      </c>
      <c r="AT1179" s="255" t="s">
        <v>238</v>
      </c>
      <c r="AU1179" s="255" t="s">
        <v>82</v>
      </c>
      <c r="AY1179" s="16" t="s">
        <v>165</v>
      </c>
      <c r="BE1179" s="256">
        <f>IF(N1179="základní",J1179,0)</f>
        <v>0</v>
      </c>
      <c r="BF1179" s="256">
        <f>IF(N1179="snížená",J1179,0)</f>
        <v>0</v>
      </c>
      <c r="BG1179" s="256">
        <f>IF(N1179="zákl. přenesená",J1179,0)</f>
        <v>0</v>
      </c>
      <c r="BH1179" s="256">
        <f>IF(N1179="sníž. přenesená",J1179,0)</f>
        <v>0</v>
      </c>
      <c r="BI1179" s="256">
        <f>IF(N1179="nulová",J1179,0)</f>
        <v>0</v>
      </c>
      <c r="BJ1179" s="16" t="s">
        <v>80</v>
      </c>
      <c r="BK1179" s="256">
        <f>ROUND(I1179*H1179,2)</f>
        <v>0</v>
      </c>
      <c r="BL1179" s="16" t="s">
        <v>247</v>
      </c>
      <c r="BM1179" s="255" t="s">
        <v>2740</v>
      </c>
    </row>
    <row r="1180" spans="1:51" s="14" customFormat="1" ht="12">
      <c r="A1180" s="14"/>
      <c r="B1180" s="268"/>
      <c r="C1180" s="269"/>
      <c r="D1180" s="259" t="s">
        <v>173</v>
      </c>
      <c r="E1180" s="270" t="s">
        <v>1</v>
      </c>
      <c r="F1180" s="271" t="s">
        <v>2741</v>
      </c>
      <c r="G1180" s="269"/>
      <c r="H1180" s="272">
        <v>22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173</v>
      </c>
      <c r="AU1180" s="278" t="s">
        <v>82</v>
      </c>
      <c r="AV1180" s="14" t="s">
        <v>82</v>
      </c>
      <c r="AW1180" s="14" t="s">
        <v>30</v>
      </c>
      <c r="AX1180" s="14" t="s">
        <v>73</v>
      </c>
      <c r="AY1180" s="278" t="s">
        <v>165</v>
      </c>
    </row>
    <row r="1181" spans="1:65" s="2" customFormat="1" ht="33" customHeight="1">
      <c r="A1181" s="37"/>
      <c r="B1181" s="38"/>
      <c r="C1181" s="279" t="s">
        <v>1712</v>
      </c>
      <c r="D1181" s="279" t="s">
        <v>238</v>
      </c>
      <c r="E1181" s="280" t="s">
        <v>2742</v>
      </c>
      <c r="F1181" s="281" t="s">
        <v>2743</v>
      </c>
      <c r="G1181" s="282" t="s">
        <v>273</v>
      </c>
      <c r="H1181" s="283">
        <v>1</v>
      </c>
      <c r="I1181" s="284"/>
      <c r="J1181" s="285">
        <f>ROUND(I1181*H1181,2)</f>
        <v>0</v>
      </c>
      <c r="K1181" s="286"/>
      <c r="L1181" s="287"/>
      <c r="M1181" s="288" t="s">
        <v>1</v>
      </c>
      <c r="N1181" s="289" t="s">
        <v>38</v>
      </c>
      <c r="O1181" s="90"/>
      <c r="P1181" s="253">
        <f>O1181*H1181</f>
        <v>0</v>
      </c>
      <c r="Q1181" s="253">
        <v>0.01</v>
      </c>
      <c r="R1181" s="253">
        <f>Q1181*H1181</f>
        <v>0.01</v>
      </c>
      <c r="S1181" s="253">
        <v>0</v>
      </c>
      <c r="T1181" s="254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55" t="s">
        <v>333</v>
      </c>
      <c r="AT1181" s="255" t="s">
        <v>238</v>
      </c>
      <c r="AU1181" s="255" t="s">
        <v>82</v>
      </c>
      <c r="AY1181" s="16" t="s">
        <v>165</v>
      </c>
      <c r="BE1181" s="256">
        <f>IF(N1181="základní",J1181,0)</f>
        <v>0</v>
      </c>
      <c r="BF1181" s="256">
        <f>IF(N1181="snížená",J1181,0)</f>
        <v>0</v>
      </c>
      <c r="BG1181" s="256">
        <f>IF(N1181="zákl. přenesená",J1181,0)</f>
        <v>0</v>
      </c>
      <c r="BH1181" s="256">
        <f>IF(N1181="sníž. přenesená",J1181,0)</f>
        <v>0</v>
      </c>
      <c r="BI1181" s="256">
        <f>IF(N1181="nulová",J1181,0)</f>
        <v>0</v>
      </c>
      <c r="BJ1181" s="16" t="s">
        <v>80</v>
      </c>
      <c r="BK1181" s="256">
        <f>ROUND(I1181*H1181,2)</f>
        <v>0</v>
      </c>
      <c r="BL1181" s="16" t="s">
        <v>247</v>
      </c>
      <c r="BM1181" s="255" t="s">
        <v>2744</v>
      </c>
    </row>
    <row r="1182" spans="1:51" s="14" customFormat="1" ht="12">
      <c r="A1182" s="14"/>
      <c r="B1182" s="268"/>
      <c r="C1182" s="269"/>
      <c r="D1182" s="259" t="s">
        <v>173</v>
      </c>
      <c r="E1182" s="270" t="s">
        <v>1</v>
      </c>
      <c r="F1182" s="271" t="s">
        <v>1758</v>
      </c>
      <c r="G1182" s="269"/>
      <c r="H1182" s="272">
        <v>1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173</v>
      </c>
      <c r="AU1182" s="278" t="s">
        <v>82</v>
      </c>
      <c r="AV1182" s="14" t="s">
        <v>82</v>
      </c>
      <c r="AW1182" s="14" t="s">
        <v>30</v>
      </c>
      <c r="AX1182" s="14" t="s">
        <v>73</v>
      </c>
      <c r="AY1182" s="278" t="s">
        <v>165</v>
      </c>
    </row>
    <row r="1183" spans="1:65" s="2" customFormat="1" ht="33" customHeight="1">
      <c r="A1183" s="37"/>
      <c r="B1183" s="38"/>
      <c r="C1183" s="279" t="s">
        <v>1716</v>
      </c>
      <c r="D1183" s="279" t="s">
        <v>238</v>
      </c>
      <c r="E1183" s="280" t="s">
        <v>2745</v>
      </c>
      <c r="F1183" s="281" t="s">
        <v>2746</v>
      </c>
      <c r="G1183" s="282" t="s">
        <v>273</v>
      </c>
      <c r="H1183" s="283">
        <v>1</v>
      </c>
      <c r="I1183" s="284"/>
      <c r="J1183" s="285">
        <f>ROUND(I1183*H1183,2)</f>
        <v>0</v>
      </c>
      <c r="K1183" s="286"/>
      <c r="L1183" s="287"/>
      <c r="M1183" s="288" t="s">
        <v>1</v>
      </c>
      <c r="N1183" s="289" t="s">
        <v>38</v>
      </c>
      <c r="O1183" s="90"/>
      <c r="P1183" s="253">
        <f>O1183*H1183</f>
        <v>0</v>
      </c>
      <c r="Q1183" s="253">
        <v>0.0073</v>
      </c>
      <c r="R1183" s="253">
        <f>Q1183*H1183</f>
        <v>0.0073</v>
      </c>
      <c r="S1183" s="253">
        <v>0</v>
      </c>
      <c r="T1183" s="254">
        <f>S1183*H1183</f>
        <v>0</v>
      </c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R1183" s="255" t="s">
        <v>333</v>
      </c>
      <c r="AT1183" s="255" t="s">
        <v>238</v>
      </c>
      <c r="AU1183" s="255" t="s">
        <v>82</v>
      </c>
      <c r="AY1183" s="16" t="s">
        <v>165</v>
      </c>
      <c r="BE1183" s="256">
        <f>IF(N1183="základní",J1183,0)</f>
        <v>0</v>
      </c>
      <c r="BF1183" s="256">
        <f>IF(N1183="snížená",J1183,0)</f>
        <v>0</v>
      </c>
      <c r="BG1183" s="256">
        <f>IF(N1183="zákl. přenesená",J1183,0)</f>
        <v>0</v>
      </c>
      <c r="BH1183" s="256">
        <f>IF(N1183="sníž. přenesená",J1183,0)</f>
        <v>0</v>
      </c>
      <c r="BI1183" s="256">
        <f>IF(N1183="nulová",J1183,0)</f>
        <v>0</v>
      </c>
      <c r="BJ1183" s="16" t="s">
        <v>80</v>
      </c>
      <c r="BK1183" s="256">
        <f>ROUND(I1183*H1183,2)</f>
        <v>0</v>
      </c>
      <c r="BL1183" s="16" t="s">
        <v>247</v>
      </c>
      <c r="BM1183" s="255" t="s">
        <v>2747</v>
      </c>
    </row>
    <row r="1184" spans="1:51" s="13" customFormat="1" ht="12">
      <c r="A1184" s="13"/>
      <c r="B1184" s="257"/>
      <c r="C1184" s="258"/>
      <c r="D1184" s="259" t="s">
        <v>173</v>
      </c>
      <c r="E1184" s="260" t="s">
        <v>1</v>
      </c>
      <c r="F1184" s="261" t="s">
        <v>1772</v>
      </c>
      <c r="G1184" s="258"/>
      <c r="H1184" s="260" t="s">
        <v>1</v>
      </c>
      <c r="I1184" s="262"/>
      <c r="J1184" s="258"/>
      <c r="K1184" s="258"/>
      <c r="L1184" s="263"/>
      <c r="M1184" s="264"/>
      <c r="N1184" s="265"/>
      <c r="O1184" s="265"/>
      <c r="P1184" s="265"/>
      <c r="Q1184" s="265"/>
      <c r="R1184" s="265"/>
      <c r="S1184" s="265"/>
      <c r="T1184" s="266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67" t="s">
        <v>173</v>
      </c>
      <c r="AU1184" s="267" t="s">
        <v>82</v>
      </c>
      <c r="AV1184" s="13" t="s">
        <v>80</v>
      </c>
      <c r="AW1184" s="13" t="s">
        <v>30</v>
      </c>
      <c r="AX1184" s="13" t="s">
        <v>73</v>
      </c>
      <c r="AY1184" s="267" t="s">
        <v>165</v>
      </c>
    </row>
    <row r="1185" spans="1:51" s="14" customFormat="1" ht="12">
      <c r="A1185" s="14"/>
      <c r="B1185" s="268"/>
      <c r="C1185" s="269"/>
      <c r="D1185" s="259" t="s">
        <v>173</v>
      </c>
      <c r="E1185" s="270" t="s">
        <v>1</v>
      </c>
      <c r="F1185" s="271" t="s">
        <v>2748</v>
      </c>
      <c r="G1185" s="269"/>
      <c r="H1185" s="272">
        <v>1</v>
      </c>
      <c r="I1185" s="273"/>
      <c r="J1185" s="269"/>
      <c r="K1185" s="269"/>
      <c r="L1185" s="274"/>
      <c r="M1185" s="275"/>
      <c r="N1185" s="276"/>
      <c r="O1185" s="276"/>
      <c r="P1185" s="276"/>
      <c r="Q1185" s="276"/>
      <c r="R1185" s="276"/>
      <c r="S1185" s="276"/>
      <c r="T1185" s="27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78" t="s">
        <v>173</v>
      </c>
      <c r="AU1185" s="278" t="s">
        <v>82</v>
      </c>
      <c r="AV1185" s="14" t="s">
        <v>82</v>
      </c>
      <c r="AW1185" s="14" t="s">
        <v>30</v>
      </c>
      <c r="AX1185" s="14" t="s">
        <v>73</v>
      </c>
      <c r="AY1185" s="278" t="s">
        <v>165</v>
      </c>
    </row>
    <row r="1186" spans="1:65" s="2" customFormat="1" ht="44.25" customHeight="1">
      <c r="A1186" s="37"/>
      <c r="B1186" s="38"/>
      <c r="C1186" s="279" t="s">
        <v>1721</v>
      </c>
      <c r="D1186" s="279" t="s">
        <v>238</v>
      </c>
      <c r="E1186" s="280" t="s">
        <v>1755</v>
      </c>
      <c r="F1186" s="281" t="s">
        <v>1776</v>
      </c>
      <c r="G1186" s="282" t="s">
        <v>273</v>
      </c>
      <c r="H1186" s="283">
        <v>1</v>
      </c>
      <c r="I1186" s="284"/>
      <c r="J1186" s="285">
        <f>ROUND(I1186*H1186,2)</f>
        <v>0</v>
      </c>
      <c r="K1186" s="286"/>
      <c r="L1186" s="287"/>
      <c r="M1186" s="288" t="s">
        <v>1</v>
      </c>
      <c r="N1186" s="289" t="s">
        <v>38</v>
      </c>
      <c r="O1186" s="90"/>
      <c r="P1186" s="253">
        <f>O1186*H1186</f>
        <v>0</v>
      </c>
      <c r="Q1186" s="253">
        <v>0.0073</v>
      </c>
      <c r="R1186" s="253">
        <f>Q1186*H1186</f>
        <v>0.0073</v>
      </c>
      <c r="S1186" s="253">
        <v>0</v>
      </c>
      <c r="T1186" s="254">
        <f>S1186*H1186</f>
        <v>0</v>
      </c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R1186" s="255" t="s">
        <v>333</v>
      </c>
      <c r="AT1186" s="255" t="s">
        <v>238</v>
      </c>
      <c r="AU1186" s="255" t="s">
        <v>82</v>
      </c>
      <c r="AY1186" s="16" t="s">
        <v>165</v>
      </c>
      <c r="BE1186" s="256">
        <f>IF(N1186="základní",J1186,0)</f>
        <v>0</v>
      </c>
      <c r="BF1186" s="256">
        <f>IF(N1186="snížená",J1186,0)</f>
        <v>0</v>
      </c>
      <c r="BG1186" s="256">
        <f>IF(N1186="zákl. přenesená",J1186,0)</f>
        <v>0</v>
      </c>
      <c r="BH1186" s="256">
        <f>IF(N1186="sníž. přenesená",J1186,0)</f>
        <v>0</v>
      </c>
      <c r="BI1186" s="256">
        <f>IF(N1186="nulová",J1186,0)</f>
        <v>0</v>
      </c>
      <c r="BJ1186" s="16" t="s">
        <v>80</v>
      </c>
      <c r="BK1186" s="256">
        <f>ROUND(I1186*H1186,2)</f>
        <v>0</v>
      </c>
      <c r="BL1186" s="16" t="s">
        <v>247</v>
      </c>
      <c r="BM1186" s="255" t="s">
        <v>2749</v>
      </c>
    </row>
    <row r="1187" spans="1:51" s="13" customFormat="1" ht="12">
      <c r="A1187" s="13"/>
      <c r="B1187" s="257"/>
      <c r="C1187" s="258"/>
      <c r="D1187" s="259" t="s">
        <v>173</v>
      </c>
      <c r="E1187" s="260" t="s">
        <v>1</v>
      </c>
      <c r="F1187" s="261" t="s">
        <v>1772</v>
      </c>
      <c r="G1187" s="258"/>
      <c r="H1187" s="260" t="s">
        <v>1</v>
      </c>
      <c r="I1187" s="262"/>
      <c r="J1187" s="258"/>
      <c r="K1187" s="258"/>
      <c r="L1187" s="263"/>
      <c r="M1187" s="264"/>
      <c r="N1187" s="265"/>
      <c r="O1187" s="265"/>
      <c r="P1187" s="265"/>
      <c r="Q1187" s="265"/>
      <c r="R1187" s="265"/>
      <c r="S1187" s="265"/>
      <c r="T1187" s="266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7" t="s">
        <v>173</v>
      </c>
      <c r="AU1187" s="267" t="s">
        <v>82</v>
      </c>
      <c r="AV1187" s="13" t="s">
        <v>80</v>
      </c>
      <c r="AW1187" s="13" t="s">
        <v>30</v>
      </c>
      <c r="AX1187" s="13" t="s">
        <v>73</v>
      </c>
      <c r="AY1187" s="267" t="s">
        <v>165</v>
      </c>
    </row>
    <row r="1188" spans="1:51" s="14" customFormat="1" ht="12">
      <c r="A1188" s="14"/>
      <c r="B1188" s="268"/>
      <c r="C1188" s="269"/>
      <c r="D1188" s="259" t="s">
        <v>173</v>
      </c>
      <c r="E1188" s="270" t="s">
        <v>1</v>
      </c>
      <c r="F1188" s="271" t="s">
        <v>2748</v>
      </c>
      <c r="G1188" s="269"/>
      <c r="H1188" s="272">
        <v>1</v>
      </c>
      <c r="I1188" s="273"/>
      <c r="J1188" s="269"/>
      <c r="K1188" s="269"/>
      <c r="L1188" s="274"/>
      <c r="M1188" s="275"/>
      <c r="N1188" s="276"/>
      <c r="O1188" s="276"/>
      <c r="P1188" s="276"/>
      <c r="Q1188" s="276"/>
      <c r="R1188" s="276"/>
      <c r="S1188" s="276"/>
      <c r="T1188" s="27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8" t="s">
        <v>173</v>
      </c>
      <c r="AU1188" s="278" t="s">
        <v>82</v>
      </c>
      <c r="AV1188" s="14" t="s">
        <v>82</v>
      </c>
      <c r="AW1188" s="14" t="s">
        <v>30</v>
      </c>
      <c r="AX1188" s="14" t="s">
        <v>73</v>
      </c>
      <c r="AY1188" s="278" t="s">
        <v>165</v>
      </c>
    </row>
    <row r="1189" spans="1:65" s="2" customFormat="1" ht="33" customHeight="1">
      <c r="A1189" s="37"/>
      <c r="B1189" s="38"/>
      <c r="C1189" s="279" t="s">
        <v>1727</v>
      </c>
      <c r="D1189" s="279" t="s">
        <v>238</v>
      </c>
      <c r="E1189" s="280" t="s">
        <v>1764</v>
      </c>
      <c r="F1189" s="281" t="s">
        <v>2750</v>
      </c>
      <c r="G1189" s="282" t="s">
        <v>273</v>
      </c>
      <c r="H1189" s="283">
        <v>3</v>
      </c>
      <c r="I1189" s="284"/>
      <c r="J1189" s="285">
        <f>ROUND(I1189*H1189,2)</f>
        <v>0</v>
      </c>
      <c r="K1189" s="286"/>
      <c r="L1189" s="287"/>
      <c r="M1189" s="288" t="s">
        <v>1</v>
      </c>
      <c r="N1189" s="289" t="s">
        <v>38</v>
      </c>
      <c r="O1189" s="90"/>
      <c r="P1189" s="253">
        <f>O1189*H1189</f>
        <v>0</v>
      </c>
      <c r="Q1189" s="253">
        <v>0.0073</v>
      </c>
      <c r="R1189" s="253">
        <f>Q1189*H1189</f>
        <v>0.0219</v>
      </c>
      <c r="S1189" s="253">
        <v>0</v>
      </c>
      <c r="T1189" s="254">
        <f>S1189*H1189</f>
        <v>0</v>
      </c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R1189" s="255" t="s">
        <v>333</v>
      </c>
      <c r="AT1189" s="255" t="s">
        <v>238</v>
      </c>
      <c r="AU1189" s="255" t="s">
        <v>82</v>
      </c>
      <c r="AY1189" s="16" t="s">
        <v>165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6" t="s">
        <v>80</v>
      </c>
      <c r="BK1189" s="256">
        <f>ROUND(I1189*H1189,2)</f>
        <v>0</v>
      </c>
      <c r="BL1189" s="16" t="s">
        <v>247</v>
      </c>
      <c r="BM1189" s="255" t="s">
        <v>2751</v>
      </c>
    </row>
    <row r="1190" spans="1:51" s="13" customFormat="1" ht="12">
      <c r="A1190" s="13"/>
      <c r="B1190" s="257"/>
      <c r="C1190" s="258"/>
      <c r="D1190" s="259" t="s">
        <v>173</v>
      </c>
      <c r="E1190" s="260" t="s">
        <v>1</v>
      </c>
      <c r="F1190" s="261" t="s">
        <v>1772</v>
      </c>
      <c r="G1190" s="258"/>
      <c r="H1190" s="260" t="s">
        <v>1</v>
      </c>
      <c r="I1190" s="262"/>
      <c r="J1190" s="258"/>
      <c r="K1190" s="258"/>
      <c r="L1190" s="263"/>
      <c r="M1190" s="264"/>
      <c r="N1190" s="265"/>
      <c r="O1190" s="265"/>
      <c r="P1190" s="265"/>
      <c r="Q1190" s="265"/>
      <c r="R1190" s="265"/>
      <c r="S1190" s="265"/>
      <c r="T1190" s="266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7" t="s">
        <v>173</v>
      </c>
      <c r="AU1190" s="267" t="s">
        <v>82</v>
      </c>
      <c r="AV1190" s="13" t="s">
        <v>80</v>
      </c>
      <c r="AW1190" s="13" t="s">
        <v>30</v>
      </c>
      <c r="AX1190" s="13" t="s">
        <v>73</v>
      </c>
      <c r="AY1190" s="267" t="s">
        <v>165</v>
      </c>
    </row>
    <row r="1191" spans="1:51" s="14" customFormat="1" ht="12">
      <c r="A1191" s="14"/>
      <c r="B1191" s="268"/>
      <c r="C1191" s="269"/>
      <c r="D1191" s="259" t="s">
        <v>173</v>
      </c>
      <c r="E1191" s="270" t="s">
        <v>1</v>
      </c>
      <c r="F1191" s="271" t="s">
        <v>2752</v>
      </c>
      <c r="G1191" s="269"/>
      <c r="H1191" s="272">
        <v>3</v>
      </c>
      <c r="I1191" s="273"/>
      <c r="J1191" s="269"/>
      <c r="K1191" s="269"/>
      <c r="L1191" s="274"/>
      <c r="M1191" s="275"/>
      <c r="N1191" s="276"/>
      <c r="O1191" s="276"/>
      <c r="P1191" s="276"/>
      <c r="Q1191" s="276"/>
      <c r="R1191" s="276"/>
      <c r="S1191" s="276"/>
      <c r="T1191" s="277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8" t="s">
        <v>173</v>
      </c>
      <c r="AU1191" s="278" t="s">
        <v>82</v>
      </c>
      <c r="AV1191" s="14" t="s">
        <v>82</v>
      </c>
      <c r="AW1191" s="14" t="s">
        <v>30</v>
      </c>
      <c r="AX1191" s="14" t="s">
        <v>73</v>
      </c>
      <c r="AY1191" s="278" t="s">
        <v>165</v>
      </c>
    </row>
    <row r="1192" spans="1:65" s="2" customFormat="1" ht="21.75" customHeight="1">
      <c r="A1192" s="37"/>
      <c r="B1192" s="38"/>
      <c r="C1192" s="243" t="s">
        <v>1732</v>
      </c>
      <c r="D1192" s="243" t="s">
        <v>167</v>
      </c>
      <c r="E1192" s="244" t="s">
        <v>1785</v>
      </c>
      <c r="F1192" s="245" t="s">
        <v>1786</v>
      </c>
      <c r="G1192" s="246" t="s">
        <v>170</v>
      </c>
      <c r="H1192" s="247">
        <v>47.463</v>
      </c>
      <c r="I1192" s="248"/>
      <c r="J1192" s="249">
        <f>ROUND(I1192*H1192,2)</f>
        <v>0</v>
      </c>
      <c r="K1192" s="250"/>
      <c r="L1192" s="43"/>
      <c r="M1192" s="251" t="s">
        <v>1</v>
      </c>
      <c r="N1192" s="252" t="s">
        <v>38</v>
      </c>
      <c r="O1192" s="90"/>
      <c r="P1192" s="253">
        <f>O1192*H1192</f>
        <v>0</v>
      </c>
      <c r="Q1192" s="253">
        <v>0</v>
      </c>
      <c r="R1192" s="253">
        <f>Q1192*H1192</f>
        <v>0</v>
      </c>
      <c r="S1192" s="253">
        <v>0</v>
      </c>
      <c r="T1192" s="254">
        <f>S1192*H1192</f>
        <v>0</v>
      </c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R1192" s="255" t="s">
        <v>247</v>
      </c>
      <c r="AT1192" s="255" t="s">
        <v>167</v>
      </c>
      <c r="AU1192" s="255" t="s">
        <v>82</v>
      </c>
      <c r="AY1192" s="16" t="s">
        <v>165</v>
      </c>
      <c r="BE1192" s="256">
        <f>IF(N1192="základní",J1192,0)</f>
        <v>0</v>
      </c>
      <c r="BF1192" s="256">
        <f>IF(N1192="snížená",J1192,0)</f>
        <v>0</v>
      </c>
      <c r="BG1192" s="256">
        <f>IF(N1192="zákl. přenesená",J1192,0)</f>
        <v>0</v>
      </c>
      <c r="BH1192" s="256">
        <f>IF(N1192="sníž. přenesená",J1192,0)</f>
        <v>0</v>
      </c>
      <c r="BI1192" s="256">
        <f>IF(N1192="nulová",J1192,0)</f>
        <v>0</v>
      </c>
      <c r="BJ1192" s="16" t="s">
        <v>80</v>
      </c>
      <c r="BK1192" s="256">
        <f>ROUND(I1192*H1192,2)</f>
        <v>0</v>
      </c>
      <c r="BL1192" s="16" t="s">
        <v>247</v>
      </c>
      <c r="BM1192" s="255" t="s">
        <v>2753</v>
      </c>
    </row>
    <row r="1193" spans="1:51" s="13" customFormat="1" ht="12">
      <c r="A1193" s="13"/>
      <c r="B1193" s="257"/>
      <c r="C1193" s="258"/>
      <c r="D1193" s="259" t="s">
        <v>173</v>
      </c>
      <c r="E1193" s="260" t="s">
        <v>1</v>
      </c>
      <c r="F1193" s="261" t="s">
        <v>2223</v>
      </c>
      <c r="G1193" s="258"/>
      <c r="H1193" s="260" t="s">
        <v>1</v>
      </c>
      <c r="I1193" s="262"/>
      <c r="J1193" s="258"/>
      <c r="K1193" s="258"/>
      <c r="L1193" s="263"/>
      <c r="M1193" s="264"/>
      <c r="N1193" s="265"/>
      <c r="O1193" s="265"/>
      <c r="P1193" s="265"/>
      <c r="Q1193" s="265"/>
      <c r="R1193" s="265"/>
      <c r="S1193" s="265"/>
      <c r="T1193" s="266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7" t="s">
        <v>173</v>
      </c>
      <c r="AU1193" s="267" t="s">
        <v>82</v>
      </c>
      <c r="AV1193" s="13" t="s">
        <v>80</v>
      </c>
      <c r="AW1193" s="13" t="s">
        <v>30</v>
      </c>
      <c r="AX1193" s="13" t="s">
        <v>73</v>
      </c>
      <c r="AY1193" s="267" t="s">
        <v>165</v>
      </c>
    </row>
    <row r="1194" spans="1:51" s="14" customFormat="1" ht="12">
      <c r="A1194" s="14"/>
      <c r="B1194" s="268"/>
      <c r="C1194" s="269"/>
      <c r="D1194" s="259" t="s">
        <v>173</v>
      </c>
      <c r="E1194" s="270" t="s">
        <v>1</v>
      </c>
      <c r="F1194" s="271" t="s">
        <v>2426</v>
      </c>
      <c r="G1194" s="269"/>
      <c r="H1194" s="272">
        <v>12.432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173</v>
      </c>
      <c r="AU1194" s="278" t="s">
        <v>82</v>
      </c>
      <c r="AV1194" s="14" t="s">
        <v>82</v>
      </c>
      <c r="AW1194" s="14" t="s">
        <v>30</v>
      </c>
      <c r="AX1194" s="14" t="s">
        <v>73</v>
      </c>
      <c r="AY1194" s="278" t="s">
        <v>165</v>
      </c>
    </row>
    <row r="1195" spans="1:51" s="14" customFormat="1" ht="12">
      <c r="A1195" s="14"/>
      <c r="B1195" s="268"/>
      <c r="C1195" s="269"/>
      <c r="D1195" s="259" t="s">
        <v>173</v>
      </c>
      <c r="E1195" s="270" t="s">
        <v>1</v>
      </c>
      <c r="F1195" s="271" t="s">
        <v>2427</v>
      </c>
      <c r="G1195" s="269"/>
      <c r="H1195" s="272">
        <v>9.416</v>
      </c>
      <c r="I1195" s="273"/>
      <c r="J1195" s="269"/>
      <c r="K1195" s="269"/>
      <c r="L1195" s="274"/>
      <c r="M1195" s="275"/>
      <c r="N1195" s="276"/>
      <c r="O1195" s="276"/>
      <c r="P1195" s="276"/>
      <c r="Q1195" s="276"/>
      <c r="R1195" s="276"/>
      <c r="S1195" s="276"/>
      <c r="T1195" s="27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8" t="s">
        <v>173</v>
      </c>
      <c r="AU1195" s="278" t="s">
        <v>82</v>
      </c>
      <c r="AV1195" s="14" t="s">
        <v>82</v>
      </c>
      <c r="AW1195" s="14" t="s">
        <v>30</v>
      </c>
      <c r="AX1195" s="14" t="s">
        <v>73</v>
      </c>
      <c r="AY1195" s="278" t="s">
        <v>165</v>
      </c>
    </row>
    <row r="1196" spans="1:51" s="14" customFormat="1" ht="12">
      <c r="A1196" s="14"/>
      <c r="B1196" s="268"/>
      <c r="C1196" s="269"/>
      <c r="D1196" s="259" t="s">
        <v>173</v>
      </c>
      <c r="E1196" s="270" t="s">
        <v>1</v>
      </c>
      <c r="F1196" s="271" t="s">
        <v>2429</v>
      </c>
      <c r="G1196" s="269"/>
      <c r="H1196" s="272">
        <v>1.927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173</v>
      </c>
      <c r="AU1196" s="278" t="s">
        <v>82</v>
      </c>
      <c r="AV1196" s="14" t="s">
        <v>82</v>
      </c>
      <c r="AW1196" s="14" t="s">
        <v>30</v>
      </c>
      <c r="AX1196" s="14" t="s">
        <v>73</v>
      </c>
      <c r="AY1196" s="278" t="s">
        <v>165</v>
      </c>
    </row>
    <row r="1197" spans="1:51" s="13" customFormat="1" ht="12">
      <c r="A1197" s="13"/>
      <c r="B1197" s="257"/>
      <c r="C1197" s="258"/>
      <c r="D1197" s="259" t="s">
        <v>173</v>
      </c>
      <c r="E1197" s="260" t="s">
        <v>1</v>
      </c>
      <c r="F1197" s="261" t="s">
        <v>408</v>
      </c>
      <c r="G1197" s="258"/>
      <c r="H1197" s="260" t="s">
        <v>1</v>
      </c>
      <c r="I1197" s="262"/>
      <c r="J1197" s="258"/>
      <c r="K1197" s="258"/>
      <c r="L1197" s="263"/>
      <c r="M1197" s="264"/>
      <c r="N1197" s="265"/>
      <c r="O1197" s="265"/>
      <c r="P1197" s="265"/>
      <c r="Q1197" s="265"/>
      <c r="R1197" s="265"/>
      <c r="S1197" s="265"/>
      <c r="T1197" s="266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7" t="s">
        <v>173</v>
      </c>
      <c r="AU1197" s="267" t="s">
        <v>82</v>
      </c>
      <c r="AV1197" s="13" t="s">
        <v>80</v>
      </c>
      <c r="AW1197" s="13" t="s">
        <v>30</v>
      </c>
      <c r="AX1197" s="13" t="s">
        <v>73</v>
      </c>
      <c r="AY1197" s="267" t="s">
        <v>165</v>
      </c>
    </row>
    <row r="1198" spans="1:51" s="14" customFormat="1" ht="12">
      <c r="A1198" s="14"/>
      <c r="B1198" s="268"/>
      <c r="C1198" s="269"/>
      <c r="D1198" s="259" t="s">
        <v>173</v>
      </c>
      <c r="E1198" s="270" t="s">
        <v>1</v>
      </c>
      <c r="F1198" s="271" t="s">
        <v>2430</v>
      </c>
      <c r="G1198" s="269"/>
      <c r="H1198" s="272">
        <v>12.264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173</v>
      </c>
      <c r="AU1198" s="278" t="s">
        <v>82</v>
      </c>
      <c r="AV1198" s="14" t="s">
        <v>82</v>
      </c>
      <c r="AW1198" s="14" t="s">
        <v>30</v>
      </c>
      <c r="AX1198" s="14" t="s">
        <v>73</v>
      </c>
      <c r="AY1198" s="278" t="s">
        <v>165</v>
      </c>
    </row>
    <row r="1199" spans="1:51" s="14" customFormat="1" ht="12">
      <c r="A1199" s="14"/>
      <c r="B1199" s="268"/>
      <c r="C1199" s="269"/>
      <c r="D1199" s="259" t="s">
        <v>173</v>
      </c>
      <c r="E1199" s="270" t="s">
        <v>1</v>
      </c>
      <c r="F1199" s="271" t="s">
        <v>2431</v>
      </c>
      <c r="G1199" s="269"/>
      <c r="H1199" s="272">
        <v>11.424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173</v>
      </c>
      <c r="AU1199" s="278" t="s">
        <v>82</v>
      </c>
      <c r="AV1199" s="14" t="s">
        <v>82</v>
      </c>
      <c r="AW1199" s="14" t="s">
        <v>30</v>
      </c>
      <c r="AX1199" s="14" t="s">
        <v>73</v>
      </c>
      <c r="AY1199" s="278" t="s">
        <v>165</v>
      </c>
    </row>
    <row r="1200" spans="1:65" s="2" customFormat="1" ht="21.75" customHeight="1">
      <c r="A1200" s="37"/>
      <c r="B1200" s="38"/>
      <c r="C1200" s="243" t="s">
        <v>1736</v>
      </c>
      <c r="D1200" s="243" t="s">
        <v>167</v>
      </c>
      <c r="E1200" s="244" t="s">
        <v>1789</v>
      </c>
      <c r="F1200" s="245" t="s">
        <v>1790</v>
      </c>
      <c r="G1200" s="246" t="s">
        <v>170</v>
      </c>
      <c r="H1200" s="247">
        <v>90.744</v>
      </c>
      <c r="I1200" s="248"/>
      <c r="J1200" s="249">
        <f>ROUND(I1200*H1200,2)</f>
        <v>0</v>
      </c>
      <c r="K1200" s="250"/>
      <c r="L1200" s="43"/>
      <c r="M1200" s="251" t="s">
        <v>1</v>
      </c>
      <c r="N1200" s="252" t="s">
        <v>38</v>
      </c>
      <c r="O1200" s="90"/>
      <c r="P1200" s="253">
        <f>O1200*H1200</f>
        <v>0</v>
      </c>
      <c r="Q1200" s="253">
        <v>0</v>
      </c>
      <c r="R1200" s="253">
        <f>Q1200*H1200</f>
        <v>0</v>
      </c>
      <c r="S1200" s="253">
        <v>0</v>
      </c>
      <c r="T1200" s="254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255" t="s">
        <v>247</v>
      </c>
      <c r="AT1200" s="255" t="s">
        <v>167</v>
      </c>
      <c r="AU1200" s="255" t="s">
        <v>82</v>
      </c>
      <c r="AY1200" s="16" t="s">
        <v>165</v>
      </c>
      <c r="BE1200" s="256">
        <f>IF(N1200="základní",J1200,0)</f>
        <v>0</v>
      </c>
      <c r="BF1200" s="256">
        <f>IF(N1200="snížená",J1200,0)</f>
        <v>0</v>
      </c>
      <c r="BG1200" s="256">
        <f>IF(N1200="zákl. přenesená",J1200,0)</f>
        <v>0</v>
      </c>
      <c r="BH1200" s="256">
        <f>IF(N1200="sníž. přenesená",J1200,0)</f>
        <v>0</v>
      </c>
      <c r="BI1200" s="256">
        <f>IF(N1200="nulová",J1200,0)</f>
        <v>0</v>
      </c>
      <c r="BJ1200" s="16" t="s">
        <v>80</v>
      </c>
      <c r="BK1200" s="256">
        <f>ROUND(I1200*H1200,2)</f>
        <v>0</v>
      </c>
      <c r="BL1200" s="16" t="s">
        <v>247</v>
      </c>
      <c r="BM1200" s="255" t="s">
        <v>2754</v>
      </c>
    </row>
    <row r="1201" spans="1:51" s="13" customFormat="1" ht="12">
      <c r="A1201" s="13"/>
      <c r="B1201" s="257"/>
      <c r="C1201" s="258"/>
      <c r="D1201" s="259" t="s">
        <v>173</v>
      </c>
      <c r="E1201" s="260" t="s">
        <v>1</v>
      </c>
      <c r="F1201" s="261" t="s">
        <v>688</v>
      </c>
      <c r="G1201" s="258"/>
      <c r="H1201" s="260" t="s">
        <v>1</v>
      </c>
      <c r="I1201" s="262"/>
      <c r="J1201" s="258"/>
      <c r="K1201" s="258"/>
      <c r="L1201" s="263"/>
      <c r="M1201" s="264"/>
      <c r="N1201" s="265"/>
      <c r="O1201" s="265"/>
      <c r="P1201" s="265"/>
      <c r="Q1201" s="265"/>
      <c r="R1201" s="265"/>
      <c r="S1201" s="265"/>
      <c r="T1201" s="26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7" t="s">
        <v>173</v>
      </c>
      <c r="AU1201" s="267" t="s">
        <v>82</v>
      </c>
      <c r="AV1201" s="13" t="s">
        <v>80</v>
      </c>
      <c r="AW1201" s="13" t="s">
        <v>30</v>
      </c>
      <c r="AX1201" s="13" t="s">
        <v>73</v>
      </c>
      <c r="AY1201" s="267" t="s">
        <v>165</v>
      </c>
    </row>
    <row r="1202" spans="1:51" s="14" customFormat="1" ht="12">
      <c r="A1202" s="14"/>
      <c r="B1202" s="268"/>
      <c r="C1202" s="269"/>
      <c r="D1202" s="259" t="s">
        <v>173</v>
      </c>
      <c r="E1202" s="270" t="s">
        <v>1</v>
      </c>
      <c r="F1202" s="271" t="s">
        <v>2428</v>
      </c>
      <c r="G1202" s="269"/>
      <c r="H1202" s="272">
        <v>40.212</v>
      </c>
      <c r="I1202" s="273"/>
      <c r="J1202" s="269"/>
      <c r="K1202" s="269"/>
      <c r="L1202" s="274"/>
      <c r="M1202" s="275"/>
      <c r="N1202" s="276"/>
      <c r="O1202" s="276"/>
      <c r="P1202" s="276"/>
      <c r="Q1202" s="276"/>
      <c r="R1202" s="276"/>
      <c r="S1202" s="276"/>
      <c r="T1202" s="27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78" t="s">
        <v>173</v>
      </c>
      <c r="AU1202" s="278" t="s">
        <v>82</v>
      </c>
      <c r="AV1202" s="14" t="s">
        <v>82</v>
      </c>
      <c r="AW1202" s="14" t="s">
        <v>30</v>
      </c>
      <c r="AX1202" s="14" t="s">
        <v>73</v>
      </c>
      <c r="AY1202" s="278" t="s">
        <v>165</v>
      </c>
    </row>
    <row r="1203" spans="1:51" s="13" customFormat="1" ht="12">
      <c r="A1203" s="13"/>
      <c r="B1203" s="257"/>
      <c r="C1203" s="258"/>
      <c r="D1203" s="259" t="s">
        <v>173</v>
      </c>
      <c r="E1203" s="260" t="s">
        <v>1</v>
      </c>
      <c r="F1203" s="261" t="s">
        <v>408</v>
      </c>
      <c r="G1203" s="258"/>
      <c r="H1203" s="260" t="s">
        <v>1</v>
      </c>
      <c r="I1203" s="262"/>
      <c r="J1203" s="258"/>
      <c r="K1203" s="258"/>
      <c r="L1203" s="263"/>
      <c r="M1203" s="264"/>
      <c r="N1203" s="265"/>
      <c r="O1203" s="265"/>
      <c r="P1203" s="265"/>
      <c r="Q1203" s="265"/>
      <c r="R1203" s="265"/>
      <c r="S1203" s="265"/>
      <c r="T1203" s="26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7" t="s">
        <v>173</v>
      </c>
      <c r="AU1203" s="267" t="s">
        <v>82</v>
      </c>
      <c r="AV1203" s="13" t="s">
        <v>80</v>
      </c>
      <c r="AW1203" s="13" t="s">
        <v>30</v>
      </c>
      <c r="AX1203" s="13" t="s">
        <v>73</v>
      </c>
      <c r="AY1203" s="267" t="s">
        <v>165</v>
      </c>
    </row>
    <row r="1204" spans="1:51" s="14" customFormat="1" ht="12">
      <c r="A1204" s="14"/>
      <c r="B1204" s="268"/>
      <c r="C1204" s="269"/>
      <c r="D1204" s="259" t="s">
        <v>173</v>
      </c>
      <c r="E1204" s="270" t="s">
        <v>1</v>
      </c>
      <c r="F1204" s="271" t="s">
        <v>2433</v>
      </c>
      <c r="G1204" s="269"/>
      <c r="H1204" s="272">
        <v>40.404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173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165</v>
      </c>
    </row>
    <row r="1205" spans="1:51" s="14" customFormat="1" ht="12">
      <c r="A1205" s="14"/>
      <c r="B1205" s="268"/>
      <c r="C1205" s="269"/>
      <c r="D1205" s="259" t="s">
        <v>173</v>
      </c>
      <c r="E1205" s="270" t="s">
        <v>1</v>
      </c>
      <c r="F1205" s="271" t="s">
        <v>2432</v>
      </c>
      <c r="G1205" s="269"/>
      <c r="H1205" s="272">
        <v>7.049</v>
      </c>
      <c r="I1205" s="273"/>
      <c r="J1205" s="269"/>
      <c r="K1205" s="269"/>
      <c r="L1205" s="274"/>
      <c r="M1205" s="275"/>
      <c r="N1205" s="276"/>
      <c r="O1205" s="276"/>
      <c r="P1205" s="276"/>
      <c r="Q1205" s="276"/>
      <c r="R1205" s="276"/>
      <c r="S1205" s="276"/>
      <c r="T1205" s="27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78" t="s">
        <v>173</v>
      </c>
      <c r="AU1205" s="278" t="s">
        <v>82</v>
      </c>
      <c r="AV1205" s="14" t="s">
        <v>82</v>
      </c>
      <c r="AW1205" s="14" t="s">
        <v>30</v>
      </c>
      <c r="AX1205" s="14" t="s">
        <v>73</v>
      </c>
      <c r="AY1205" s="278" t="s">
        <v>165</v>
      </c>
    </row>
    <row r="1206" spans="1:51" s="14" customFormat="1" ht="12">
      <c r="A1206" s="14"/>
      <c r="B1206" s="268"/>
      <c r="C1206" s="269"/>
      <c r="D1206" s="259" t="s">
        <v>173</v>
      </c>
      <c r="E1206" s="270" t="s">
        <v>1</v>
      </c>
      <c r="F1206" s="271" t="s">
        <v>2434</v>
      </c>
      <c r="G1206" s="269"/>
      <c r="H1206" s="272">
        <v>3.079</v>
      </c>
      <c r="I1206" s="273"/>
      <c r="J1206" s="269"/>
      <c r="K1206" s="269"/>
      <c r="L1206" s="274"/>
      <c r="M1206" s="275"/>
      <c r="N1206" s="276"/>
      <c r="O1206" s="276"/>
      <c r="P1206" s="276"/>
      <c r="Q1206" s="276"/>
      <c r="R1206" s="276"/>
      <c r="S1206" s="276"/>
      <c r="T1206" s="27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8" t="s">
        <v>173</v>
      </c>
      <c r="AU1206" s="278" t="s">
        <v>82</v>
      </c>
      <c r="AV1206" s="14" t="s">
        <v>82</v>
      </c>
      <c r="AW1206" s="14" t="s">
        <v>30</v>
      </c>
      <c r="AX1206" s="14" t="s">
        <v>73</v>
      </c>
      <c r="AY1206" s="278" t="s">
        <v>165</v>
      </c>
    </row>
    <row r="1207" spans="1:65" s="2" customFormat="1" ht="21.75" customHeight="1">
      <c r="A1207" s="37"/>
      <c r="B1207" s="38"/>
      <c r="C1207" s="243" t="s">
        <v>1740</v>
      </c>
      <c r="D1207" s="243" t="s">
        <v>167</v>
      </c>
      <c r="E1207" s="244" t="s">
        <v>1793</v>
      </c>
      <c r="F1207" s="245" t="s">
        <v>1794</v>
      </c>
      <c r="G1207" s="246" t="s">
        <v>273</v>
      </c>
      <c r="H1207" s="247">
        <v>138</v>
      </c>
      <c r="I1207" s="248"/>
      <c r="J1207" s="249">
        <f>ROUND(I1207*H1207,2)</f>
        <v>0</v>
      </c>
      <c r="K1207" s="250"/>
      <c r="L1207" s="43"/>
      <c r="M1207" s="251" t="s">
        <v>1</v>
      </c>
      <c r="N1207" s="252" t="s">
        <v>38</v>
      </c>
      <c r="O1207" s="90"/>
      <c r="P1207" s="253">
        <f>O1207*H1207</f>
        <v>0</v>
      </c>
      <c r="Q1207" s="253">
        <v>0</v>
      </c>
      <c r="R1207" s="253">
        <f>Q1207*H1207</f>
        <v>0</v>
      </c>
      <c r="S1207" s="253">
        <v>0</v>
      </c>
      <c r="T1207" s="254">
        <f>S1207*H1207</f>
        <v>0</v>
      </c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R1207" s="255" t="s">
        <v>247</v>
      </c>
      <c r="AT1207" s="255" t="s">
        <v>167</v>
      </c>
      <c r="AU1207" s="255" t="s">
        <v>82</v>
      </c>
      <c r="AY1207" s="16" t="s">
        <v>165</v>
      </c>
      <c r="BE1207" s="256">
        <f>IF(N1207="základní",J1207,0)</f>
        <v>0</v>
      </c>
      <c r="BF1207" s="256">
        <f>IF(N1207="snížená",J1207,0)</f>
        <v>0</v>
      </c>
      <c r="BG1207" s="256">
        <f>IF(N1207="zákl. přenesená",J1207,0)</f>
        <v>0</v>
      </c>
      <c r="BH1207" s="256">
        <f>IF(N1207="sníž. přenesená",J1207,0)</f>
        <v>0</v>
      </c>
      <c r="BI1207" s="256">
        <f>IF(N1207="nulová",J1207,0)</f>
        <v>0</v>
      </c>
      <c r="BJ1207" s="16" t="s">
        <v>80</v>
      </c>
      <c r="BK1207" s="256">
        <f>ROUND(I1207*H1207,2)</f>
        <v>0</v>
      </c>
      <c r="BL1207" s="16" t="s">
        <v>247</v>
      </c>
      <c r="BM1207" s="255" t="s">
        <v>2755</v>
      </c>
    </row>
    <row r="1208" spans="1:51" s="14" customFormat="1" ht="12">
      <c r="A1208" s="14"/>
      <c r="B1208" s="268"/>
      <c r="C1208" s="269"/>
      <c r="D1208" s="259" t="s">
        <v>173</v>
      </c>
      <c r="E1208" s="270" t="s">
        <v>1</v>
      </c>
      <c r="F1208" s="271" t="s">
        <v>1796</v>
      </c>
      <c r="G1208" s="269"/>
      <c r="H1208" s="272">
        <v>26</v>
      </c>
      <c r="I1208" s="273"/>
      <c r="J1208" s="269"/>
      <c r="K1208" s="269"/>
      <c r="L1208" s="274"/>
      <c r="M1208" s="275"/>
      <c r="N1208" s="276"/>
      <c r="O1208" s="276"/>
      <c r="P1208" s="276"/>
      <c r="Q1208" s="276"/>
      <c r="R1208" s="276"/>
      <c r="S1208" s="276"/>
      <c r="T1208" s="277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8" t="s">
        <v>173</v>
      </c>
      <c r="AU1208" s="278" t="s">
        <v>82</v>
      </c>
      <c r="AV1208" s="14" t="s">
        <v>82</v>
      </c>
      <c r="AW1208" s="14" t="s">
        <v>30</v>
      </c>
      <c r="AX1208" s="14" t="s">
        <v>73</v>
      </c>
      <c r="AY1208" s="278" t="s">
        <v>165</v>
      </c>
    </row>
    <row r="1209" spans="1:51" s="14" customFormat="1" ht="12">
      <c r="A1209" s="14"/>
      <c r="B1209" s="268"/>
      <c r="C1209" s="269"/>
      <c r="D1209" s="259" t="s">
        <v>173</v>
      </c>
      <c r="E1209" s="270" t="s">
        <v>1</v>
      </c>
      <c r="F1209" s="271" t="s">
        <v>2756</v>
      </c>
      <c r="G1209" s="269"/>
      <c r="H1209" s="272">
        <v>58</v>
      </c>
      <c r="I1209" s="273"/>
      <c r="J1209" s="269"/>
      <c r="K1209" s="269"/>
      <c r="L1209" s="274"/>
      <c r="M1209" s="275"/>
      <c r="N1209" s="276"/>
      <c r="O1209" s="276"/>
      <c r="P1209" s="276"/>
      <c r="Q1209" s="276"/>
      <c r="R1209" s="276"/>
      <c r="S1209" s="276"/>
      <c r="T1209" s="27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8" t="s">
        <v>173</v>
      </c>
      <c r="AU1209" s="278" t="s">
        <v>82</v>
      </c>
      <c r="AV1209" s="14" t="s">
        <v>82</v>
      </c>
      <c r="AW1209" s="14" t="s">
        <v>30</v>
      </c>
      <c r="AX1209" s="14" t="s">
        <v>73</v>
      </c>
      <c r="AY1209" s="278" t="s">
        <v>165</v>
      </c>
    </row>
    <row r="1210" spans="1:51" s="14" customFormat="1" ht="12">
      <c r="A1210" s="14"/>
      <c r="B1210" s="268"/>
      <c r="C1210" s="269"/>
      <c r="D1210" s="259" t="s">
        <v>173</v>
      </c>
      <c r="E1210" s="270" t="s">
        <v>1</v>
      </c>
      <c r="F1210" s="271" t="s">
        <v>2757</v>
      </c>
      <c r="G1210" s="269"/>
      <c r="H1210" s="272">
        <v>14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173</v>
      </c>
      <c r="AU1210" s="278" t="s">
        <v>82</v>
      </c>
      <c r="AV1210" s="14" t="s">
        <v>82</v>
      </c>
      <c r="AW1210" s="14" t="s">
        <v>30</v>
      </c>
      <c r="AX1210" s="14" t="s">
        <v>73</v>
      </c>
      <c r="AY1210" s="278" t="s">
        <v>165</v>
      </c>
    </row>
    <row r="1211" spans="1:51" s="14" customFormat="1" ht="12">
      <c r="A1211" s="14"/>
      <c r="B1211" s="268"/>
      <c r="C1211" s="269"/>
      <c r="D1211" s="259" t="s">
        <v>173</v>
      </c>
      <c r="E1211" s="270" t="s">
        <v>1</v>
      </c>
      <c r="F1211" s="271" t="s">
        <v>2758</v>
      </c>
      <c r="G1211" s="269"/>
      <c r="H1211" s="272">
        <v>40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173</v>
      </c>
      <c r="AU1211" s="278" t="s">
        <v>82</v>
      </c>
      <c r="AV1211" s="14" t="s">
        <v>82</v>
      </c>
      <c r="AW1211" s="14" t="s">
        <v>30</v>
      </c>
      <c r="AX1211" s="14" t="s">
        <v>73</v>
      </c>
      <c r="AY1211" s="278" t="s">
        <v>165</v>
      </c>
    </row>
    <row r="1212" spans="1:65" s="2" customFormat="1" ht="21.75" customHeight="1">
      <c r="A1212" s="37"/>
      <c r="B1212" s="38"/>
      <c r="C1212" s="243" t="s">
        <v>1744</v>
      </c>
      <c r="D1212" s="243" t="s">
        <v>167</v>
      </c>
      <c r="E1212" s="244" t="s">
        <v>1801</v>
      </c>
      <c r="F1212" s="245" t="s">
        <v>1802</v>
      </c>
      <c r="G1212" s="246" t="s">
        <v>457</v>
      </c>
      <c r="H1212" s="247">
        <v>401.1</v>
      </c>
      <c r="I1212" s="248"/>
      <c r="J1212" s="249">
        <f>ROUND(I1212*H1212,2)</f>
        <v>0</v>
      </c>
      <c r="K1212" s="250"/>
      <c r="L1212" s="43"/>
      <c r="M1212" s="251" t="s">
        <v>1</v>
      </c>
      <c r="N1212" s="252" t="s">
        <v>38</v>
      </c>
      <c r="O1212" s="90"/>
      <c r="P1212" s="253">
        <f>O1212*H1212</f>
        <v>0</v>
      </c>
      <c r="Q1212" s="253">
        <v>0.00015</v>
      </c>
      <c r="R1212" s="253">
        <f>Q1212*H1212</f>
        <v>0.060164999999999996</v>
      </c>
      <c r="S1212" s="253">
        <v>0</v>
      </c>
      <c r="T1212" s="254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55" t="s">
        <v>171</v>
      </c>
      <c r="AT1212" s="255" t="s">
        <v>167</v>
      </c>
      <c r="AU1212" s="255" t="s">
        <v>82</v>
      </c>
      <c r="AY1212" s="16" t="s">
        <v>165</v>
      </c>
      <c r="BE1212" s="256">
        <f>IF(N1212="základní",J1212,0)</f>
        <v>0</v>
      </c>
      <c r="BF1212" s="256">
        <f>IF(N1212="snížená",J1212,0)</f>
        <v>0</v>
      </c>
      <c r="BG1212" s="256">
        <f>IF(N1212="zákl. přenesená",J1212,0)</f>
        <v>0</v>
      </c>
      <c r="BH1212" s="256">
        <f>IF(N1212="sníž. přenesená",J1212,0)</f>
        <v>0</v>
      </c>
      <c r="BI1212" s="256">
        <f>IF(N1212="nulová",J1212,0)</f>
        <v>0</v>
      </c>
      <c r="BJ1212" s="16" t="s">
        <v>80</v>
      </c>
      <c r="BK1212" s="256">
        <f>ROUND(I1212*H1212,2)</f>
        <v>0</v>
      </c>
      <c r="BL1212" s="16" t="s">
        <v>171</v>
      </c>
      <c r="BM1212" s="255" t="s">
        <v>2759</v>
      </c>
    </row>
    <row r="1213" spans="1:51" s="13" customFormat="1" ht="12">
      <c r="A1213" s="13"/>
      <c r="B1213" s="257"/>
      <c r="C1213" s="258"/>
      <c r="D1213" s="259" t="s">
        <v>173</v>
      </c>
      <c r="E1213" s="260" t="s">
        <v>1</v>
      </c>
      <c r="F1213" s="261" t="s">
        <v>2223</v>
      </c>
      <c r="G1213" s="258"/>
      <c r="H1213" s="260" t="s">
        <v>1</v>
      </c>
      <c r="I1213" s="262"/>
      <c r="J1213" s="258"/>
      <c r="K1213" s="258"/>
      <c r="L1213" s="263"/>
      <c r="M1213" s="264"/>
      <c r="N1213" s="265"/>
      <c r="O1213" s="265"/>
      <c r="P1213" s="265"/>
      <c r="Q1213" s="265"/>
      <c r="R1213" s="265"/>
      <c r="S1213" s="265"/>
      <c r="T1213" s="26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7" t="s">
        <v>173</v>
      </c>
      <c r="AU1213" s="267" t="s">
        <v>82</v>
      </c>
      <c r="AV1213" s="13" t="s">
        <v>80</v>
      </c>
      <c r="AW1213" s="13" t="s">
        <v>30</v>
      </c>
      <c r="AX1213" s="13" t="s">
        <v>73</v>
      </c>
      <c r="AY1213" s="267" t="s">
        <v>165</v>
      </c>
    </row>
    <row r="1214" spans="1:51" s="14" customFormat="1" ht="12">
      <c r="A1214" s="14"/>
      <c r="B1214" s="268"/>
      <c r="C1214" s="269"/>
      <c r="D1214" s="259" t="s">
        <v>173</v>
      </c>
      <c r="E1214" s="270" t="s">
        <v>1</v>
      </c>
      <c r="F1214" s="271" t="s">
        <v>2760</v>
      </c>
      <c r="G1214" s="269"/>
      <c r="H1214" s="272">
        <v>54.72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173</v>
      </c>
      <c r="AU1214" s="278" t="s">
        <v>82</v>
      </c>
      <c r="AV1214" s="14" t="s">
        <v>82</v>
      </c>
      <c r="AW1214" s="14" t="s">
        <v>30</v>
      </c>
      <c r="AX1214" s="14" t="s">
        <v>73</v>
      </c>
      <c r="AY1214" s="278" t="s">
        <v>165</v>
      </c>
    </row>
    <row r="1215" spans="1:51" s="14" customFormat="1" ht="12">
      <c r="A1215" s="14"/>
      <c r="B1215" s="268"/>
      <c r="C1215" s="269"/>
      <c r="D1215" s="259" t="s">
        <v>173</v>
      </c>
      <c r="E1215" s="270" t="s">
        <v>1</v>
      </c>
      <c r="F1215" s="271" t="s">
        <v>2761</v>
      </c>
      <c r="G1215" s="269"/>
      <c r="H1215" s="272">
        <v>31.32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173</v>
      </c>
      <c r="AU1215" s="278" t="s">
        <v>82</v>
      </c>
      <c r="AV1215" s="14" t="s">
        <v>82</v>
      </c>
      <c r="AW1215" s="14" t="s">
        <v>30</v>
      </c>
      <c r="AX1215" s="14" t="s">
        <v>73</v>
      </c>
      <c r="AY1215" s="278" t="s">
        <v>165</v>
      </c>
    </row>
    <row r="1216" spans="1:51" s="14" customFormat="1" ht="12">
      <c r="A1216" s="14"/>
      <c r="B1216" s="268"/>
      <c r="C1216" s="269"/>
      <c r="D1216" s="259" t="s">
        <v>173</v>
      </c>
      <c r="E1216" s="270" t="s">
        <v>1</v>
      </c>
      <c r="F1216" s="271" t="s">
        <v>2762</v>
      </c>
      <c r="G1216" s="269"/>
      <c r="H1216" s="272">
        <v>95.42</v>
      </c>
      <c r="I1216" s="273"/>
      <c r="J1216" s="269"/>
      <c r="K1216" s="269"/>
      <c r="L1216" s="274"/>
      <c r="M1216" s="275"/>
      <c r="N1216" s="276"/>
      <c r="O1216" s="276"/>
      <c r="P1216" s="276"/>
      <c r="Q1216" s="276"/>
      <c r="R1216" s="276"/>
      <c r="S1216" s="276"/>
      <c r="T1216" s="277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78" t="s">
        <v>173</v>
      </c>
      <c r="AU1216" s="278" t="s">
        <v>82</v>
      </c>
      <c r="AV1216" s="14" t="s">
        <v>82</v>
      </c>
      <c r="AW1216" s="14" t="s">
        <v>30</v>
      </c>
      <c r="AX1216" s="14" t="s">
        <v>73</v>
      </c>
      <c r="AY1216" s="278" t="s">
        <v>165</v>
      </c>
    </row>
    <row r="1217" spans="1:51" s="14" customFormat="1" ht="12">
      <c r="A1217" s="14"/>
      <c r="B1217" s="268"/>
      <c r="C1217" s="269"/>
      <c r="D1217" s="259" t="s">
        <v>173</v>
      </c>
      <c r="E1217" s="270" t="s">
        <v>1</v>
      </c>
      <c r="F1217" s="271" t="s">
        <v>2763</v>
      </c>
      <c r="G1217" s="269"/>
      <c r="H1217" s="272">
        <v>5.76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173</v>
      </c>
      <c r="AU1217" s="278" t="s">
        <v>82</v>
      </c>
      <c r="AV1217" s="14" t="s">
        <v>82</v>
      </c>
      <c r="AW1217" s="14" t="s">
        <v>30</v>
      </c>
      <c r="AX1217" s="14" t="s">
        <v>73</v>
      </c>
      <c r="AY1217" s="278" t="s">
        <v>165</v>
      </c>
    </row>
    <row r="1218" spans="1:51" s="13" customFormat="1" ht="12">
      <c r="A1218" s="13"/>
      <c r="B1218" s="257"/>
      <c r="C1218" s="258"/>
      <c r="D1218" s="259" t="s">
        <v>173</v>
      </c>
      <c r="E1218" s="260" t="s">
        <v>1</v>
      </c>
      <c r="F1218" s="261" t="s">
        <v>408</v>
      </c>
      <c r="G1218" s="258"/>
      <c r="H1218" s="260" t="s">
        <v>1</v>
      </c>
      <c r="I1218" s="262"/>
      <c r="J1218" s="258"/>
      <c r="K1218" s="258"/>
      <c r="L1218" s="263"/>
      <c r="M1218" s="264"/>
      <c r="N1218" s="265"/>
      <c r="O1218" s="265"/>
      <c r="P1218" s="265"/>
      <c r="Q1218" s="265"/>
      <c r="R1218" s="265"/>
      <c r="S1218" s="265"/>
      <c r="T1218" s="266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7" t="s">
        <v>173</v>
      </c>
      <c r="AU1218" s="267" t="s">
        <v>82</v>
      </c>
      <c r="AV1218" s="13" t="s">
        <v>80</v>
      </c>
      <c r="AW1218" s="13" t="s">
        <v>30</v>
      </c>
      <c r="AX1218" s="13" t="s">
        <v>73</v>
      </c>
      <c r="AY1218" s="267" t="s">
        <v>165</v>
      </c>
    </row>
    <row r="1219" spans="1:51" s="14" customFormat="1" ht="12">
      <c r="A1219" s="14"/>
      <c r="B1219" s="268"/>
      <c r="C1219" s="269"/>
      <c r="D1219" s="259" t="s">
        <v>173</v>
      </c>
      <c r="E1219" s="270" t="s">
        <v>1</v>
      </c>
      <c r="F1219" s="271" t="s">
        <v>2764</v>
      </c>
      <c r="G1219" s="269"/>
      <c r="H1219" s="272">
        <v>54.24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173</v>
      </c>
      <c r="AU1219" s="278" t="s">
        <v>82</v>
      </c>
      <c r="AV1219" s="14" t="s">
        <v>82</v>
      </c>
      <c r="AW1219" s="14" t="s">
        <v>30</v>
      </c>
      <c r="AX1219" s="14" t="s">
        <v>73</v>
      </c>
      <c r="AY1219" s="278" t="s">
        <v>165</v>
      </c>
    </row>
    <row r="1220" spans="1:51" s="14" customFormat="1" ht="12">
      <c r="A1220" s="14"/>
      <c r="B1220" s="268"/>
      <c r="C1220" s="269"/>
      <c r="D1220" s="259" t="s">
        <v>173</v>
      </c>
      <c r="E1220" s="270" t="s">
        <v>1</v>
      </c>
      <c r="F1220" s="271" t="s">
        <v>2765</v>
      </c>
      <c r="G1220" s="269"/>
      <c r="H1220" s="272">
        <v>37.24</v>
      </c>
      <c r="I1220" s="273"/>
      <c r="J1220" s="269"/>
      <c r="K1220" s="269"/>
      <c r="L1220" s="274"/>
      <c r="M1220" s="275"/>
      <c r="N1220" s="276"/>
      <c r="O1220" s="276"/>
      <c r="P1220" s="276"/>
      <c r="Q1220" s="276"/>
      <c r="R1220" s="276"/>
      <c r="S1220" s="276"/>
      <c r="T1220" s="277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78" t="s">
        <v>173</v>
      </c>
      <c r="AU1220" s="278" t="s">
        <v>82</v>
      </c>
      <c r="AV1220" s="14" t="s">
        <v>82</v>
      </c>
      <c r="AW1220" s="14" t="s">
        <v>30</v>
      </c>
      <c r="AX1220" s="14" t="s">
        <v>73</v>
      </c>
      <c r="AY1220" s="278" t="s">
        <v>165</v>
      </c>
    </row>
    <row r="1221" spans="1:51" s="14" customFormat="1" ht="12">
      <c r="A1221" s="14"/>
      <c r="B1221" s="268"/>
      <c r="C1221" s="269"/>
      <c r="D1221" s="259" t="s">
        <v>173</v>
      </c>
      <c r="E1221" s="270" t="s">
        <v>1</v>
      </c>
      <c r="F1221" s="271" t="s">
        <v>2766</v>
      </c>
      <c r="G1221" s="269"/>
      <c r="H1221" s="272">
        <v>19.2</v>
      </c>
      <c r="I1221" s="273"/>
      <c r="J1221" s="269"/>
      <c r="K1221" s="269"/>
      <c r="L1221" s="274"/>
      <c r="M1221" s="275"/>
      <c r="N1221" s="276"/>
      <c r="O1221" s="276"/>
      <c r="P1221" s="276"/>
      <c r="Q1221" s="276"/>
      <c r="R1221" s="276"/>
      <c r="S1221" s="276"/>
      <c r="T1221" s="27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78" t="s">
        <v>173</v>
      </c>
      <c r="AU1221" s="278" t="s">
        <v>82</v>
      </c>
      <c r="AV1221" s="14" t="s">
        <v>82</v>
      </c>
      <c r="AW1221" s="14" t="s">
        <v>30</v>
      </c>
      <c r="AX1221" s="14" t="s">
        <v>73</v>
      </c>
      <c r="AY1221" s="278" t="s">
        <v>165</v>
      </c>
    </row>
    <row r="1222" spans="1:51" s="14" customFormat="1" ht="12">
      <c r="A1222" s="14"/>
      <c r="B1222" s="268"/>
      <c r="C1222" s="269"/>
      <c r="D1222" s="259" t="s">
        <v>173</v>
      </c>
      <c r="E1222" s="270" t="s">
        <v>1</v>
      </c>
      <c r="F1222" s="271" t="s">
        <v>2767</v>
      </c>
      <c r="G1222" s="269"/>
      <c r="H1222" s="272">
        <v>95.68</v>
      </c>
      <c r="I1222" s="273"/>
      <c r="J1222" s="269"/>
      <c r="K1222" s="269"/>
      <c r="L1222" s="274"/>
      <c r="M1222" s="275"/>
      <c r="N1222" s="276"/>
      <c r="O1222" s="276"/>
      <c r="P1222" s="276"/>
      <c r="Q1222" s="276"/>
      <c r="R1222" s="276"/>
      <c r="S1222" s="276"/>
      <c r="T1222" s="27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8" t="s">
        <v>173</v>
      </c>
      <c r="AU1222" s="278" t="s">
        <v>82</v>
      </c>
      <c r="AV1222" s="14" t="s">
        <v>82</v>
      </c>
      <c r="AW1222" s="14" t="s">
        <v>30</v>
      </c>
      <c r="AX1222" s="14" t="s">
        <v>73</v>
      </c>
      <c r="AY1222" s="278" t="s">
        <v>165</v>
      </c>
    </row>
    <row r="1223" spans="1:51" s="14" customFormat="1" ht="12">
      <c r="A1223" s="14"/>
      <c r="B1223" s="268"/>
      <c r="C1223" s="269"/>
      <c r="D1223" s="259" t="s">
        <v>173</v>
      </c>
      <c r="E1223" s="270" t="s">
        <v>1</v>
      </c>
      <c r="F1223" s="271" t="s">
        <v>2768</v>
      </c>
      <c r="G1223" s="269"/>
      <c r="H1223" s="272">
        <v>7.52</v>
      </c>
      <c r="I1223" s="273"/>
      <c r="J1223" s="269"/>
      <c r="K1223" s="269"/>
      <c r="L1223" s="274"/>
      <c r="M1223" s="275"/>
      <c r="N1223" s="276"/>
      <c r="O1223" s="276"/>
      <c r="P1223" s="276"/>
      <c r="Q1223" s="276"/>
      <c r="R1223" s="276"/>
      <c r="S1223" s="276"/>
      <c r="T1223" s="27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78" t="s">
        <v>173</v>
      </c>
      <c r="AU1223" s="278" t="s">
        <v>82</v>
      </c>
      <c r="AV1223" s="14" t="s">
        <v>82</v>
      </c>
      <c r="AW1223" s="14" t="s">
        <v>30</v>
      </c>
      <c r="AX1223" s="14" t="s">
        <v>73</v>
      </c>
      <c r="AY1223" s="278" t="s">
        <v>165</v>
      </c>
    </row>
    <row r="1224" spans="1:65" s="2" customFormat="1" ht="21.75" customHeight="1">
      <c r="A1224" s="37"/>
      <c r="B1224" s="38"/>
      <c r="C1224" s="243" t="s">
        <v>1749</v>
      </c>
      <c r="D1224" s="243" t="s">
        <v>167</v>
      </c>
      <c r="E1224" s="244" t="s">
        <v>1813</v>
      </c>
      <c r="F1224" s="245" t="s">
        <v>1814</v>
      </c>
      <c r="G1224" s="246" t="s">
        <v>457</v>
      </c>
      <c r="H1224" s="247">
        <v>489.54</v>
      </c>
      <c r="I1224" s="248"/>
      <c r="J1224" s="249">
        <f>ROUND(I1224*H1224,2)</f>
        <v>0</v>
      </c>
      <c r="K1224" s="250"/>
      <c r="L1224" s="43"/>
      <c r="M1224" s="251" t="s">
        <v>1</v>
      </c>
      <c r="N1224" s="252" t="s">
        <v>38</v>
      </c>
      <c r="O1224" s="90"/>
      <c r="P1224" s="253">
        <f>O1224*H1224</f>
        <v>0</v>
      </c>
      <c r="Q1224" s="253">
        <v>0.00015</v>
      </c>
      <c r="R1224" s="253">
        <f>Q1224*H1224</f>
        <v>0.073431</v>
      </c>
      <c r="S1224" s="253">
        <v>0</v>
      </c>
      <c r="T1224" s="254">
        <f>S1224*H1224</f>
        <v>0</v>
      </c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R1224" s="255" t="s">
        <v>171</v>
      </c>
      <c r="AT1224" s="255" t="s">
        <v>167</v>
      </c>
      <c r="AU1224" s="255" t="s">
        <v>82</v>
      </c>
      <c r="AY1224" s="16" t="s">
        <v>165</v>
      </c>
      <c r="BE1224" s="256">
        <f>IF(N1224="základní",J1224,0)</f>
        <v>0</v>
      </c>
      <c r="BF1224" s="256">
        <f>IF(N1224="snížená",J1224,0)</f>
        <v>0</v>
      </c>
      <c r="BG1224" s="256">
        <f>IF(N1224="zákl. přenesená",J1224,0)</f>
        <v>0</v>
      </c>
      <c r="BH1224" s="256">
        <f>IF(N1224="sníž. přenesená",J1224,0)</f>
        <v>0</v>
      </c>
      <c r="BI1224" s="256">
        <f>IF(N1224="nulová",J1224,0)</f>
        <v>0</v>
      </c>
      <c r="BJ1224" s="16" t="s">
        <v>80</v>
      </c>
      <c r="BK1224" s="256">
        <f>ROUND(I1224*H1224,2)</f>
        <v>0</v>
      </c>
      <c r="BL1224" s="16" t="s">
        <v>171</v>
      </c>
      <c r="BM1224" s="255" t="s">
        <v>2769</v>
      </c>
    </row>
    <row r="1225" spans="1:51" s="13" customFormat="1" ht="12">
      <c r="A1225" s="13"/>
      <c r="B1225" s="257"/>
      <c r="C1225" s="258"/>
      <c r="D1225" s="259" t="s">
        <v>173</v>
      </c>
      <c r="E1225" s="260" t="s">
        <v>1</v>
      </c>
      <c r="F1225" s="261" t="s">
        <v>2770</v>
      </c>
      <c r="G1225" s="258"/>
      <c r="H1225" s="260" t="s">
        <v>1</v>
      </c>
      <c r="I1225" s="262"/>
      <c r="J1225" s="258"/>
      <c r="K1225" s="258"/>
      <c r="L1225" s="263"/>
      <c r="M1225" s="264"/>
      <c r="N1225" s="265"/>
      <c r="O1225" s="265"/>
      <c r="P1225" s="265"/>
      <c r="Q1225" s="265"/>
      <c r="R1225" s="265"/>
      <c r="S1225" s="265"/>
      <c r="T1225" s="266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67" t="s">
        <v>173</v>
      </c>
      <c r="AU1225" s="267" t="s">
        <v>82</v>
      </c>
      <c r="AV1225" s="13" t="s">
        <v>80</v>
      </c>
      <c r="AW1225" s="13" t="s">
        <v>30</v>
      </c>
      <c r="AX1225" s="13" t="s">
        <v>73</v>
      </c>
      <c r="AY1225" s="267" t="s">
        <v>165</v>
      </c>
    </row>
    <row r="1226" spans="1:51" s="13" customFormat="1" ht="12">
      <c r="A1226" s="13"/>
      <c r="B1226" s="257"/>
      <c r="C1226" s="258"/>
      <c r="D1226" s="259" t="s">
        <v>173</v>
      </c>
      <c r="E1226" s="260" t="s">
        <v>1</v>
      </c>
      <c r="F1226" s="261" t="s">
        <v>2217</v>
      </c>
      <c r="G1226" s="258"/>
      <c r="H1226" s="260" t="s">
        <v>1</v>
      </c>
      <c r="I1226" s="262"/>
      <c r="J1226" s="258"/>
      <c r="K1226" s="258"/>
      <c r="L1226" s="263"/>
      <c r="M1226" s="264"/>
      <c r="N1226" s="265"/>
      <c r="O1226" s="265"/>
      <c r="P1226" s="265"/>
      <c r="Q1226" s="265"/>
      <c r="R1226" s="265"/>
      <c r="S1226" s="265"/>
      <c r="T1226" s="26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7" t="s">
        <v>173</v>
      </c>
      <c r="AU1226" s="267" t="s">
        <v>82</v>
      </c>
      <c r="AV1226" s="13" t="s">
        <v>80</v>
      </c>
      <c r="AW1226" s="13" t="s">
        <v>30</v>
      </c>
      <c r="AX1226" s="13" t="s">
        <v>73</v>
      </c>
      <c r="AY1226" s="267" t="s">
        <v>165</v>
      </c>
    </row>
    <row r="1227" spans="1:51" s="14" customFormat="1" ht="12">
      <c r="A1227" s="14"/>
      <c r="B1227" s="268"/>
      <c r="C1227" s="269"/>
      <c r="D1227" s="259" t="s">
        <v>173</v>
      </c>
      <c r="E1227" s="270" t="s">
        <v>1</v>
      </c>
      <c r="F1227" s="271" t="s">
        <v>2273</v>
      </c>
      <c r="G1227" s="269"/>
      <c r="H1227" s="272">
        <v>65.12</v>
      </c>
      <c r="I1227" s="273"/>
      <c r="J1227" s="269"/>
      <c r="K1227" s="269"/>
      <c r="L1227" s="274"/>
      <c r="M1227" s="275"/>
      <c r="N1227" s="276"/>
      <c r="O1227" s="276"/>
      <c r="P1227" s="276"/>
      <c r="Q1227" s="276"/>
      <c r="R1227" s="276"/>
      <c r="S1227" s="276"/>
      <c r="T1227" s="277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78" t="s">
        <v>173</v>
      </c>
      <c r="AU1227" s="278" t="s">
        <v>82</v>
      </c>
      <c r="AV1227" s="14" t="s">
        <v>82</v>
      </c>
      <c r="AW1227" s="14" t="s">
        <v>30</v>
      </c>
      <c r="AX1227" s="14" t="s">
        <v>73</v>
      </c>
      <c r="AY1227" s="278" t="s">
        <v>165</v>
      </c>
    </row>
    <row r="1228" spans="1:51" s="14" customFormat="1" ht="12">
      <c r="A1228" s="14"/>
      <c r="B1228" s="268"/>
      <c r="C1228" s="269"/>
      <c r="D1228" s="259" t="s">
        <v>173</v>
      </c>
      <c r="E1228" s="270" t="s">
        <v>1</v>
      </c>
      <c r="F1228" s="271" t="s">
        <v>2274</v>
      </c>
      <c r="G1228" s="269"/>
      <c r="H1228" s="272">
        <v>3.62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173</v>
      </c>
      <c r="AU1228" s="278" t="s">
        <v>82</v>
      </c>
      <c r="AV1228" s="14" t="s">
        <v>82</v>
      </c>
      <c r="AW1228" s="14" t="s">
        <v>30</v>
      </c>
      <c r="AX1228" s="14" t="s">
        <v>73</v>
      </c>
      <c r="AY1228" s="278" t="s">
        <v>165</v>
      </c>
    </row>
    <row r="1229" spans="1:51" s="14" customFormat="1" ht="12">
      <c r="A1229" s="14"/>
      <c r="B1229" s="268"/>
      <c r="C1229" s="269"/>
      <c r="D1229" s="259" t="s">
        <v>173</v>
      </c>
      <c r="E1229" s="270" t="s">
        <v>1</v>
      </c>
      <c r="F1229" s="271" t="s">
        <v>2275</v>
      </c>
      <c r="G1229" s="269"/>
      <c r="H1229" s="272">
        <v>3.92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173</v>
      </c>
      <c r="AU1229" s="278" t="s">
        <v>82</v>
      </c>
      <c r="AV1229" s="14" t="s">
        <v>82</v>
      </c>
      <c r="AW1229" s="14" t="s">
        <v>30</v>
      </c>
      <c r="AX1229" s="14" t="s">
        <v>73</v>
      </c>
      <c r="AY1229" s="278" t="s">
        <v>165</v>
      </c>
    </row>
    <row r="1230" spans="1:51" s="14" customFormat="1" ht="12">
      <c r="A1230" s="14"/>
      <c r="B1230" s="268"/>
      <c r="C1230" s="269"/>
      <c r="D1230" s="259" t="s">
        <v>173</v>
      </c>
      <c r="E1230" s="270" t="s">
        <v>1</v>
      </c>
      <c r="F1230" s="271" t="s">
        <v>2276</v>
      </c>
      <c r="G1230" s="269"/>
      <c r="H1230" s="272">
        <v>4.14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173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165</v>
      </c>
    </row>
    <row r="1231" spans="1:51" s="14" customFormat="1" ht="12">
      <c r="A1231" s="14"/>
      <c r="B1231" s="268"/>
      <c r="C1231" s="269"/>
      <c r="D1231" s="259" t="s">
        <v>173</v>
      </c>
      <c r="E1231" s="270" t="s">
        <v>1</v>
      </c>
      <c r="F1231" s="271" t="s">
        <v>2277</v>
      </c>
      <c r="G1231" s="269"/>
      <c r="H1231" s="272">
        <v>3.04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173</v>
      </c>
      <c r="AU1231" s="278" t="s">
        <v>82</v>
      </c>
      <c r="AV1231" s="14" t="s">
        <v>82</v>
      </c>
      <c r="AW1231" s="14" t="s">
        <v>30</v>
      </c>
      <c r="AX1231" s="14" t="s">
        <v>73</v>
      </c>
      <c r="AY1231" s="278" t="s">
        <v>165</v>
      </c>
    </row>
    <row r="1232" spans="1:51" s="13" customFormat="1" ht="12">
      <c r="A1232" s="13"/>
      <c r="B1232" s="257"/>
      <c r="C1232" s="258"/>
      <c r="D1232" s="259" t="s">
        <v>173</v>
      </c>
      <c r="E1232" s="260" t="s">
        <v>1</v>
      </c>
      <c r="F1232" s="261" t="s">
        <v>2223</v>
      </c>
      <c r="G1232" s="258"/>
      <c r="H1232" s="260" t="s">
        <v>1</v>
      </c>
      <c r="I1232" s="262"/>
      <c r="J1232" s="258"/>
      <c r="K1232" s="258"/>
      <c r="L1232" s="263"/>
      <c r="M1232" s="264"/>
      <c r="N1232" s="265"/>
      <c r="O1232" s="265"/>
      <c r="P1232" s="265"/>
      <c r="Q1232" s="265"/>
      <c r="R1232" s="265"/>
      <c r="S1232" s="265"/>
      <c r="T1232" s="266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7" t="s">
        <v>173</v>
      </c>
      <c r="AU1232" s="267" t="s">
        <v>82</v>
      </c>
      <c r="AV1232" s="13" t="s">
        <v>80</v>
      </c>
      <c r="AW1232" s="13" t="s">
        <v>30</v>
      </c>
      <c r="AX1232" s="13" t="s">
        <v>73</v>
      </c>
      <c r="AY1232" s="267" t="s">
        <v>165</v>
      </c>
    </row>
    <row r="1233" spans="1:51" s="14" customFormat="1" ht="12">
      <c r="A1233" s="14"/>
      <c r="B1233" s="268"/>
      <c r="C1233" s="269"/>
      <c r="D1233" s="259" t="s">
        <v>173</v>
      </c>
      <c r="E1233" s="270" t="s">
        <v>1</v>
      </c>
      <c r="F1233" s="271" t="s">
        <v>2278</v>
      </c>
      <c r="G1233" s="269"/>
      <c r="H1233" s="272">
        <v>52.32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173</v>
      </c>
      <c r="AU1233" s="278" t="s">
        <v>82</v>
      </c>
      <c r="AV1233" s="14" t="s">
        <v>82</v>
      </c>
      <c r="AW1233" s="14" t="s">
        <v>30</v>
      </c>
      <c r="AX1233" s="14" t="s">
        <v>73</v>
      </c>
      <c r="AY1233" s="278" t="s">
        <v>165</v>
      </c>
    </row>
    <row r="1234" spans="1:51" s="14" customFormat="1" ht="12">
      <c r="A1234" s="14"/>
      <c r="B1234" s="268"/>
      <c r="C1234" s="269"/>
      <c r="D1234" s="259" t="s">
        <v>173</v>
      </c>
      <c r="E1234" s="270" t="s">
        <v>1</v>
      </c>
      <c r="F1234" s="271" t="s">
        <v>2279</v>
      </c>
      <c r="G1234" s="269"/>
      <c r="H1234" s="272">
        <v>30.12</v>
      </c>
      <c r="I1234" s="273"/>
      <c r="J1234" s="269"/>
      <c r="K1234" s="269"/>
      <c r="L1234" s="274"/>
      <c r="M1234" s="275"/>
      <c r="N1234" s="276"/>
      <c r="O1234" s="276"/>
      <c r="P1234" s="276"/>
      <c r="Q1234" s="276"/>
      <c r="R1234" s="276"/>
      <c r="S1234" s="276"/>
      <c r="T1234" s="27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8" t="s">
        <v>173</v>
      </c>
      <c r="AU1234" s="278" t="s">
        <v>82</v>
      </c>
      <c r="AV1234" s="14" t="s">
        <v>82</v>
      </c>
      <c r="AW1234" s="14" t="s">
        <v>30</v>
      </c>
      <c r="AX1234" s="14" t="s">
        <v>73</v>
      </c>
      <c r="AY1234" s="278" t="s">
        <v>165</v>
      </c>
    </row>
    <row r="1235" spans="1:51" s="14" customFormat="1" ht="12">
      <c r="A1235" s="14"/>
      <c r="B1235" s="268"/>
      <c r="C1235" s="269"/>
      <c r="D1235" s="259" t="s">
        <v>173</v>
      </c>
      <c r="E1235" s="270" t="s">
        <v>1</v>
      </c>
      <c r="F1235" s="271" t="s">
        <v>2280</v>
      </c>
      <c r="G1235" s="269"/>
      <c r="H1235" s="272">
        <v>92.82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173</v>
      </c>
      <c r="AU1235" s="278" t="s">
        <v>82</v>
      </c>
      <c r="AV1235" s="14" t="s">
        <v>82</v>
      </c>
      <c r="AW1235" s="14" t="s">
        <v>30</v>
      </c>
      <c r="AX1235" s="14" t="s">
        <v>73</v>
      </c>
      <c r="AY1235" s="278" t="s">
        <v>165</v>
      </c>
    </row>
    <row r="1236" spans="1:51" s="14" customFormat="1" ht="12">
      <c r="A1236" s="14"/>
      <c r="B1236" s="268"/>
      <c r="C1236" s="269"/>
      <c r="D1236" s="259" t="s">
        <v>173</v>
      </c>
      <c r="E1236" s="270" t="s">
        <v>1</v>
      </c>
      <c r="F1236" s="271" t="s">
        <v>2281</v>
      </c>
      <c r="G1236" s="269"/>
      <c r="H1236" s="272">
        <v>5.56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173</v>
      </c>
      <c r="AU1236" s="278" t="s">
        <v>82</v>
      </c>
      <c r="AV1236" s="14" t="s">
        <v>82</v>
      </c>
      <c r="AW1236" s="14" t="s">
        <v>30</v>
      </c>
      <c r="AX1236" s="14" t="s">
        <v>73</v>
      </c>
      <c r="AY1236" s="278" t="s">
        <v>165</v>
      </c>
    </row>
    <row r="1237" spans="1:51" s="13" customFormat="1" ht="12">
      <c r="A1237" s="13"/>
      <c r="B1237" s="257"/>
      <c r="C1237" s="258"/>
      <c r="D1237" s="259" t="s">
        <v>173</v>
      </c>
      <c r="E1237" s="260" t="s">
        <v>1</v>
      </c>
      <c r="F1237" s="261" t="s">
        <v>408</v>
      </c>
      <c r="G1237" s="258"/>
      <c r="H1237" s="260" t="s">
        <v>1</v>
      </c>
      <c r="I1237" s="262"/>
      <c r="J1237" s="258"/>
      <c r="K1237" s="258"/>
      <c r="L1237" s="263"/>
      <c r="M1237" s="264"/>
      <c r="N1237" s="265"/>
      <c r="O1237" s="265"/>
      <c r="P1237" s="265"/>
      <c r="Q1237" s="265"/>
      <c r="R1237" s="265"/>
      <c r="S1237" s="265"/>
      <c r="T1237" s="26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7" t="s">
        <v>173</v>
      </c>
      <c r="AU1237" s="267" t="s">
        <v>82</v>
      </c>
      <c r="AV1237" s="13" t="s">
        <v>80</v>
      </c>
      <c r="AW1237" s="13" t="s">
        <v>30</v>
      </c>
      <c r="AX1237" s="13" t="s">
        <v>73</v>
      </c>
      <c r="AY1237" s="267" t="s">
        <v>165</v>
      </c>
    </row>
    <row r="1238" spans="1:51" s="14" customFormat="1" ht="12">
      <c r="A1238" s="14"/>
      <c r="B1238" s="268"/>
      <c r="C1238" s="269"/>
      <c r="D1238" s="259" t="s">
        <v>173</v>
      </c>
      <c r="E1238" s="270" t="s">
        <v>1</v>
      </c>
      <c r="F1238" s="271" t="s">
        <v>2282</v>
      </c>
      <c r="G1238" s="269"/>
      <c r="H1238" s="272">
        <v>51.84</v>
      </c>
      <c r="I1238" s="273"/>
      <c r="J1238" s="269"/>
      <c r="K1238" s="269"/>
      <c r="L1238" s="274"/>
      <c r="M1238" s="275"/>
      <c r="N1238" s="276"/>
      <c r="O1238" s="276"/>
      <c r="P1238" s="276"/>
      <c r="Q1238" s="276"/>
      <c r="R1238" s="276"/>
      <c r="S1238" s="276"/>
      <c r="T1238" s="27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78" t="s">
        <v>173</v>
      </c>
      <c r="AU1238" s="278" t="s">
        <v>82</v>
      </c>
      <c r="AV1238" s="14" t="s">
        <v>82</v>
      </c>
      <c r="AW1238" s="14" t="s">
        <v>30</v>
      </c>
      <c r="AX1238" s="14" t="s">
        <v>73</v>
      </c>
      <c r="AY1238" s="278" t="s">
        <v>165</v>
      </c>
    </row>
    <row r="1239" spans="1:51" s="14" customFormat="1" ht="12">
      <c r="A1239" s="14"/>
      <c r="B1239" s="268"/>
      <c r="C1239" s="269"/>
      <c r="D1239" s="259" t="s">
        <v>173</v>
      </c>
      <c r="E1239" s="270" t="s">
        <v>1</v>
      </c>
      <c r="F1239" s="271" t="s">
        <v>2283</v>
      </c>
      <c r="G1239" s="269"/>
      <c r="H1239" s="272">
        <v>35.84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173</v>
      </c>
      <c r="AU1239" s="278" t="s">
        <v>82</v>
      </c>
      <c r="AV1239" s="14" t="s">
        <v>82</v>
      </c>
      <c r="AW1239" s="14" t="s">
        <v>30</v>
      </c>
      <c r="AX1239" s="14" t="s">
        <v>73</v>
      </c>
      <c r="AY1239" s="278" t="s">
        <v>165</v>
      </c>
    </row>
    <row r="1240" spans="1:51" s="14" customFormat="1" ht="12">
      <c r="A1240" s="14"/>
      <c r="B1240" s="268"/>
      <c r="C1240" s="269"/>
      <c r="D1240" s="259" t="s">
        <v>173</v>
      </c>
      <c r="E1240" s="270" t="s">
        <v>1</v>
      </c>
      <c r="F1240" s="271" t="s">
        <v>2284</v>
      </c>
      <c r="G1240" s="269"/>
      <c r="H1240" s="272">
        <v>18.6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173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165</v>
      </c>
    </row>
    <row r="1241" spans="1:51" s="14" customFormat="1" ht="12">
      <c r="A1241" s="14"/>
      <c r="B1241" s="268"/>
      <c r="C1241" s="269"/>
      <c r="D1241" s="259" t="s">
        <v>173</v>
      </c>
      <c r="E1241" s="270" t="s">
        <v>1</v>
      </c>
      <c r="F1241" s="271" t="s">
        <v>2285</v>
      </c>
      <c r="G1241" s="269"/>
      <c r="H1241" s="272">
        <v>93.08</v>
      </c>
      <c r="I1241" s="273"/>
      <c r="J1241" s="269"/>
      <c r="K1241" s="269"/>
      <c r="L1241" s="274"/>
      <c r="M1241" s="275"/>
      <c r="N1241" s="276"/>
      <c r="O1241" s="276"/>
      <c r="P1241" s="276"/>
      <c r="Q1241" s="276"/>
      <c r="R1241" s="276"/>
      <c r="S1241" s="276"/>
      <c r="T1241" s="27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8" t="s">
        <v>173</v>
      </c>
      <c r="AU1241" s="278" t="s">
        <v>82</v>
      </c>
      <c r="AV1241" s="14" t="s">
        <v>82</v>
      </c>
      <c r="AW1241" s="14" t="s">
        <v>30</v>
      </c>
      <c r="AX1241" s="14" t="s">
        <v>73</v>
      </c>
      <c r="AY1241" s="278" t="s">
        <v>165</v>
      </c>
    </row>
    <row r="1242" spans="1:51" s="14" customFormat="1" ht="12">
      <c r="A1242" s="14"/>
      <c r="B1242" s="268"/>
      <c r="C1242" s="269"/>
      <c r="D1242" s="259" t="s">
        <v>173</v>
      </c>
      <c r="E1242" s="270" t="s">
        <v>1</v>
      </c>
      <c r="F1242" s="271" t="s">
        <v>2286</v>
      </c>
      <c r="G1242" s="269"/>
      <c r="H1242" s="272">
        <v>7.32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173</v>
      </c>
      <c r="AU1242" s="278" t="s">
        <v>82</v>
      </c>
      <c r="AV1242" s="14" t="s">
        <v>82</v>
      </c>
      <c r="AW1242" s="14" t="s">
        <v>30</v>
      </c>
      <c r="AX1242" s="14" t="s">
        <v>73</v>
      </c>
      <c r="AY1242" s="278" t="s">
        <v>165</v>
      </c>
    </row>
    <row r="1243" spans="1:51" s="14" customFormat="1" ht="12">
      <c r="A1243" s="14"/>
      <c r="B1243" s="268"/>
      <c r="C1243" s="269"/>
      <c r="D1243" s="259" t="s">
        <v>173</v>
      </c>
      <c r="E1243" s="270" t="s">
        <v>1</v>
      </c>
      <c r="F1243" s="271" t="s">
        <v>1816</v>
      </c>
      <c r="G1243" s="269"/>
      <c r="H1243" s="272">
        <v>22.2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173</v>
      </c>
      <c r="AU1243" s="278" t="s">
        <v>82</v>
      </c>
      <c r="AV1243" s="14" t="s">
        <v>82</v>
      </c>
      <c r="AW1243" s="14" t="s">
        <v>30</v>
      </c>
      <c r="AX1243" s="14" t="s">
        <v>73</v>
      </c>
      <c r="AY1243" s="278" t="s">
        <v>165</v>
      </c>
    </row>
    <row r="1244" spans="1:65" s="2" customFormat="1" ht="33" customHeight="1">
      <c r="A1244" s="37"/>
      <c r="B1244" s="38"/>
      <c r="C1244" s="243" t="s">
        <v>1754</v>
      </c>
      <c r="D1244" s="243" t="s">
        <v>167</v>
      </c>
      <c r="E1244" s="244" t="s">
        <v>1818</v>
      </c>
      <c r="F1244" s="245" t="s">
        <v>1819</v>
      </c>
      <c r="G1244" s="246" t="s">
        <v>273</v>
      </c>
      <c r="H1244" s="247">
        <v>10</v>
      </c>
      <c r="I1244" s="248"/>
      <c r="J1244" s="249">
        <f>ROUND(I1244*H1244,2)</f>
        <v>0</v>
      </c>
      <c r="K1244" s="250"/>
      <c r="L1244" s="43"/>
      <c r="M1244" s="251" t="s">
        <v>1</v>
      </c>
      <c r="N1244" s="252" t="s">
        <v>38</v>
      </c>
      <c r="O1244" s="90"/>
      <c r="P1244" s="253">
        <f>O1244*H1244</f>
        <v>0</v>
      </c>
      <c r="Q1244" s="253">
        <v>0</v>
      </c>
      <c r="R1244" s="253">
        <f>Q1244*H1244</f>
        <v>0</v>
      </c>
      <c r="S1244" s="253">
        <v>0</v>
      </c>
      <c r="T1244" s="254">
        <f>S1244*H1244</f>
        <v>0</v>
      </c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R1244" s="255" t="s">
        <v>247</v>
      </c>
      <c r="AT1244" s="255" t="s">
        <v>167</v>
      </c>
      <c r="AU1244" s="255" t="s">
        <v>82</v>
      </c>
      <c r="AY1244" s="16" t="s">
        <v>165</v>
      </c>
      <c r="BE1244" s="256">
        <f>IF(N1244="základní",J1244,0)</f>
        <v>0</v>
      </c>
      <c r="BF1244" s="256">
        <f>IF(N1244="snížená",J1244,0)</f>
        <v>0</v>
      </c>
      <c r="BG1244" s="256">
        <f>IF(N1244="zákl. přenesená",J1244,0)</f>
        <v>0</v>
      </c>
      <c r="BH1244" s="256">
        <f>IF(N1244="sníž. přenesená",J1244,0)</f>
        <v>0</v>
      </c>
      <c r="BI1244" s="256">
        <f>IF(N1244="nulová",J1244,0)</f>
        <v>0</v>
      </c>
      <c r="BJ1244" s="16" t="s">
        <v>80</v>
      </c>
      <c r="BK1244" s="256">
        <f>ROUND(I1244*H1244,2)</f>
        <v>0</v>
      </c>
      <c r="BL1244" s="16" t="s">
        <v>247</v>
      </c>
      <c r="BM1244" s="255" t="s">
        <v>2771</v>
      </c>
    </row>
    <row r="1245" spans="1:51" s="14" customFormat="1" ht="12">
      <c r="A1245" s="14"/>
      <c r="B1245" s="268"/>
      <c r="C1245" s="269"/>
      <c r="D1245" s="259" t="s">
        <v>173</v>
      </c>
      <c r="E1245" s="270" t="s">
        <v>1</v>
      </c>
      <c r="F1245" s="271" t="s">
        <v>286</v>
      </c>
      <c r="G1245" s="269"/>
      <c r="H1245" s="272">
        <v>6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173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165</v>
      </c>
    </row>
    <row r="1246" spans="1:51" s="14" customFormat="1" ht="12">
      <c r="A1246" s="14"/>
      <c r="B1246" s="268"/>
      <c r="C1246" s="269"/>
      <c r="D1246" s="259" t="s">
        <v>173</v>
      </c>
      <c r="E1246" s="270" t="s">
        <v>1</v>
      </c>
      <c r="F1246" s="271" t="s">
        <v>826</v>
      </c>
      <c r="G1246" s="269"/>
      <c r="H1246" s="272">
        <v>4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173</v>
      </c>
      <c r="AU1246" s="278" t="s">
        <v>82</v>
      </c>
      <c r="AV1246" s="14" t="s">
        <v>82</v>
      </c>
      <c r="AW1246" s="14" t="s">
        <v>30</v>
      </c>
      <c r="AX1246" s="14" t="s">
        <v>73</v>
      </c>
      <c r="AY1246" s="278" t="s">
        <v>165</v>
      </c>
    </row>
    <row r="1247" spans="1:65" s="2" customFormat="1" ht="21.75" customHeight="1">
      <c r="A1247" s="37"/>
      <c r="B1247" s="38"/>
      <c r="C1247" s="243" t="s">
        <v>1759</v>
      </c>
      <c r="D1247" s="243" t="s">
        <v>167</v>
      </c>
      <c r="E1247" s="244" t="s">
        <v>1822</v>
      </c>
      <c r="F1247" s="245" t="s">
        <v>1823</v>
      </c>
      <c r="G1247" s="246" t="s">
        <v>273</v>
      </c>
      <c r="H1247" s="247">
        <v>7</v>
      </c>
      <c r="I1247" s="248"/>
      <c r="J1247" s="249">
        <f>ROUND(I1247*H1247,2)</f>
        <v>0</v>
      </c>
      <c r="K1247" s="250"/>
      <c r="L1247" s="43"/>
      <c r="M1247" s="251" t="s">
        <v>1</v>
      </c>
      <c r="N1247" s="252" t="s">
        <v>38</v>
      </c>
      <c r="O1247" s="90"/>
      <c r="P1247" s="253">
        <f>O1247*H1247</f>
        <v>0</v>
      </c>
      <c r="Q1247" s="253">
        <v>0</v>
      </c>
      <c r="R1247" s="253">
        <f>Q1247*H1247</f>
        <v>0</v>
      </c>
      <c r="S1247" s="253">
        <v>0</v>
      </c>
      <c r="T1247" s="254">
        <f>S1247*H1247</f>
        <v>0</v>
      </c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R1247" s="255" t="s">
        <v>247</v>
      </c>
      <c r="AT1247" s="255" t="s">
        <v>167</v>
      </c>
      <c r="AU1247" s="255" t="s">
        <v>82</v>
      </c>
      <c r="AY1247" s="16" t="s">
        <v>165</v>
      </c>
      <c r="BE1247" s="256">
        <f>IF(N1247="základní",J1247,0)</f>
        <v>0</v>
      </c>
      <c r="BF1247" s="256">
        <f>IF(N1247="snížená",J1247,0)</f>
        <v>0</v>
      </c>
      <c r="BG1247" s="256">
        <f>IF(N1247="zákl. přenesená",J1247,0)</f>
        <v>0</v>
      </c>
      <c r="BH1247" s="256">
        <f>IF(N1247="sníž. přenesená",J1247,0)</f>
        <v>0</v>
      </c>
      <c r="BI1247" s="256">
        <f>IF(N1247="nulová",J1247,0)</f>
        <v>0</v>
      </c>
      <c r="BJ1247" s="16" t="s">
        <v>80</v>
      </c>
      <c r="BK1247" s="256">
        <f>ROUND(I1247*H1247,2)</f>
        <v>0</v>
      </c>
      <c r="BL1247" s="16" t="s">
        <v>247</v>
      </c>
      <c r="BM1247" s="255" t="s">
        <v>2772</v>
      </c>
    </row>
    <row r="1248" spans="1:51" s="14" customFormat="1" ht="12">
      <c r="A1248" s="14"/>
      <c r="B1248" s="268"/>
      <c r="C1248" s="269"/>
      <c r="D1248" s="259" t="s">
        <v>173</v>
      </c>
      <c r="E1248" s="270" t="s">
        <v>1</v>
      </c>
      <c r="F1248" s="271" t="s">
        <v>286</v>
      </c>
      <c r="G1248" s="269"/>
      <c r="H1248" s="272">
        <v>6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173</v>
      </c>
      <c r="AU1248" s="278" t="s">
        <v>82</v>
      </c>
      <c r="AV1248" s="14" t="s">
        <v>82</v>
      </c>
      <c r="AW1248" s="14" t="s">
        <v>30</v>
      </c>
      <c r="AX1248" s="14" t="s">
        <v>73</v>
      </c>
      <c r="AY1248" s="278" t="s">
        <v>165</v>
      </c>
    </row>
    <row r="1249" spans="1:51" s="14" customFormat="1" ht="12">
      <c r="A1249" s="14"/>
      <c r="B1249" s="268"/>
      <c r="C1249" s="269"/>
      <c r="D1249" s="259" t="s">
        <v>173</v>
      </c>
      <c r="E1249" s="270" t="s">
        <v>1</v>
      </c>
      <c r="F1249" s="271" t="s">
        <v>287</v>
      </c>
      <c r="G1249" s="269"/>
      <c r="H1249" s="272">
        <v>1</v>
      </c>
      <c r="I1249" s="273"/>
      <c r="J1249" s="269"/>
      <c r="K1249" s="269"/>
      <c r="L1249" s="274"/>
      <c r="M1249" s="275"/>
      <c r="N1249" s="276"/>
      <c r="O1249" s="276"/>
      <c r="P1249" s="276"/>
      <c r="Q1249" s="276"/>
      <c r="R1249" s="276"/>
      <c r="S1249" s="276"/>
      <c r="T1249" s="27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78" t="s">
        <v>173</v>
      </c>
      <c r="AU1249" s="278" t="s">
        <v>82</v>
      </c>
      <c r="AV1249" s="14" t="s">
        <v>82</v>
      </c>
      <c r="AW1249" s="14" t="s">
        <v>30</v>
      </c>
      <c r="AX1249" s="14" t="s">
        <v>73</v>
      </c>
      <c r="AY1249" s="278" t="s">
        <v>165</v>
      </c>
    </row>
    <row r="1250" spans="1:65" s="2" customFormat="1" ht="33" customHeight="1">
      <c r="A1250" s="37"/>
      <c r="B1250" s="38"/>
      <c r="C1250" s="279" t="s">
        <v>1763</v>
      </c>
      <c r="D1250" s="279" t="s">
        <v>238</v>
      </c>
      <c r="E1250" s="280" t="s">
        <v>1826</v>
      </c>
      <c r="F1250" s="281" t="s">
        <v>2773</v>
      </c>
      <c r="G1250" s="282" t="s">
        <v>273</v>
      </c>
      <c r="H1250" s="283">
        <v>7</v>
      </c>
      <c r="I1250" s="284"/>
      <c r="J1250" s="285">
        <f>ROUND(I1250*H1250,2)</f>
        <v>0</v>
      </c>
      <c r="K1250" s="286"/>
      <c r="L1250" s="287"/>
      <c r="M1250" s="288" t="s">
        <v>1</v>
      </c>
      <c r="N1250" s="289" t="s">
        <v>38</v>
      </c>
      <c r="O1250" s="90"/>
      <c r="P1250" s="253">
        <f>O1250*H1250</f>
        <v>0</v>
      </c>
      <c r="Q1250" s="253">
        <v>0.025</v>
      </c>
      <c r="R1250" s="253">
        <f>Q1250*H1250</f>
        <v>0.17500000000000002</v>
      </c>
      <c r="S1250" s="253">
        <v>0</v>
      </c>
      <c r="T1250" s="254">
        <f>S1250*H1250</f>
        <v>0</v>
      </c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R1250" s="255" t="s">
        <v>333</v>
      </c>
      <c r="AT1250" s="255" t="s">
        <v>238</v>
      </c>
      <c r="AU1250" s="255" t="s">
        <v>82</v>
      </c>
      <c r="AY1250" s="16" t="s">
        <v>165</v>
      </c>
      <c r="BE1250" s="256">
        <f>IF(N1250="základní",J1250,0)</f>
        <v>0</v>
      </c>
      <c r="BF1250" s="256">
        <f>IF(N1250="snížená",J1250,0)</f>
        <v>0</v>
      </c>
      <c r="BG1250" s="256">
        <f>IF(N1250="zákl. přenesená",J1250,0)</f>
        <v>0</v>
      </c>
      <c r="BH1250" s="256">
        <f>IF(N1250="sníž. přenesená",J1250,0)</f>
        <v>0</v>
      </c>
      <c r="BI1250" s="256">
        <f>IF(N1250="nulová",J1250,0)</f>
        <v>0</v>
      </c>
      <c r="BJ1250" s="16" t="s">
        <v>80</v>
      </c>
      <c r="BK1250" s="256">
        <f>ROUND(I1250*H1250,2)</f>
        <v>0</v>
      </c>
      <c r="BL1250" s="16" t="s">
        <v>247</v>
      </c>
      <c r="BM1250" s="255" t="s">
        <v>2774</v>
      </c>
    </row>
    <row r="1251" spans="1:51" s="14" customFormat="1" ht="12">
      <c r="A1251" s="14"/>
      <c r="B1251" s="268"/>
      <c r="C1251" s="269"/>
      <c r="D1251" s="259" t="s">
        <v>173</v>
      </c>
      <c r="E1251" s="270" t="s">
        <v>1</v>
      </c>
      <c r="F1251" s="271" t="s">
        <v>286</v>
      </c>
      <c r="G1251" s="269"/>
      <c r="H1251" s="272">
        <v>6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173</v>
      </c>
      <c r="AU1251" s="278" t="s">
        <v>82</v>
      </c>
      <c r="AV1251" s="14" t="s">
        <v>82</v>
      </c>
      <c r="AW1251" s="14" t="s">
        <v>30</v>
      </c>
      <c r="AX1251" s="14" t="s">
        <v>73</v>
      </c>
      <c r="AY1251" s="278" t="s">
        <v>165</v>
      </c>
    </row>
    <row r="1252" spans="1:51" s="14" customFormat="1" ht="12">
      <c r="A1252" s="14"/>
      <c r="B1252" s="268"/>
      <c r="C1252" s="269"/>
      <c r="D1252" s="259" t="s">
        <v>173</v>
      </c>
      <c r="E1252" s="270" t="s">
        <v>1</v>
      </c>
      <c r="F1252" s="271" t="s">
        <v>287</v>
      </c>
      <c r="G1252" s="269"/>
      <c r="H1252" s="272">
        <v>1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173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165</v>
      </c>
    </row>
    <row r="1253" spans="1:65" s="2" customFormat="1" ht="21.75" customHeight="1">
      <c r="A1253" s="37"/>
      <c r="B1253" s="38"/>
      <c r="C1253" s="243" t="s">
        <v>1768</v>
      </c>
      <c r="D1253" s="243" t="s">
        <v>167</v>
      </c>
      <c r="E1253" s="244" t="s">
        <v>1830</v>
      </c>
      <c r="F1253" s="245" t="s">
        <v>1831</v>
      </c>
      <c r="G1253" s="246" t="s">
        <v>273</v>
      </c>
      <c r="H1253" s="247">
        <v>3</v>
      </c>
      <c r="I1253" s="248"/>
      <c r="J1253" s="249">
        <f>ROUND(I1253*H1253,2)</f>
        <v>0</v>
      </c>
      <c r="K1253" s="250"/>
      <c r="L1253" s="43"/>
      <c r="M1253" s="251" t="s">
        <v>1</v>
      </c>
      <c r="N1253" s="252" t="s">
        <v>38</v>
      </c>
      <c r="O1253" s="90"/>
      <c r="P1253" s="253">
        <f>O1253*H1253</f>
        <v>0</v>
      </c>
      <c r="Q1253" s="253">
        <v>0</v>
      </c>
      <c r="R1253" s="253">
        <f>Q1253*H1253</f>
        <v>0</v>
      </c>
      <c r="S1253" s="253">
        <v>0</v>
      </c>
      <c r="T1253" s="254">
        <f>S1253*H1253</f>
        <v>0</v>
      </c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R1253" s="255" t="s">
        <v>247</v>
      </c>
      <c r="AT1253" s="255" t="s">
        <v>167</v>
      </c>
      <c r="AU1253" s="255" t="s">
        <v>82</v>
      </c>
      <c r="AY1253" s="16" t="s">
        <v>165</v>
      </c>
      <c r="BE1253" s="256">
        <f>IF(N1253="základní",J1253,0)</f>
        <v>0</v>
      </c>
      <c r="BF1253" s="256">
        <f>IF(N1253="snížená",J1253,0)</f>
        <v>0</v>
      </c>
      <c r="BG1253" s="256">
        <f>IF(N1253="zákl. přenesená",J1253,0)</f>
        <v>0</v>
      </c>
      <c r="BH1253" s="256">
        <f>IF(N1253="sníž. přenesená",J1253,0)</f>
        <v>0</v>
      </c>
      <c r="BI1253" s="256">
        <f>IF(N1253="nulová",J1253,0)</f>
        <v>0</v>
      </c>
      <c r="BJ1253" s="16" t="s">
        <v>80</v>
      </c>
      <c r="BK1253" s="256">
        <f>ROUND(I1253*H1253,2)</f>
        <v>0</v>
      </c>
      <c r="BL1253" s="16" t="s">
        <v>247</v>
      </c>
      <c r="BM1253" s="255" t="s">
        <v>2775</v>
      </c>
    </row>
    <row r="1254" spans="1:51" s="14" customFormat="1" ht="12">
      <c r="A1254" s="14"/>
      <c r="B1254" s="268"/>
      <c r="C1254" s="269"/>
      <c r="D1254" s="259" t="s">
        <v>173</v>
      </c>
      <c r="E1254" s="270" t="s">
        <v>1</v>
      </c>
      <c r="F1254" s="271" t="s">
        <v>275</v>
      </c>
      <c r="G1254" s="269"/>
      <c r="H1254" s="272">
        <v>3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173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165</v>
      </c>
    </row>
    <row r="1255" spans="1:65" s="2" customFormat="1" ht="21.75" customHeight="1">
      <c r="A1255" s="37"/>
      <c r="B1255" s="38"/>
      <c r="C1255" s="279" t="s">
        <v>1774</v>
      </c>
      <c r="D1255" s="279" t="s">
        <v>238</v>
      </c>
      <c r="E1255" s="280" t="s">
        <v>1834</v>
      </c>
      <c r="F1255" s="281" t="s">
        <v>2776</v>
      </c>
      <c r="G1255" s="282" t="s">
        <v>273</v>
      </c>
      <c r="H1255" s="283">
        <v>3</v>
      </c>
      <c r="I1255" s="284"/>
      <c r="J1255" s="285">
        <f>ROUND(I1255*H1255,2)</f>
        <v>0</v>
      </c>
      <c r="K1255" s="286"/>
      <c r="L1255" s="287"/>
      <c r="M1255" s="288" t="s">
        <v>1</v>
      </c>
      <c r="N1255" s="289" t="s">
        <v>38</v>
      </c>
      <c r="O1255" s="90"/>
      <c r="P1255" s="253">
        <f>O1255*H1255</f>
        <v>0</v>
      </c>
      <c r="Q1255" s="253">
        <v>0.027</v>
      </c>
      <c r="R1255" s="253">
        <f>Q1255*H1255</f>
        <v>0.081</v>
      </c>
      <c r="S1255" s="253">
        <v>0</v>
      </c>
      <c r="T1255" s="254">
        <f>S1255*H1255</f>
        <v>0</v>
      </c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R1255" s="255" t="s">
        <v>333</v>
      </c>
      <c r="AT1255" s="255" t="s">
        <v>238</v>
      </c>
      <c r="AU1255" s="255" t="s">
        <v>82</v>
      </c>
      <c r="AY1255" s="16" t="s">
        <v>165</v>
      </c>
      <c r="BE1255" s="256">
        <f>IF(N1255="základní",J1255,0)</f>
        <v>0</v>
      </c>
      <c r="BF1255" s="256">
        <f>IF(N1255="snížená",J1255,0)</f>
        <v>0</v>
      </c>
      <c r="BG1255" s="256">
        <f>IF(N1255="zákl. přenesená",J1255,0)</f>
        <v>0</v>
      </c>
      <c r="BH1255" s="256">
        <f>IF(N1255="sníž. přenesená",J1255,0)</f>
        <v>0</v>
      </c>
      <c r="BI1255" s="256">
        <f>IF(N1255="nulová",J1255,0)</f>
        <v>0</v>
      </c>
      <c r="BJ1255" s="16" t="s">
        <v>80</v>
      </c>
      <c r="BK1255" s="256">
        <f>ROUND(I1255*H1255,2)</f>
        <v>0</v>
      </c>
      <c r="BL1255" s="16" t="s">
        <v>247</v>
      </c>
      <c r="BM1255" s="255" t="s">
        <v>2777</v>
      </c>
    </row>
    <row r="1256" spans="1:51" s="14" customFormat="1" ht="12">
      <c r="A1256" s="14"/>
      <c r="B1256" s="268"/>
      <c r="C1256" s="269"/>
      <c r="D1256" s="259" t="s">
        <v>173</v>
      </c>
      <c r="E1256" s="270" t="s">
        <v>1</v>
      </c>
      <c r="F1256" s="271" t="s">
        <v>275</v>
      </c>
      <c r="G1256" s="269"/>
      <c r="H1256" s="272">
        <v>3</v>
      </c>
      <c r="I1256" s="273"/>
      <c r="J1256" s="269"/>
      <c r="K1256" s="269"/>
      <c r="L1256" s="274"/>
      <c r="M1256" s="275"/>
      <c r="N1256" s="276"/>
      <c r="O1256" s="276"/>
      <c r="P1256" s="276"/>
      <c r="Q1256" s="276"/>
      <c r="R1256" s="276"/>
      <c r="S1256" s="276"/>
      <c r="T1256" s="27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8" t="s">
        <v>173</v>
      </c>
      <c r="AU1256" s="278" t="s">
        <v>82</v>
      </c>
      <c r="AV1256" s="14" t="s">
        <v>82</v>
      </c>
      <c r="AW1256" s="14" t="s">
        <v>30</v>
      </c>
      <c r="AX1256" s="14" t="s">
        <v>73</v>
      </c>
      <c r="AY1256" s="278" t="s">
        <v>165</v>
      </c>
    </row>
    <row r="1257" spans="1:65" s="2" customFormat="1" ht="21.75" customHeight="1">
      <c r="A1257" s="37"/>
      <c r="B1257" s="38"/>
      <c r="C1257" s="243" t="s">
        <v>1778</v>
      </c>
      <c r="D1257" s="243" t="s">
        <v>167</v>
      </c>
      <c r="E1257" s="244" t="s">
        <v>1838</v>
      </c>
      <c r="F1257" s="245" t="s">
        <v>1839</v>
      </c>
      <c r="G1257" s="246" t="s">
        <v>273</v>
      </c>
      <c r="H1257" s="247">
        <v>3</v>
      </c>
      <c r="I1257" s="248"/>
      <c r="J1257" s="249">
        <f>ROUND(I1257*H1257,2)</f>
        <v>0</v>
      </c>
      <c r="K1257" s="250"/>
      <c r="L1257" s="43"/>
      <c r="M1257" s="251" t="s">
        <v>1</v>
      </c>
      <c r="N1257" s="252" t="s">
        <v>38</v>
      </c>
      <c r="O1257" s="90"/>
      <c r="P1257" s="253">
        <f>O1257*H1257</f>
        <v>0</v>
      </c>
      <c r="Q1257" s="253">
        <v>0.00084</v>
      </c>
      <c r="R1257" s="253">
        <f>Q1257*H1257</f>
        <v>0.00252</v>
      </c>
      <c r="S1257" s="253">
        <v>0</v>
      </c>
      <c r="T1257" s="254">
        <f>S1257*H1257</f>
        <v>0</v>
      </c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R1257" s="255" t="s">
        <v>247</v>
      </c>
      <c r="AT1257" s="255" t="s">
        <v>167</v>
      </c>
      <c r="AU1257" s="255" t="s">
        <v>82</v>
      </c>
      <c r="AY1257" s="16" t="s">
        <v>165</v>
      </c>
      <c r="BE1257" s="256">
        <f>IF(N1257="základní",J1257,0)</f>
        <v>0</v>
      </c>
      <c r="BF1257" s="256">
        <f>IF(N1257="snížená",J1257,0)</f>
        <v>0</v>
      </c>
      <c r="BG1257" s="256">
        <f>IF(N1257="zákl. přenesená",J1257,0)</f>
        <v>0</v>
      </c>
      <c r="BH1257" s="256">
        <f>IF(N1257="sníž. přenesená",J1257,0)</f>
        <v>0</v>
      </c>
      <c r="BI1257" s="256">
        <f>IF(N1257="nulová",J1257,0)</f>
        <v>0</v>
      </c>
      <c r="BJ1257" s="16" t="s">
        <v>80</v>
      </c>
      <c r="BK1257" s="256">
        <f>ROUND(I1257*H1257,2)</f>
        <v>0</v>
      </c>
      <c r="BL1257" s="16" t="s">
        <v>247</v>
      </c>
      <c r="BM1257" s="255" t="s">
        <v>2778</v>
      </c>
    </row>
    <row r="1258" spans="1:51" s="14" customFormat="1" ht="12">
      <c r="A1258" s="14"/>
      <c r="B1258" s="268"/>
      <c r="C1258" s="269"/>
      <c r="D1258" s="259" t="s">
        <v>173</v>
      </c>
      <c r="E1258" s="270" t="s">
        <v>1</v>
      </c>
      <c r="F1258" s="271" t="s">
        <v>1841</v>
      </c>
      <c r="G1258" s="269"/>
      <c r="H1258" s="272">
        <v>3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173</v>
      </c>
      <c r="AU1258" s="278" t="s">
        <v>82</v>
      </c>
      <c r="AV1258" s="14" t="s">
        <v>82</v>
      </c>
      <c r="AW1258" s="14" t="s">
        <v>30</v>
      </c>
      <c r="AX1258" s="14" t="s">
        <v>80</v>
      </c>
      <c r="AY1258" s="278" t="s">
        <v>165</v>
      </c>
    </row>
    <row r="1259" spans="1:65" s="2" customFormat="1" ht="21.75" customHeight="1">
      <c r="A1259" s="37"/>
      <c r="B1259" s="38"/>
      <c r="C1259" s="243" t="s">
        <v>1784</v>
      </c>
      <c r="D1259" s="243" t="s">
        <v>167</v>
      </c>
      <c r="E1259" s="244" t="s">
        <v>1843</v>
      </c>
      <c r="F1259" s="245" t="s">
        <v>1844</v>
      </c>
      <c r="G1259" s="246" t="s">
        <v>273</v>
      </c>
      <c r="H1259" s="247">
        <v>10</v>
      </c>
      <c r="I1259" s="248"/>
      <c r="J1259" s="249">
        <f>ROUND(I1259*H1259,2)</f>
        <v>0</v>
      </c>
      <c r="K1259" s="250"/>
      <c r="L1259" s="43"/>
      <c r="M1259" s="251" t="s">
        <v>1</v>
      </c>
      <c r="N1259" s="252" t="s">
        <v>38</v>
      </c>
      <c r="O1259" s="90"/>
      <c r="P1259" s="253">
        <f>O1259*H1259</f>
        <v>0</v>
      </c>
      <c r="Q1259" s="253">
        <v>0</v>
      </c>
      <c r="R1259" s="253">
        <f>Q1259*H1259</f>
        <v>0</v>
      </c>
      <c r="S1259" s="253">
        <v>0</v>
      </c>
      <c r="T1259" s="254">
        <f>S1259*H1259</f>
        <v>0</v>
      </c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R1259" s="255" t="s">
        <v>247</v>
      </c>
      <c r="AT1259" s="255" t="s">
        <v>167</v>
      </c>
      <c r="AU1259" s="255" t="s">
        <v>82</v>
      </c>
      <c r="AY1259" s="16" t="s">
        <v>165</v>
      </c>
      <c r="BE1259" s="256">
        <f>IF(N1259="základní",J1259,0)</f>
        <v>0</v>
      </c>
      <c r="BF1259" s="256">
        <f>IF(N1259="snížená",J1259,0)</f>
        <v>0</v>
      </c>
      <c r="BG1259" s="256">
        <f>IF(N1259="zákl. přenesená",J1259,0)</f>
        <v>0</v>
      </c>
      <c r="BH1259" s="256">
        <f>IF(N1259="sníž. přenesená",J1259,0)</f>
        <v>0</v>
      </c>
      <c r="BI1259" s="256">
        <f>IF(N1259="nulová",J1259,0)</f>
        <v>0</v>
      </c>
      <c r="BJ1259" s="16" t="s">
        <v>80</v>
      </c>
      <c r="BK1259" s="256">
        <f>ROUND(I1259*H1259,2)</f>
        <v>0</v>
      </c>
      <c r="BL1259" s="16" t="s">
        <v>247</v>
      </c>
      <c r="BM1259" s="255" t="s">
        <v>2779</v>
      </c>
    </row>
    <row r="1260" spans="1:51" s="14" customFormat="1" ht="12">
      <c r="A1260" s="14"/>
      <c r="B1260" s="268"/>
      <c r="C1260" s="269"/>
      <c r="D1260" s="259" t="s">
        <v>173</v>
      </c>
      <c r="E1260" s="270" t="s">
        <v>1</v>
      </c>
      <c r="F1260" s="271" t="s">
        <v>286</v>
      </c>
      <c r="G1260" s="269"/>
      <c r="H1260" s="272">
        <v>6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173</v>
      </c>
      <c r="AU1260" s="278" t="s">
        <v>82</v>
      </c>
      <c r="AV1260" s="14" t="s">
        <v>82</v>
      </c>
      <c r="AW1260" s="14" t="s">
        <v>30</v>
      </c>
      <c r="AX1260" s="14" t="s">
        <v>73</v>
      </c>
      <c r="AY1260" s="278" t="s">
        <v>165</v>
      </c>
    </row>
    <row r="1261" spans="1:51" s="14" customFormat="1" ht="12">
      <c r="A1261" s="14"/>
      <c r="B1261" s="268"/>
      <c r="C1261" s="269"/>
      <c r="D1261" s="259" t="s">
        <v>173</v>
      </c>
      <c r="E1261" s="270" t="s">
        <v>1</v>
      </c>
      <c r="F1261" s="271" t="s">
        <v>826</v>
      </c>
      <c r="G1261" s="269"/>
      <c r="H1261" s="272">
        <v>4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173</v>
      </c>
      <c r="AU1261" s="278" t="s">
        <v>82</v>
      </c>
      <c r="AV1261" s="14" t="s">
        <v>82</v>
      </c>
      <c r="AW1261" s="14" t="s">
        <v>30</v>
      </c>
      <c r="AX1261" s="14" t="s">
        <v>73</v>
      </c>
      <c r="AY1261" s="278" t="s">
        <v>165</v>
      </c>
    </row>
    <row r="1262" spans="1:65" s="2" customFormat="1" ht="16.5" customHeight="1">
      <c r="A1262" s="37"/>
      <c r="B1262" s="38"/>
      <c r="C1262" s="279" t="s">
        <v>1788</v>
      </c>
      <c r="D1262" s="279" t="s">
        <v>238</v>
      </c>
      <c r="E1262" s="280" t="s">
        <v>1848</v>
      </c>
      <c r="F1262" s="281" t="s">
        <v>1849</v>
      </c>
      <c r="G1262" s="282" t="s">
        <v>273</v>
      </c>
      <c r="H1262" s="283">
        <v>10</v>
      </c>
      <c r="I1262" s="284"/>
      <c r="J1262" s="285">
        <f>ROUND(I1262*H1262,2)</f>
        <v>0</v>
      </c>
      <c r="K1262" s="286"/>
      <c r="L1262" s="287"/>
      <c r="M1262" s="288" t="s">
        <v>1</v>
      </c>
      <c r="N1262" s="289" t="s">
        <v>38</v>
      </c>
      <c r="O1262" s="90"/>
      <c r="P1262" s="253">
        <f>O1262*H1262</f>
        <v>0</v>
      </c>
      <c r="Q1262" s="253">
        <v>0.0038</v>
      </c>
      <c r="R1262" s="253">
        <f>Q1262*H1262</f>
        <v>0.038</v>
      </c>
      <c r="S1262" s="253">
        <v>0</v>
      </c>
      <c r="T1262" s="254">
        <f>S1262*H1262</f>
        <v>0</v>
      </c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R1262" s="255" t="s">
        <v>333</v>
      </c>
      <c r="AT1262" s="255" t="s">
        <v>238</v>
      </c>
      <c r="AU1262" s="255" t="s">
        <v>82</v>
      </c>
      <c r="AY1262" s="16" t="s">
        <v>165</v>
      </c>
      <c r="BE1262" s="256">
        <f>IF(N1262="základní",J1262,0)</f>
        <v>0</v>
      </c>
      <c r="BF1262" s="256">
        <f>IF(N1262="snížená",J1262,0)</f>
        <v>0</v>
      </c>
      <c r="BG1262" s="256">
        <f>IF(N1262="zákl. přenesená",J1262,0)</f>
        <v>0</v>
      </c>
      <c r="BH1262" s="256">
        <f>IF(N1262="sníž. přenesená",J1262,0)</f>
        <v>0</v>
      </c>
      <c r="BI1262" s="256">
        <f>IF(N1262="nulová",J1262,0)</f>
        <v>0</v>
      </c>
      <c r="BJ1262" s="16" t="s">
        <v>80</v>
      </c>
      <c r="BK1262" s="256">
        <f>ROUND(I1262*H1262,2)</f>
        <v>0</v>
      </c>
      <c r="BL1262" s="16" t="s">
        <v>247</v>
      </c>
      <c r="BM1262" s="255" t="s">
        <v>2780</v>
      </c>
    </row>
    <row r="1263" spans="1:65" s="2" customFormat="1" ht="16.5" customHeight="1">
      <c r="A1263" s="37"/>
      <c r="B1263" s="38"/>
      <c r="C1263" s="243" t="s">
        <v>1792</v>
      </c>
      <c r="D1263" s="243" t="s">
        <v>167</v>
      </c>
      <c r="E1263" s="244" t="s">
        <v>1852</v>
      </c>
      <c r="F1263" s="245" t="s">
        <v>1853</v>
      </c>
      <c r="G1263" s="246" t="s">
        <v>273</v>
      </c>
      <c r="H1263" s="247">
        <v>10</v>
      </c>
      <c r="I1263" s="248"/>
      <c r="J1263" s="249">
        <f>ROUND(I1263*H1263,2)</f>
        <v>0</v>
      </c>
      <c r="K1263" s="250"/>
      <c r="L1263" s="43"/>
      <c r="M1263" s="251" t="s">
        <v>1</v>
      </c>
      <c r="N1263" s="252" t="s">
        <v>38</v>
      </c>
      <c r="O1263" s="90"/>
      <c r="P1263" s="253">
        <f>O1263*H1263</f>
        <v>0</v>
      </c>
      <c r="Q1263" s="253">
        <v>0</v>
      </c>
      <c r="R1263" s="253">
        <f>Q1263*H1263</f>
        <v>0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247</v>
      </c>
      <c r="AT1263" s="255" t="s">
        <v>167</v>
      </c>
      <c r="AU1263" s="255" t="s">
        <v>82</v>
      </c>
      <c r="AY1263" s="16" t="s">
        <v>165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247</v>
      </c>
      <c r="BM1263" s="255" t="s">
        <v>2781</v>
      </c>
    </row>
    <row r="1264" spans="1:51" s="14" customFormat="1" ht="12">
      <c r="A1264" s="14"/>
      <c r="B1264" s="268"/>
      <c r="C1264" s="269"/>
      <c r="D1264" s="259" t="s">
        <v>173</v>
      </c>
      <c r="E1264" s="270" t="s">
        <v>1</v>
      </c>
      <c r="F1264" s="271" t="s">
        <v>286</v>
      </c>
      <c r="G1264" s="269"/>
      <c r="H1264" s="272">
        <v>6</v>
      </c>
      <c r="I1264" s="273"/>
      <c r="J1264" s="269"/>
      <c r="K1264" s="269"/>
      <c r="L1264" s="274"/>
      <c r="M1264" s="275"/>
      <c r="N1264" s="276"/>
      <c r="O1264" s="276"/>
      <c r="P1264" s="276"/>
      <c r="Q1264" s="276"/>
      <c r="R1264" s="276"/>
      <c r="S1264" s="276"/>
      <c r="T1264" s="27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8" t="s">
        <v>173</v>
      </c>
      <c r="AU1264" s="278" t="s">
        <v>82</v>
      </c>
      <c r="AV1264" s="14" t="s">
        <v>82</v>
      </c>
      <c r="AW1264" s="14" t="s">
        <v>30</v>
      </c>
      <c r="AX1264" s="14" t="s">
        <v>73</v>
      </c>
      <c r="AY1264" s="278" t="s">
        <v>165</v>
      </c>
    </row>
    <row r="1265" spans="1:51" s="14" customFormat="1" ht="12">
      <c r="A1265" s="14"/>
      <c r="B1265" s="268"/>
      <c r="C1265" s="269"/>
      <c r="D1265" s="259" t="s">
        <v>173</v>
      </c>
      <c r="E1265" s="270" t="s">
        <v>1</v>
      </c>
      <c r="F1265" s="271" t="s">
        <v>2782</v>
      </c>
      <c r="G1265" s="269"/>
      <c r="H1265" s="272">
        <v>4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173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165</v>
      </c>
    </row>
    <row r="1266" spans="1:65" s="2" customFormat="1" ht="16.5" customHeight="1">
      <c r="A1266" s="37"/>
      <c r="B1266" s="38"/>
      <c r="C1266" s="279" t="s">
        <v>1800</v>
      </c>
      <c r="D1266" s="279" t="s">
        <v>238</v>
      </c>
      <c r="E1266" s="280" t="s">
        <v>1856</v>
      </c>
      <c r="F1266" s="281" t="s">
        <v>1857</v>
      </c>
      <c r="G1266" s="282" t="s">
        <v>273</v>
      </c>
      <c r="H1266" s="283">
        <v>10</v>
      </c>
      <c r="I1266" s="284"/>
      <c r="J1266" s="285">
        <f>ROUND(I1266*H1266,2)</f>
        <v>0</v>
      </c>
      <c r="K1266" s="286"/>
      <c r="L1266" s="287"/>
      <c r="M1266" s="288" t="s">
        <v>1</v>
      </c>
      <c r="N1266" s="289" t="s">
        <v>38</v>
      </c>
      <c r="O1266" s="90"/>
      <c r="P1266" s="253">
        <f>O1266*H1266</f>
        <v>0</v>
      </c>
      <c r="Q1266" s="253">
        <v>0.0012</v>
      </c>
      <c r="R1266" s="253">
        <f>Q1266*H1266</f>
        <v>0.011999999999999999</v>
      </c>
      <c r="S1266" s="253">
        <v>0</v>
      </c>
      <c r="T1266" s="254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55" t="s">
        <v>333</v>
      </c>
      <c r="AT1266" s="255" t="s">
        <v>238</v>
      </c>
      <c r="AU1266" s="255" t="s">
        <v>82</v>
      </c>
      <c r="AY1266" s="16" t="s">
        <v>165</v>
      </c>
      <c r="BE1266" s="256">
        <f>IF(N1266="základní",J1266,0)</f>
        <v>0</v>
      </c>
      <c r="BF1266" s="256">
        <f>IF(N1266="snížená",J1266,0)</f>
        <v>0</v>
      </c>
      <c r="BG1266" s="256">
        <f>IF(N1266="zákl. přenesená",J1266,0)</f>
        <v>0</v>
      </c>
      <c r="BH1266" s="256">
        <f>IF(N1266="sníž. přenesená",J1266,0)</f>
        <v>0</v>
      </c>
      <c r="BI1266" s="256">
        <f>IF(N1266="nulová",J1266,0)</f>
        <v>0</v>
      </c>
      <c r="BJ1266" s="16" t="s">
        <v>80</v>
      </c>
      <c r="BK1266" s="256">
        <f>ROUND(I1266*H1266,2)</f>
        <v>0</v>
      </c>
      <c r="BL1266" s="16" t="s">
        <v>247</v>
      </c>
      <c r="BM1266" s="255" t="s">
        <v>2783</v>
      </c>
    </row>
    <row r="1267" spans="1:47" s="2" customFormat="1" ht="12">
      <c r="A1267" s="37"/>
      <c r="B1267" s="38"/>
      <c r="C1267" s="39"/>
      <c r="D1267" s="259" t="s">
        <v>437</v>
      </c>
      <c r="E1267" s="39"/>
      <c r="F1267" s="290" t="s">
        <v>1859</v>
      </c>
      <c r="G1267" s="39"/>
      <c r="H1267" s="39"/>
      <c r="I1267" s="153"/>
      <c r="J1267" s="39"/>
      <c r="K1267" s="39"/>
      <c r="L1267" s="43"/>
      <c r="M1267" s="291"/>
      <c r="N1267" s="292"/>
      <c r="O1267" s="90"/>
      <c r="P1267" s="90"/>
      <c r="Q1267" s="90"/>
      <c r="R1267" s="90"/>
      <c r="S1267" s="90"/>
      <c r="T1267" s="91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T1267" s="16" t="s">
        <v>437</v>
      </c>
      <c r="AU1267" s="16" t="s">
        <v>82</v>
      </c>
    </row>
    <row r="1268" spans="1:65" s="2" customFormat="1" ht="16.5" customHeight="1">
      <c r="A1268" s="37"/>
      <c r="B1268" s="38"/>
      <c r="C1268" s="243" t="s">
        <v>1812</v>
      </c>
      <c r="D1268" s="243" t="s">
        <v>167</v>
      </c>
      <c r="E1268" s="244" t="s">
        <v>1861</v>
      </c>
      <c r="F1268" s="245" t="s">
        <v>1862</v>
      </c>
      <c r="G1268" s="246" t="s">
        <v>273</v>
      </c>
      <c r="H1268" s="247">
        <v>10</v>
      </c>
      <c r="I1268" s="248"/>
      <c r="J1268" s="249">
        <f>ROUND(I1268*H1268,2)</f>
        <v>0</v>
      </c>
      <c r="K1268" s="250"/>
      <c r="L1268" s="43"/>
      <c r="M1268" s="251" t="s">
        <v>1</v>
      </c>
      <c r="N1268" s="252" t="s">
        <v>38</v>
      </c>
      <c r="O1268" s="90"/>
      <c r="P1268" s="253">
        <f>O1268*H1268</f>
        <v>0</v>
      </c>
      <c r="Q1268" s="253">
        <v>0</v>
      </c>
      <c r="R1268" s="253">
        <f>Q1268*H1268</f>
        <v>0</v>
      </c>
      <c r="S1268" s="253">
        <v>0</v>
      </c>
      <c r="T1268" s="254">
        <f>S1268*H1268</f>
        <v>0</v>
      </c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R1268" s="255" t="s">
        <v>247</v>
      </c>
      <c r="AT1268" s="255" t="s">
        <v>167</v>
      </c>
      <c r="AU1268" s="255" t="s">
        <v>82</v>
      </c>
      <c r="AY1268" s="16" t="s">
        <v>165</v>
      </c>
      <c r="BE1268" s="256">
        <f>IF(N1268="základní",J1268,0)</f>
        <v>0</v>
      </c>
      <c r="BF1268" s="256">
        <f>IF(N1268="snížená",J1268,0)</f>
        <v>0</v>
      </c>
      <c r="BG1268" s="256">
        <f>IF(N1268="zákl. přenesená",J1268,0)</f>
        <v>0</v>
      </c>
      <c r="BH1268" s="256">
        <f>IF(N1268="sníž. přenesená",J1268,0)</f>
        <v>0</v>
      </c>
      <c r="BI1268" s="256">
        <f>IF(N1268="nulová",J1268,0)</f>
        <v>0</v>
      </c>
      <c r="BJ1268" s="16" t="s">
        <v>80</v>
      </c>
      <c r="BK1268" s="256">
        <f>ROUND(I1268*H1268,2)</f>
        <v>0</v>
      </c>
      <c r="BL1268" s="16" t="s">
        <v>247</v>
      </c>
      <c r="BM1268" s="255" t="s">
        <v>2784</v>
      </c>
    </row>
    <row r="1269" spans="1:51" s="14" customFormat="1" ht="12">
      <c r="A1269" s="14"/>
      <c r="B1269" s="268"/>
      <c r="C1269" s="269"/>
      <c r="D1269" s="259" t="s">
        <v>173</v>
      </c>
      <c r="E1269" s="270" t="s">
        <v>1</v>
      </c>
      <c r="F1269" s="271" t="s">
        <v>286</v>
      </c>
      <c r="G1269" s="269"/>
      <c r="H1269" s="272">
        <v>6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173</v>
      </c>
      <c r="AU1269" s="278" t="s">
        <v>82</v>
      </c>
      <c r="AV1269" s="14" t="s">
        <v>82</v>
      </c>
      <c r="AW1269" s="14" t="s">
        <v>30</v>
      </c>
      <c r="AX1269" s="14" t="s">
        <v>73</v>
      </c>
      <c r="AY1269" s="278" t="s">
        <v>165</v>
      </c>
    </row>
    <row r="1270" spans="1:51" s="14" customFormat="1" ht="12">
      <c r="A1270" s="14"/>
      <c r="B1270" s="268"/>
      <c r="C1270" s="269"/>
      <c r="D1270" s="259" t="s">
        <v>173</v>
      </c>
      <c r="E1270" s="270" t="s">
        <v>1</v>
      </c>
      <c r="F1270" s="271" t="s">
        <v>2782</v>
      </c>
      <c r="G1270" s="269"/>
      <c r="H1270" s="272">
        <v>4</v>
      </c>
      <c r="I1270" s="273"/>
      <c r="J1270" s="269"/>
      <c r="K1270" s="269"/>
      <c r="L1270" s="274"/>
      <c r="M1270" s="275"/>
      <c r="N1270" s="276"/>
      <c r="O1270" s="276"/>
      <c r="P1270" s="276"/>
      <c r="Q1270" s="276"/>
      <c r="R1270" s="276"/>
      <c r="S1270" s="276"/>
      <c r="T1270" s="27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8" t="s">
        <v>173</v>
      </c>
      <c r="AU1270" s="278" t="s">
        <v>82</v>
      </c>
      <c r="AV1270" s="14" t="s">
        <v>82</v>
      </c>
      <c r="AW1270" s="14" t="s">
        <v>30</v>
      </c>
      <c r="AX1270" s="14" t="s">
        <v>73</v>
      </c>
      <c r="AY1270" s="278" t="s">
        <v>165</v>
      </c>
    </row>
    <row r="1271" spans="1:65" s="2" customFormat="1" ht="21.75" customHeight="1">
      <c r="A1271" s="37"/>
      <c r="B1271" s="38"/>
      <c r="C1271" s="279" t="s">
        <v>1817</v>
      </c>
      <c r="D1271" s="279" t="s">
        <v>238</v>
      </c>
      <c r="E1271" s="280" t="s">
        <v>1865</v>
      </c>
      <c r="F1271" s="281" t="s">
        <v>1866</v>
      </c>
      <c r="G1271" s="282" t="s">
        <v>273</v>
      </c>
      <c r="H1271" s="283">
        <v>10</v>
      </c>
      <c r="I1271" s="284"/>
      <c r="J1271" s="285">
        <f>ROUND(I1271*H1271,2)</f>
        <v>0</v>
      </c>
      <c r="K1271" s="286"/>
      <c r="L1271" s="287"/>
      <c r="M1271" s="288" t="s">
        <v>1</v>
      </c>
      <c r="N1271" s="289" t="s">
        <v>38</v>
      </c>
      <c r="O1271" s="90"/>
      <c r="P1271" s="253">
        <f>O1271*H1271</f>
        <v>0</v>
      </c>
      <c r="Q1271" s="253">
        <v>0.00015</v>
      </c>
      <c r="R1271" s="253">
        <f>Q1271*H1271</f>
        <v>0.0014999999999999998</v>
      </c>
      <c r="S1271" s="253">
        <v>0</v>
      </c>
      <c r="T1271" s="254">
        <f>S1271*H1271</f>
        <v>0</v>
      </c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R1271" s="255" t="s">
        <v>333</v>
      </c>
      <c r="AT1271" s="255" t="s">
        <v>238</v>
      </c>
      <c r="AU1271" s="255" t="s">
        <v>82</v>
      </c>
      <c r="AY1271" s="16" t="s">
        <v>165</v>
      </c>
      <c r="BE1271" s="256">
        <f>IF(N1271="základní",J1271,0)</f>
        <v>0</v>
      </c>
      <c r="BF1271" s="256">
        <f>IF(N1271="snížená",J1271,0)</f>
        <v>0</v>
      </c>
      <c r="BG1271" s="256">
        <f>IF(N1271="zákl. přenesená",J1271,0)</f>
        <v>0</v>
      </c>
      <c r="BH1271" s="256">
        <f>IF(N1271="sníž. přenesená",J1271,0)</f>
        <v>0</v>
      </c>
      <c r="BI1271" s="256">
        <f>IF(N1271="nulová",J1271,0)</f>
        <v>0</v>
      </c>
      <c r="BJ1271" s="16" t="s">
        <v>80</v>
      </c>
      <c r="BK1271" s="256">
        <f>ROUND(I1271*H1271,2)</f>
        <v>0</v>
      </c>
      <c r="BL1271" s="16" t="s">
        <v>247</v>
      </c>
      <c r="BM1271" s="255" t="s">
        <v>2785</v>
      </c>
    </row>
    <row r="1272" spans="1:65" s="2" customFormat="1" ht="21.75" customHeight="1">
      <c r="A1272" s="37"/>
      <c r="B1272" s="38"/>
      <c r="C1272" s="243" t="s">
        <v>1821</v>
      </c>
      <c r="D1272" s="243" t="s">
        <v>167</v>
      </c>
      <c r="E1272" s="244" t="s">
        <v>1869</v>
      </c>
      <c r="F1272" s="245" t="s">
        <v>1870</v>
      </c>
      <c r="G1272" s="246" t="s">
        <v>170</v>
      </c>
      <c r="H1272" s="247">
        <v>9.9</v>
      </c>
      <c r="I1272" s="248"/>
      <c r="J1272" s="249">
        <f>ROUND(I1272*H1272,2)</f>
        <v>0</v>
      </c>
      <c r="K1272" s="250"/>
      <c r="L1272" s="43"/>
      <c r="M1272" s="251" t="s">
        <v>1</v>
      </c>
      <c r="N1272" s="252" t="s">
        <v>38</v>
      </c>
      <c r="O1272" s="90"/>
      <c r="P1272" s="253">
        <f>O1272*H1272</f>
        <v>0</v>
      </c>
      <c r="Q1272" s="253">
        <v>0</v>
      </c>
      <c r="R1272" s="253">
        <f>Q1272*H1272</f>
        <v>0</v>
      </c>
      <c r="S1272" s="253">
        <v>0.00848</v>
      </c>
      <c r="T1272" s="254">
        <f>S1272*H1272</f>
        <v>0.083952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247</v>
      </c>
      <c r="AT1272" s="255" t="s">
        <v>167</v>
      </c>
      <c r="AU1272" s="255" t="s">
        <v>82</v>
      </c>
      <c r="AY1272" s="16" t="s">
        <v>165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247</v>
      </c>
      <c r="BM1272" s="255" t="s">
        <v>2786</v>
      </c>
    </row>
    <row r="1273" spans="1:51" s="14" customFormat="1" ht="12">
      <c r="A1273" s="14"/>
      <c r="B1273" s="268"/>
      <c r="C1273" s="269"/>
      <c r="D1273" s="259" t="s">
        <v>173</v>
      </c>
      <c r="E1273" s="270" t="s">
        <v>1</v>
      </c>
      <c r="F1273" s="271" t="s">
        <v>1872</v>
      </c>
      <c r="G1273" s="269"/>
      <c r="H1273" s="272">
        <v>9.9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173</v>
      </c>
      <c r="AU1273" s="278" t="s">
        <v>82</v>
      </c>
      <c r="AV1273" s="14" t="s">
        <v>82</v>
      </c>
      <c r="AW1273" s="14" t="s">
        <v>30</v>
      </c>
      <c r="AX1273" s="14" t="s">
        <v>73</v>
      </c>
      <c r="AY1273" s="278" t="s">
        <v>165</v>
      </c>
    </row>
    <row r="1274" spans="1:65" s="2" customFormat="1" ht="21.75" customHeight="1">
      <c r="A1274" s="37"/>
      <c r="B1274" s="38"/>
      <c r="C1274" s="243" t="s">
        <v>1825</v>
      </c>
      <c r="D1274" s="243" t="s">
        <v>167</v>
      </c>
      <c r="E1274" s="244" t="s">
        <v>1874</v>
      </c>
      <c r="F1274" s="245" t="s">
        <v>1875</v>
      </c>
      <c r="G1274" s="246" t="s">
        <v>457</v>
      </c>
      <c r="H1274" s="247">
        <v>60</v>
      </c>
      <c r="I1274" s="248"/>
      <c r="J1274" s="249">
        <f>ROUND(I1274*H1274,2)</f>
        <v>0</v>
      </c>
      <c r="K1274" s="250"/>
      <c r="L1274" s="43"/>
      <c r="M1274" s="251" t="s">
        <v>1</v>
      </c>
      <c r="N1274" s="252" t="s">
        <v>38</v>
      </c>
      <c r="O1274" s="90"/>
      <c r="P1274" s="253">
        <f>O1274*H1274</f>
        <v>0</v>
      </c>
      <c r="Q1274" s="253">
        <v>0</v>
      </c>
      <c r="R1274" s="253">
        <f>Q1274*H1274</f>
        <v>0</v>
      </c>
      <c r="S1274" s="253">
        <v>0</v>
      </c>
      <c r="T1274" s="254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255" t="s">
        <v>247</v>
      </c>
      <c r="AT1274" s="255" t="s">
        <v>167</v>
      </c>
      <c r="AU1274" s="255" t="s">
        <v>82</v>
      </c>
      <c r="AY1274" s="16" t="s">
        <v>165</v>
      </c>
      <c r="BE1274" s="256">
        <f>IF(N1274="základní",J1274,0)</f>
        <v>0</v>
      </c>
      <c r="BF1274" s="256">
        <f>IF(N1274="snížená",J1274,0)</f>
        <v>0</v>
      </c>
      <c r="BG1274" s="256">
        <f>IF(N1274="zákl. přenesená",J1274,0)</f>
        <v>0</v>
      </c>
      <c r="BH1274" s="256">
        <f>IF(N1274="sníž. přenesená",J1274,0)</f>
        <v>0</v>
      </c>
      <c r="BI1274" s="256">
        <f>IF(N1274="nulová",J1274,0)</f>
        <v>0</v>
      </c>
      <c r="BJ1274" s="16" t="s">
        <v>80</v>
      </c>
      <c r="BK1274" s="256">
        <f>ROUND(I1274*H1274,2)</f>
        <v>0</v>
      </c>
      <c r="BL1274" s="16" t="s">
        <v>247</v>
      </c>
      <c r="BM1274" s="255" t="s">
        <v>2787</v>
      </c>
    </row>
    <row r="1275" spans="1:51" s="13" customFormat="1" ht="12">
      <c r="A1275" s="13"/>
      <c r="B1275" s="257"/>
      <c r="C1275" s="258"/>
      <c r="D1275" s="259" t="s">
        <v>173</v>
      </c>
      <c r="E1275" s="260" t="s">
        <v>1</v>
      </c>
      <c r="F1275" s="261" t="s">
        <v>1877</v>
      </c>
      <c r="G1275" s="258"/>
      <c r="H1275" s="260" t="s">
        <v>1</v>
      </c>
      <c r="I1275" s="262"/>
      <c r="J1275" s="258"/>
      <c r="K1275" s="258"/>
      <c r="L1275" s="263"/>
      <c r="M1275" s="264"/>
      <c r="N1275" s="265"/>
      <c r="O1275" s="265"/>
      <c r="P1275" s="265"/>
      <c r="Q1275" s="265"/>
      <c r="R1275" s="265"/>
      <c r="S1275" s="265"/>
      <c r="T1275" s="26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7" t="s">
        <v>173</v>
      </c>
      <c r="AU1275" s="267" t="s">
        <v>82</v>
      </c>
      <c r="AV1275" s="13" t="s">
        <v>80</v>
      </c>
      <c r="AW1275" s="13" t="s">
        <v>30</v>
      </c>
      <c r="AX1275" s="13" t="s">
        <v>73</v>
      </c>
      <c r="AY1275" s="267" t="s">
        <v>165</v>
      </c>
    </row>
    <row r="1276" spans="1:51" s="14" customFormat="1" ht="12">
      <c r="A1276" s="14"/>
      <c r="B1276" s="268"/>
      <c r="C1276" s="269"/>
      <c r="D1276" s="259" t="s">
        <v>173</v>
      </c>
      <c r="E1276" s="270" t="s">
        <v>1</v>
      </c>
      <c r="F1276" s="271" t="s">
        <v>1878</v>
      </c>
      <c r="G1276" s="269"/>
      <c r="H1276" s="272">
        <v>60</v>
      </c>
      <c r="I1276" s="273"/>
      <c r="J1276" s="269"/>
      <c r="K1276" s="269"/>
      <c r="L1276" s="274"/>
      <c r="M1276" s="275"/>
      <c r="N1276" s="276"/>
      <c r="O1276" s="276"/>
      <c r="P1276" s="276"/>
      <c r="Q1276" s="276"/>
      <c r="R1276" s="276"/>
      <c r="S1276" s="276"/>
      <c r="T1276" s="27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8" t="s">
        <v>173</v>
      </c>
      <c r="AU1276" s="278" t="s">
        <v>82</v>
      </c>
      <c r="AV1276" s="14" t="s">
        <v>82</v>
      </c>
      <c r="AW1276" s="14" t="s">
        <v>30</v>
      </c>
      <c r="AX1276" s="14" t="s">
        <v>73</v>
      </c>
      <c r="AY1276" s="278" t="s">
        <v>165</v>
      </c>
    </row>
    <row r="1277" spans="1:65" s="2" customFormat="1" ht="16.5" customHeight="1">
      <c r="A1277" s="37"/>
      <c r="B1277" s="38"/>
      <c r="C1277" s="279" t="s">
        <v>1829</v>
      </c>
      <c r="D1277" s="279" t="s">
        <v>238</v>
      </c>
      <c r="E1277" s="280" t="s">
        <v>1880</v>
      </c>
      <c r="F1277" s="281" t="s">
        <v>1881</v>
      </c>
      <c r="G1277" s="282" t="s">
        <v>457</v>
      </c>
      <c r="H1277" s="283">
        <v>61.2</v>
      </c>
      <c r="I1277" s="284"/>
      <c r="J1277" s="285">
        <f>ROUND(I1277*H1277,2)</f>
        <v>0</v>
      </c>
      <c r="K1277" s="286"/>
      <c r="L1277" s="287"/>
      <c r="M1277" s="288" t="s">
        <v>1</v>
      </c>
      <c r="N1277" s="289" t="s">
        <v>38</v>
      </c>
      <c r="O1277" s="90"/>
      <c r="P1277" s="253">
        <f>O1277*H1277</f>
        <v>0</v>
      </c>
      <c r="Q1277" s="253">
        <v>6E-05</v>
      </c>
      <c r="R1277" s="253">
        <f>Q1277*H1277</f>
        <v>0.0036720000000000004</v>
      </c>
      <c r="S1277" s="253">
        <v>0</v>
      </c>
      <c r="T1277" s="254">
        <f>S1277*H1277</f>
        <v>0</v>
      </c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R1277" s="255" t="s">
        <v>333</v>
      </c>
      <c r="AT1277" s="255" t="s">
        <v>238</v>
      </c>
      <c r="AU1277" s="255" t="s">
        <v>82</v>
      </c>
      <c r="AY1277" s="16" t="s">
        <v>165</v>
      </c>
      <c r="BE1277" s="256">
        <f>IF(N1277="základní",J1277,0)</f>
        <v>0</v>
      </c>
      <c r="BF1277" s="256">
        <f>IF(N1277="snížená",J1277,0)</f>
        <v>0</v>
      </c>
      <c r="BG1277" s="256">
        <f>IF(N1277="zákl. přenesená",J1277,0)</f>
        <v>0</v>
      </c>
      <c r="BH1277" s="256">
        <f>IF(N1277="sníž. přenesená",J1277,0)</f>
        <v>0</v>
      </c>
      <c r="BI1277" s="256">
        <f>IF(N1277="nulová",J1277,0)</f>
        <v>0</v>
      </c>
      <c r="BJ1277" s="16" t="s">
        <v>80</v>
      </c>
      <c r="BK1277" s="256">
        <f>ROUND(I1277*H1277,2)</f>
        <v>0</v>
      </c>
      <c r="BL1277" s="16" t="s">
        <v>247</v>
      </c>
      <c r="BM1277" s="255" t="s">
        <v>2788</v>
      </c>
    </row>
    <row r="1278" spans="1:51" s="14" customFormat="1" ht="12">
      <c r="A1278" s="14"/>
      <c r="B1278" s="268"/>
      <c r="C1278" s="269"/>
      <c r="D1278" s="259" t="s">
        <v>173</v>
      </c>
      <c r="E1278" s="269"/>
      <c r="F1278" s="271" t="s">
        <v>1883</v>
      </c>
      <c r="G1278" s="269"/>
      <c r="H1278" s="272">
        <v>61.2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173</v>
      </c>
      <c r="AU1278" s="278" t="s">
        <v>82</v>
      </c>
      <c r="AV1278" s="14" t="s">
        <v>82</v>
      </c>
      <c r="AW1278" s="14" t="s">
        <v>4</v>
      </c>
      <c r="AX1278" s="14" t="s">
        <v>80</v>
      </c>
      <c r="AY1278" s="278" t="s">
        <v>165</v>
      </c>
    </row>
    <row r="1279" spans="1:65" s="2" customFormat="1" ht="21.75" customHeight="1">
      <c r="A1279" s="37"/>
      <c r="B1279" s="38"/>
      <c r="C1279" s="243" t="s">
        <v>1833</v>
      </c>
      <c r="D1279" s="243" t="s">
        <v>167</v>
      </c>
      <c r="E1279" s="244" t="s">
        <v>1885</v>
      </c>
      <c r="F1279" s="245" t="s">
        <v>1886</v>
      </c>
      <c r="G1279" s="246" t="s">
        <v>273</v>
      </c>
      <c r="H1279" s="247">
        <v>7</v>
      </c>
      <c r="I1279" s="248"/>
      <c r="J1279" s="249">
        <f>ROUND(I1279*H1279,2)</f>
        <v>0</v>
      </c>
      <c r="K1279" s="250"/>
      <c r="L1279" s="43"/>
      <c r="M1279" s="251" t="s">
        <v>1</v>
      </c>
      <c r="N1279" s="252" t="s">
        <v>38</v>
      </c>
      <c r="O1279" s="90"/>
      <c r="P1279" s="253">
        <f>O1279*H1279</f>
        <v>0</v>
      </c>
      <c r="Q1279" s="253">
        <v>0</v>
      </c>
      <c r="R1279" s="253">
        <f>Q1279*H1279</f>
        <v>0</v>
      </c>
      <c r="S1279" s="253">
        <v>0.024</v>
      </c>
      <c r="T1279" s="254">
        <f>S1279*H1279</f>
        <v>0.168</v>
      </c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R1279" s="255" t="s">
        <v>247</v>
      </c>
      <c r="AT1279" s="255" t="s">
        <v>167</v>
      </c>
      <c r="AU1279" s="255" t="s">
        <v>82</v>
      </c>
      <c r="AY1279" s="16" t="s">
        <v>165</v>
      </c>
      <c r="BE1279" s="256">
        <f>IF(N1279="základní",J1279,0)</f>
        <v>0</v>
      </c>
      <c r="BF1279" s="256">
        <f>IF(N1279="snížená",J1279,0)</f>
        <v>0</v>
      </c>
      <c r="BG1279" s="256">
        <f>IF(N1279="zákl. přenesená",J1279,0)</f>
        <v>0</v>
      </c>
      <c r="BH1279" s="256">
        <f>IF(N1279="sníž. přenesená",J1279,0)</f>
        <v>0</v>
      </c>
      <c r="BI1279" s="256">
        <f>IF(N1279="nulová",J1279,0)</f>
        <v>0</v>
      </c>
      <c r="BJ1279" s="16" t="s">
        <v>80</v>
      </c>
      <c r="BK1279" s="256">
        <f>ROUND(I1279*H1279,2)</f>
        <v>0</v>
      </c>
      <c r="BL1279" s="16" t="s">
        <v>247</v>
      </c>
      <c r="BM1279" s="255" t="s">
        <v>2789</v>
      </c>
    </row>
    <row r="1280" spans="1:51" s="14" customFormat="1" ht="12">
      <c r="A1280" s="14"/>
      <c r="B1280" s="268"/>
      <c r="C1280" s="269"/>
      <c r="D1280" s="259" t="s">
        <v>173</v>
      </c>
      <c r="E1280" s="270" t="s">
        <v>1</v>
      </c>
      <c r="F1280" s="271" t="s">
        <v>286</v>
      </c>
      <c r="G1280" s="269"/>
      <c r="H1280" s="272">
        <v>6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173</v>
      </c>
      <c r="AU1280" s="278" t="s">
        <v>82</v>
      </c>
      <c r="AV1280" s="14" t="s">
        <v>82</v>
      </c>
      <c r="AW1280" s="14" t="s">
        <v>30</v>
      </c>
      <c r="AX1280" s="14" t="s">
        <v>73</v>
      </c>
      <c r="AY1280" s="278" t="s">
        <v>165</v>
      </c>
    </row>
    <row r="1281" spans="1:51" s="14" customFormat="1" ht="12">
      <c r="A1281" s="14"/>
      <c r="B1281" s="268"/>
      <c r="C1281" s="269"/>
      <c r="D1281" s="259" t="s">
        <v>173</v>
      </c>
      <c r="E1281" s="270" t="s">
        <v>1</v>
      </c>
      <c r="F1281" s="271" t="s">
        <v>287</v>
      </c>
      <c r="G1281" s="269"/>
      <c r="H1281" s="272">
        <v>1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173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165</v>
      </c>
    </row>
    <row r="1282" spans="1:65" s="2" customFormat="1" ht="21.75" customHeight="1">
      <c r="A1282" s="37"/>
      <c r="B1282" s="38"/>
      <c r="C1282" s="243" t="s">
        <v>1837</v>
      </c>
      <c r="D1282" s="243" t="s">
        <v>167</v>
      </c>
      <c r="E1282" s="244" t="s">
        <v>1889</v>
      </c>
      <c r="F1282" s="245" t="s">
        <v>1890</v>
      </c>
      <c r="G1282" s="246" t="s">
        <v>219</v>
      </c>
      <c r="H1282" s="247">
        <v>0.704</v>
      </c>
      <c r="I1282" s="248"/>
      <c r="J1282" s="249">
        <f>ROUND(I1282*H1282,2)</f>
        <v>0</v>
      </c>
      <c r="K1282" s="250"/>
      <c r="L1282" s="43"/>
      <c r="M1282" s="251" t="s">
        <v>1</v>
      </c>
      <c r="N1282" s="252" t="s">
        <v>38</v>
      </c>
      <c r="O1282" s="90"/>
      <c r="P1282" s="253">
        <f>O1282*H1282</f>
        <v>0</v>
      </c>
      <c r="Q1282" s="253">
        <v>0</v>
      </c>
      <c r="R1282" s="253">
        <f>Q1282*H1282</f>
        <v>0</v>
      </c>
      <c r="S1282" s="253">
        <v>0</v>
      </c>
      <c r="T1282" s="254">
        <f>S1282*H1282</f>
        <v>0</v>
      </c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R1282" s="255" t="s">
        <v>247</v>
      </c>
      <c r="AT1282" s="255" t="s">
        <v>167</v>
      </c>
      <c r="AU1282" s="255" t="s">
        <v>82</v>
      </c>
      <c r="AY1282" s="16" t="s">
        <v>165</v>
      </c>
      <c r="BE1282" s="256">
        <f>IF(N1282="základní",J1282,0)</f>
        <v>0</v>
      </c>
      <c r="BF1282" s="256">
        <f>IF(N1282="snížená",J1282,0)</f>
        <v>0</v>
      </c>
      <c r="BG1282" s="256">
        <f>IF(N1282="zákl. přenesená",J1282,0)</f>
        <v>0</v>
      </c>
      <c r="BH1282" s="256">
        <f>IF(N1282="sníž. přenesená",J1282,0)</f>
        <v>0</v>
      </c>
      <c r="BI1282" s="256">
        <f>IF(N1282="nulová",J1282,0)</f>
        <v>0</v>
      </c>
      <c r="BJ1282" s="16" t="s">
        <v>80</v>
      </c>
      <c r="BK1282" s="256">
        <f>ROUND(I1282*H1282,2)</f>
        <v>0</v>
      </c>
      <c r="BL1282" s="16" t="s">
        <v>247</v>
      </c>
      <c r="BM1282" s="255" t="s">
        <v>2790</v>
      </c>
    </row>
    <row r="1283" spans="1:63" s="12" customFormat="1" ht="22.8" customHeight="1">
      <c r="A1283" s="12"/>
      <c r="B1283" s="227"/>
      <c r="C1283" s="228"/>
      <c r="D1283" s="229" t="s">
        <v>72</v>
      </c>
      <c r="E1283" s="241" t="s">
        <v>1892</v>
      </c>
      <c r="F1283" s="241" t="s">
        <v>1893</v>
      </c>
      <c r="G1283" s="228"/>
      <c r="H1283" s="228"/>
      <c r="I1283" s="231"/>
      <c r="J1283" s="242">
        <f>BK1283</f>
        <v>0</v>
      </c>
      <c r="K1283" s="228"/>
      <c r="L1283" s="233"/>
      <c r="M1283" s="234"/>
      <c r="N1283" s="235"/>
      <c r="O1283" s="235"/>
      <c r="P1283" s="236">
        <f>SUM(P1284:P1308)</f>
        <v>0</v>
      </c>
      <c r="Q1283" s="235"/>
      <c r="R1283" s="236">
        <f>SUM(R1284:R1308)</f>
        <v>2.8918996000000003</v>
      </c>
      <c r="S1283" s="235"/>
      <c r="T1283" s="237">
        <f>SUM(T1284:T1308)</f>
        <v>1.0144</v>
      </c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R1283" s="238" t="s">
        <v>82</v>
      </c>
      <c r="AT1283" s="239" t="s">
        <v>72</v>
      </c>
      <c r="AU1283" s="239" t="s">
        <v>80</v>
      </c>
      <c r="AY1283" s="238" t="s">
        <v>165</v>
      </c>
      <c r="BK1283" s="240">
        <f>SUM(BK1284:BK1308)</f>
        <v>0</v>
      </c>
    </row>
    <row r="1284" spans="1:65" s="2" customFormat="1" ht="16.5" customHeight="1">
      <c r="A1284" s="37"/>
      <c r="B1284" s="38"/>
      <c r="C1284" s="243" t="s">
        <v>1842</v>
      </c>
      <c r="D1284" s="243" t="s">
        <v>167</v>
      </c>
      <c r="E1284" s="244" t="s">
        <v>1895</v>
      </c>
      <c r="F1284" s="245" t="s">
        <v>1896</v>
      </c>
      <c r="G1284" s="246" t="s">
        <v>1897</v>
      </c>
      <c r="H1284" s="247">
        <v>1</v>
      </c>
      <c r="I1284" s="248"/>
      <c r="J1284" s="249">
        <f>ROUND(I1284*H1284,2)</f>
        <v>0</v>
      </c>
      <c r="K1284" s="250"/>
      <c r="L1284" s="43"/>
      <c r="M1284" s="251" t="s">
        <v>1</v>
      </c>
      <c r="N1284" s="252" t="s">
        <v>38</v>
      </c>
      <c r="O1284" s="90"/>
      <c r="P1284" s="253">
        <f>O1284*H1284</f>
        <v>0</v>
      </c>
      <c r="Q1284" s="253">
        <v>0</v>
      </c>
      <c r="R1284" s="253">
        <f>Q1284*H1284</f>
        <v>0</v>
      </c>
      <c r="S1284" s="253">
        <v>0.016</v>
      </c>
      <c r="T1284" s="254">
        <f>S1284*H1284</f>
        <v>0.016</v>
      </c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R1284" s="255" t="s">
        <v>247</v>
      </c>
      <c r="AT1284" s="255" t="s">
        <v>167</v>
      </c>
      <c r="AU1284" s="255" t="s">
        <v>82</v>
      </c>
      <c r="AY1284" s="16" t="s">
        <v>165</v>
      </c>
      <c r="BE1284" s="256">
        <f>IF(N1284="základní",J1284,0)</f>
        <v>0</v>
      </c>
      <c r="BF1284" s="256">
        <f>IF(N1284="snížená",J1284,0)</f>
        <v>0</v>
      </c>
      <c r="BG1284" s="256">
        <f>IF(N1284="zákl. přenesená",J1284,0)</f>
        <v>0</v>
      </c>
      <c r="BH1284" s="256">
        <f>IF(N1284="sníž. přenesená",J1284,0)</f>
        <v>0</v>
      </c>
      <c r="BI1284" s="256">
        <f>IF(N1284="nulová",J1284,0)</f>
        <v>0</v>
      </c>
      <c r="BJ1284" s="16" t="s">
        <v>80</v>
      </c>
      <c r="BK1284" s="256">
        <f>ROUND(I1284*H1284,2)</f>
        <v>0</v>
      </c>
      <c r="BL1284" s="16" t="s">
        <v>247</v>
      </c>
      <c r="BM1284" s="255" t="s">
        <v>2791</v>
      </c>
    </row>
    <row r="1285" spans="1:65" s="2" customFormat="1" ht="21.75" customHeight="1">
      <c r="A1285" s="37"/>
      <c r="B1285" s="38"/>
      <c r="C1285" s="243" t="s">
        <v>1847</v>
      </c>
      <c r="D1285" s="243" t="s">
        <v>167</v>
      </c>
      <c r="E1285" s="244" t="s">
        <v>1900</v>
      </c>
      <c r="F1285" s="245" t="s">
        <v>1901</v>
      </c>
      <c r="G1285" s="246" t="s">
        <v>457</v>
      </c>
      <c r="H1285" s="247">
        <v>5.4</v>
      </c>
      <c r="I1285" s="248"/>
      <c r="J1285" s="249">
        <f>ROUND(I1285*H1285,2)</f>
        <v>0</v>
      </c>
      <c r="K1285" s="250"/>
      <c r="L1285" s="43"/>
      <c r="M1285" s="251" t="s">
        <v>1</v>
      </c>
      <c r="N1285" s="252" t="s">
        <v>38</v>
      </c>
      <c r="O1285" s="90"/>
      <c r="P1285" s="253">
        <f>O1285*H1285</f>
        <v>0</v>
      </c>
      <c r="Q1285" s="253">
        <v>0</v>
      </c>
      <c r="R1285" s="253">
        <f>Q1285*H1285</f>
        <v>0</v>
      </c>
      <c r="S1285" s="253">
        <v>0.016</v>
      </c>
      <c r="T1285" s="254">
        <f>S1285*H1285</f>
        <v>0.0864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255" t="s">
        <v>247</v>
      </c>
      <c r="AT1285" s="255" t="s">
        <v>167</v>
      </c>
      <c r="AU1285" s="255" t="s">
        <v>82</v>
      </c>
      <c r="AY1285" s="16" t="s">
        <v>165</v>
      </c>
      <c r="BE1285" s="256">
        <f>IF(N1285="základní",J1285,0)</f>
        <v>0</v>
      </c>
      <c r="BF1285" s="256">
        <f>IF(N1285="snížená",J1285,0)</f>
        <v>0</v>
      </c>
      <c r="BG1285" s="256">
        <f>IF(N1285="zákl. přenesená",J1285,0)</f>
        <v>0</v>
      </c>
      <c r="BH1285" s="256">
        <f>IF(N1285="sníž. přenesená",J1285,0)</f>
        <v>0</v>
      </c>
      <c r="BI1285" s="256">
        <f>IF(N1285="nulová",J1285,0)</f>
        <v>0</v>
      </c>
      <c r="BJ1285" s="16" t="s">
        <v>80</v>
      </c>
      <c r="BK1285" s="256">
        <f>ROUND(I1285*H1285,2)</f>
        <v>0</v>
      </c>
      <c r="BL1285" s="16" t="s">
        <v>247</v>
      </c>
      <c r="BM1285" s="255" t="s">
        <v>2792</v>
      </c>
    </row>
    <row r="1286" spans="1:51" s="13" customFormat="1" ht="12">
      <c r="A1286" s="13"/>
      <c r="B1286" s="257"/>
      <c r="C1286" s="258"/>
      <c r="D1286" s="259" t="s">
        <v>173</v>
      </c>
      <c r="E1286" s="260" t="s">
        <v>1</v>
      </c>
      <c r="F1286" s="261" t="s">
        <v>1877</v>
      </c>
      <c r="G1286" s="258"/>
      <c r="H1286" s="260" t="s">
        <v>1</v>
      </c>
      <c r="I1286" s="262"/>
      <c r="J1286" s="258"/>
      <c r="K1286" s="258"/>
      <c r="L1286" s="263"/>
      <c r="M1286" s="264"/>
      <c r="N1286" s="265"/>
      <c r="O1286" s="265"/>
      <c r="P1286" s="265"/>
      <c r="Q1286" s="265"/>
      <c r="R1286" s="265"/>
      <c r="S1286" s="265"/>
      <c r="T1286" s="266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7" t="s">
        <v>173</v>
      </c>
      <c r="AU1286" s="267" t="s">
        <v>82</v>
      </c>
      <c r="AV1286" s="13" t="s">
        <v>80</v>
      </c>
      <c r="AW1286" s="13" t="s">
        <v>30</v>
      </c>
      <c r="AX1286" s="13" t="s">
        <v>73</v>
      </c>
      <c r="AY1286" s="267" t="s">
        <v>165</v>
      </c>
    </row>
    <row r="1287" spans="1:51" s="14" customFormat="1" ht="12">
      <c r="A1287" s="14"/>
      <c r="B1287" s="268"/>
      <c r="C1287" s="269"/>
      <c r="D1287" s="259" t="s">
        <v>173</v>
      </c>
      <c r="E1287" s="270" t="s">
        <v>1</v>
      </c>
      <c r="F1287" s="271" t="s">
        <v>1903</v>
      </c>
      <c r="G1287" s="269"/>
      <c r="H1287" s="272">
        <v>1.5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173</v>
      </c>
      <c r="AU1287" s="278" t="s">
        <v>82</v>
      </c>
      <c r="AV1287" s="14" t="s">
        <v>82</v>
      </c>
      <c r="AW1287" s="14" t="s">
        <v>30</v>
      </c>
      <c r="AX1287" s="14" t="s">
        <v>73</v>
      </c>
      <c r="AY1287" s="278" t="s">
        <v>165</v>
      </c>
    </row>
    <row r="1288" spans="1:51" s="14" customFormat="1" ht="12">
      <c r="A1288" s="14"/>
      <c r="B1288" s="268"/>
      <c r="C1288" s="269"/>
      <c r="D1288" s="259" t="s">
        <v>173</v>
      </c>
      <c r="E1288" s="270" t="s">
        <v>1</v>
      </c>
      <c r="F1288" s="271" t="s">
        <v>2793</v>
      </c>
      <c r="G1288" s="269"/>
      <c r="H1288" s="272">
        <v>3.9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173</v>
      </c>
      <c r="AU1288" s="278" t="s">
        <v>82</v>
      </c>
      <c r="AV1288" s="14" t="s">
        <v>82</v>
      </c>
      <c r="AW1288" s="14" t="s">
        <v>30</v>
      </c>
      <c r="AX1288" s="14" t="s">
        <v>73</v>
      </c>
      <c r="AY1288" s="278" t="s">
        <v>165</v>
      </c>
    </row>
    <row r="1289" spans="1:65" s="2" customFormat="1" ht="21.75" customHeight="1">
      <c r="A1289" s="37"/>
      <c r="B1289" s="38"/>
      <c r="C1289" s="243" t="s">
        <v>1851</v>
      </c>
      <c r="D1289" s="243" t="s">
        <v>167</v>
      </c>
      <c r="E1289" s="244" t="s">
        <v>1905</v>
      </c>
      <c r="F1289" s="245" t="s">
        <v>1906</v>
      </c>
      <c r="G1289" s="246" t="s">
        <v>273</v>
      </c>
      <c r="H1289" s="247">
        <v>3</v>
      </c>
      <c r="I1289" s="248"/>
      <c r="J1289" s="249">
        <f>ROUND(I1289*H1289,2)</f>
        <v>0</v>
      </c>
      <c r="K1289" s="250"/>
      <c r="L1289" s="43"/>
      <c r="M1289" s="251" t="s">
        <v>1</v>
      </c>
      <c r="N1289" s="252" t="s">
        <v>38</v>
      </c>
      <c r="O1289" s="90"/>
      <c r="P1289" s="253">
        <f>O1289*H1289</f>
        <v>0</v>
      </c>
      <c r="Q1289" s="253">
        <v>0</v>
      </c>
      <c r="R1289" s="253">
        <f>Q1289*H1289</f>
        <v>0</v>
      </c>
      <c r="S1289" s="253">
        <v>0.016</v>
      </c>
      <c r="T1289" s="254">
        <f>S1289*H1289</f>
        <v>0.048</v>
      </c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R1289" s="255" t="s">
        <v>247</v>
      </c>
      <c r="AT1289" s="255" t="s">
        <v>167</v>
      </c>
      <c r="AU1289" s="255" t="s">
        <v>82</v>
      </c>
      <c r="AY1289" s="16" t="s">
        <v>165</v>
      </c>
      <c r="BE1289" s="256">
        <f>IF(N1289="základní",J1289,0)</f>
        <v>0</v>
      </c>
      <c r="BF1289" s="256">
        <f>IF(N1289="snížená",J1289,0)</f>
        <v>0</v>
      </c>
      <c r="BG1289" s="256">
        <f>IF(N1289="zákl. přenesená",J1289,0)</f>
        <v>0</v>
      </c>
      <c r="BH1289" s="256">
        <f>IF(N1289="sníž. přenesená",J1289,0)</f>
        <v>0</v>
      </c>
      <c r="BI1289" s="256">
        <f>IF(N1289="nulová",J1289,0)</f>
        <v>0</v>
      </c>
      <c r="BJ1289" s="16" t="s">
        <v>80</v>
      </c>
      <c r="BK1289" s="256">
        <f>ROUND(I1289*H1289,2)</f>
        <v>0</v>
      </c>
      <c r="BL1289" s="16" t="s">
        <v>247</v>
      </c>
      <c r="BM1289" s="255" t="s">
        <v>2794</v>
      </c>
    </row>
    <row r="1290" spans="1:65" s="2" customFormat="1" ht="21.75" customHeight="1">
      <c r="A1290" s="37"/>
      <c r="B1290" s="38"/>
      <c r="C1290" s="243" t="s">
        <v>1855</v>
      </c>
      <c r="D1290" s="243" t="s">
        <v>167</v>
      </c>
      <c r="E1290" s="244" t="s">
        <v>1909</v>
      </c>
      <c r="F1290" s="245" t="s">
        <v>1910</v>
      </c>
      <c r="G1290" s="246" t="s">
        <v>273</v>
      </c>
      <c r="H1290" s="247">
        <v>30</v>
      </c>
      <c r="I1290" s="248"/>
      <c r="J1290" s="249">
        <f>ROUND(I1290*H1290,2)</f>
        <v>0</v>
      </c>
      <c r="K1290" s="250"/>
      <c r="L1290" s="43"/>
      <c r="M1290" s="251" t="s">
        <v>1</v>
      </c>
      <c r="N1290" s="252" t="s">
        <v>38</v>
      </c>
      <c r="O1290" s="90"/>
      <c r="P1290" s="253">
        <f>O1290*H1290</f>
        <v>0</v>
      </c>
      <c r="Q1290" s="253">
        <v>0</v>
      </c>
      <c r="R1290" s="253">
        <f>Q1290*H1290</f>
        <v>0</v>
      </c>
      <c r="S1290" s="253">
        <v>0.016</v>
      </c>
      <c r="T1290" s="254">
        <f>S1290*H1290</f>
        <v>0.48</v>
      </c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R1290" s="255" t="s">
        <v>247</v>
      </c>
      <c r="AT1290" s="255" t="s">
        <v>167</v>
      </c>
      <c r="AU1290" s="255" t="s">
        <v>82</v>
      </c>
      <c r="AY1290" s="16" t="s">
        <v>165</v>
      </c>
      <c r="BE1290" s="256">
        <f>IF(N1290="základní",J1290,0)</f>
        <v>0</v>
      </c>
      <c r="BF1290" s="256">
        <f>IF(N1290="snížená",J1290,0)</f>
        <v>0</v>
      </c>
      <c r="BG1290" s="256">
        <f>IF(N1290="zákl. přenesená",J1290,0)</f>
        <v>0</v>
      </c>
      <c r="BH1290" s="256">
        <f>IF(N1290="sníž. přenesená",J1290,0)</f>
        <v>0</v>
      </c>
      <c r="BI1290" s="256">
        <f>IF(N1290="nulová",J1290,0)</f>
        <v>0</v>
      </c>
      <c r="BJ1290" s="16" t="s">
        <v>80</v>
      </c>
      <c r="BK1290" s="256">
        <f>ROUND(I1290*H1290,2)</f>
        <v>0</v>
      </c>
      <c r="BL1290" s="16" t="s">
        <v>247</v>
      </c>
      <c r="BM1290" s="255" t="s">
        <v>2795</v>
      </c>
    </row>
    <row r="1291" spans="1:65" s="2" customFormat="1" ht="21.75" customHeight="1">
      <c r="A1291" s="37"/>
      <c r="B1291" s="38"/>
      <c r="C1291" s="243" t="s">
        <v>1860</v>
      </c>
      <c r="D1291" s="243" t="s">
        <v>167</v>
      </c>
      <c r="E1291" s="244" t="s">
        <v>1913</v>
      </c>
      <c r="F1291" s="245" t="s">
        <v>1914</v>
      </c>
      <c r="G1291" s="246" t="s">
        <v>273</v>
      </c>
      <c r="H1291" s="247">
        <v>6</v>
      </c>
      <c r="I1291" s="248"/>
      <c r="J1291" s="249">
        <f>ROUND(I1291*H1291,2)</f>
        <v>0</v>
      </c>
      <c r="K1291" s="250"/>
      <c r="L1291" s="43"/>
      <c r="M1291" s="251" t="s">
        <v>1</v>
      </c>
      <c r="N1291" s="252" t="s">
        <v>38</v>
      </c>
      <c r="O1291" s="90"/>
      <c r="P1291" s="253">
        <f>O1291*H1291</f>
        <v>0</v>
      </c>
      <c r="Q1291" s="253">
        <v>0</v>
      </c>
      <c r="R1291" s="253">
        <f>Q1291*H1291</f>
        <v>0</v>
      </c>
      <c r="S1291" s="253">
        <v>0.016</v>
      </c>
      <c r="T1291" s="254">
        <f>S1291*H1291</f>
        <v>0.096</v>
      </c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R1291" s="255" t="s">
        <v>247</v>
      </c>
      <c r="AT1291" s="255" t="s">
        <v>167</v>
      </c>
      <c r="AU1291" s="255" t="s">
        <v>82</v>
      </c>
      <c r="AY1291" s="16" t="s">
        <v>165</v>
      </c>
      <c r="BE1291" s="256">
        <f>IF(N1291="základní",J1291,0)</f>
        <v>0</v>
      </c>
      <c r="BF1291" s="256">
        <f>IF(N1291="snížená",J1291,0)</f>
        <v>0</v>
      </c>
      <c r="BG1291" s="256">
        <f>IF(N1291="zákl. přenesená",J1291,0)</f>
        <v>0</v>
      </c>
      <c r="BH1291" s="256">
        <f>IF(N1291="sníž. přenesená",J1291,0)</f>
        <v>0</v>
      </c>
      <c r="BI1291" s="256">
        <f>IF(N1291="nulová",J1291,0)</f>
        <v>0</v>
      </c>
      <c r="BJ1291" s="16" t="s">
        <v>80</v>
      </c>
      <c r="BK1291" s="256">
        <f>ROUND(I1291*H1291,2)</f>
        <v>0</v>
      </c>
      <c r="BL1291" s="16" t="s">
        <v>247</v>
      </c>
      <c r="BM1291" s="255" t="s">
        <v>2796</v>
      </c>
    </row>
    <row r="1292" spans="1:65" s="2" customFormat="1" ht="33" customHeight="1">
      <c r="A1292" s="37"/>
      <c r="B1292" s="38"/>
      <c r="C1292" s="243" t="s">
        <v>1864</v>
      </c>
      <c r="D1292" s="243" t="s">
        <v>167</v>
      </c>
      <c r="E1292" s="244" t="s">
        <v>1917</v>
      </c>
      <c r="F1292" s="245" t="s">
        <v>1918</v>
      </c>
      <c r="G1292" s="246" t="s">
        <v>273</v>
      </c>
      <c r="H1292" s="247">
        <v>11</v>
      </c>
      <c r="I1292" s="248"/>
      <c r="J1292" s="249">
        <f>ROUND(I1292*H1292,2)</f>
        <v>0</v>
      </c>
      <c r="K1292" s="250"/>
      <c r="L1292" s="43"/>
      <c r="M1292" s="251" t="s">
        <v>1</v>
      </c>
      <c r="N1292" s="252" t="s">
        <v>38</v>
      </c>
      <c r="O1292" s="90"/>
      <c r="P1292" s="253">
        <f>O1292*H1292</f>
        <v>0</v>
      </c>
      <c r="Q1292" s="253">
        <v>0</v>
      </c>
      <c r="R1292" s="253">
        <f>Q1292*H1292</f>
        <v>0</v>
      </c>
      <c r="S1292" s="253">
        <v>0.016</v>
      </c>
      <c r="T1292" s="254">
        <f>S1292*H1292</f>
        <v>0.176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247</v>
      </c>
      <c r="AT1292" s="255" t="s">
        <v>167</v>
      </c>
      <c r="AU1292" s="255" t="s">
        <v>82</v>
      </c>
      <c r="AY1292" s="16" t="s">
        <v>165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247</v>
      </c>
      <c r="BM1292" s="255" t="s">
        <v>2797</v>
      </c>
    </row>
    <row r="1293" spans="1:65" s="2" customFormat="1" ht="21.75" customHeight="1">
      <c r="A1293" s="37"/>
      <c r="B1293" s="38"/>
      <c r="C1293" s="243" t="s">
        <v>1868</v>
      </c>
      <c r="D1293" s="243" t="s">
        <v>167</v>
      </c>
      <c r="E1293" s="244" t="s">
        <v>1921</v>
      </c>
      <c r="F1293" s="245" t="s">
        <v>1922</v>
      </c>
      <c r="G1293" s="246" t="s">
        <v>273</v>
      </c>
      <c r="H1293" s="247">
        <v>7</v>
      </c>
      <c r="I1293" s="248"/>
      <c r="J1293" s="249">
        <f>ROUND(I1293*H1293,2)</f>
        <v>0</v>
      </c>
      <c r="K1293" s="250"/>
      <c r="L1293" s="43"/>
      <c r="M1293" s="251" t="s">
        <v>1</v>
      </c>
      <c r="N1293" s="252" t="s">
        <v>38</v>
      </c>
      <c r="O1293" s="90"/>
      <c r="P1293" s="253">
        <f>O1293*H1293</f>
        <v>0</v>
      </c>
      <c r="Q1293" s="253">
        <v>0</v>
      </c>
      <c r="R1293" s="253">
        <f>Q1293*H1293</f>
        <v>0</v>
      </c>
      <c r="S1293" s="253">
        <v>0.016</v>
      </c>
      <c r="T1293" s="254">
        <f>S1293*H1293</f>
        <v>0.112</v>
      </c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R1293" s="255" t="s">
        <v>247</v>
      </c>
      <c r="AT1293" s="255" t="s">
        <v>167</v>
      </c>
      <c r="AU1293" s="255" t="s">
        <v>82</v>
      </c>
      <c r="AY1293" s="16" t="s">
        <v>165</v>
      </c>
      <c r="BE1293" s="256">
        <f>IF(N1293="základní",J1293,0)</f>
        <v>0</v>
      </c>
      <c r="BF1293" s="256">
        <f>IF(N1293="snížená",J1293,0)</f>
        <v>0</v>
      </c>
      <c r="BG1293" s="256">
        <f>IF(N1293="zákl. přenesená",J1293,0)</f>
        <v>0</v>
      </c>
      <c r="BH1293" s="256">
        <f>IF(N1293="sníž. přenesená",J1293,0)</f>
        <v>0</v>
      </c>
      <c r="BI1293" s="256">
        <f>IF(N1293="nulová",J1293,0)</f>
        <v>0</v>
      </c>
      <c r="BJ1293" s="16" t="s">
        <v>80</v>
      </c>
      <c r="BK1293" s="256">
        <f>ROUND(I1293*H1293,2)</f>
        <v>0</v>
      </c>
      <c r="BL1293" s="16" t="s">
        <v>247</v>
      </c>
      <c r="BM1293" s="255" t="s">
        <v>2798</v>
      </c>
    </row>
    <row r="1294" spans="1:47" s="2" customFormat="1" ht="12">
      <c r="A1294" s="37"/>
      <c r="B1294" s="38"/>
      <c r="C1294" s="39"/>
      <c r="D1294" s="259" t="s">
        <v>437</v>
      </c>
      <c r="E1294" s="39"/>
      <c r="F1294" s="290" t="s">
        <v>1924</v>
      </c>
      <c r="G1294" s="39"/>
      <c r="H1294" s="39"/>
      <c r="I1294" s="153"/>
      <c r="J1294" s="39"/>
      <c r="K1294" s="39"/>
      <c r="L1294" s="43"/>
      <c r="M1294" s="291"/>
      <c r="N1294" s="292"/>
      <c r="O1294" s="90"/>
      <c r="P1294" s="90"/>
      <c r="Q1294" s="90"/>
      <c r="R1294" s="90"/>
      <c r="S1294" s="90"/>
      <c r="T1294" s="91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T1294" s="16" t="s">
        <v>437</v>
      </c>
      <c r="AU1294" s="16" t="s">
        <v>82</v>
      </c>
    </row>
    <row r="1295" spans="1:65" s="2" customFormat="1" ht="44.25" customHeight="1">
      <c r="A1295" s="37"/>
      <c r="B1295" s="38"/>
      <c r="C1295" s="243" t="s">
        <v>1884</v>
      </c>
      <c r="D1295" s="243" t="s">
        <v>167</v>
      </c>
      <c r="E1295" s="244" t="s">
        <v>1926</v>
      </c>
      <c r="F1295" s="245" t="s">
        <v>1927</v>
      </c>
      <c r="G1295" s="246" t="s">
        <v>273</v>
      </c>
      <c r="H1295" s="247">
        <v>3</v>
      </c>
      <c r="I1295" s="248"/>
      <c r="J1295" s="249">
        <f>ROUND(I1295*H1295,2)</f>
        <v>0</v>
      </c>
      <c r="K1295" s="250"/>
      <c r="L1295" s="43"/>
      <c r="M1295" s="251" t="s">
        <v>1</v>
      </c>
      <c r="N1295" s="252" t="s">
        <v>38</v>
      </c>
      <c r="O1295" s="90"/>
      <c r="P1295" s="253">
        <f>O1295*H1295</f>
        <v>0</v>
      </c>
      <c r="Q1295" s="253">
        <v>0.05</v>
      </c>
      <c r="R1295" s="253">
        <f>Q1295*H1295</f>
        <v>0.15000000000000002</v>
      </c>
      <c r="S1295" s="253">
        <v>0</v>
      </c>
      <c r="T1295" s="254">
        <f>S1295*H1295</f>
        <v>0</v>
      </c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R1295" s="255" t="s">
        <v>247</v>
      </c>
      <c r="AT1295" s="255" t="s">
        <v>167</v>
      </c>
      <c r="AU1295" s="255" t="s">
        <v>82</v>
      </c>
      <c r="AY1295" s="16" t="s">
        <v>165</v>
      </c>
      <c r="BE1295" s="256">
        <f>IF(N1295="základní",J1295,0)</f>
        <v>0</v>
      </c>
      <c r="BF1295" s="256">
        <f>IF(N1295="snížená",J1295,0)</f>
        <v>0</v>
      </c>
      <c r="BG1295" s="256">
        <f>IF(N1295="zákl. přenesená",J1295,0)</f>
        <v>0</v>
      </c>
      <c r="BH1295" s="256">
        <f>IF(N1295="sníž. přenesená",J1295,0)</f>
        <v>0</v>
      </c>
      <c r="BI1295" s="256">
        <f>IF(N1295="nulová",J1295,0)</f>
        <v>0</v>
      </c>
      <c r="BJ1295" s="16" t="s">
        <v>80</v>
      </c>
      <c r="BK1295" s="256">
        <f>ROUND(I1295*H1295,2)</f>
        <v>0</v>
      </c>
      <c r="BL1295" s="16" t="s">
        <v>247</v>
      </c>
      <c r="BM1295" s="255" t="s">
        <v>2799</v>
      </c>
    </row>
    <row r="1296" spans="1:65" s="2" customFormat="1" ht="44.25" customHeight="1">
      <c r="A1296" s="37"/>
      <c r="B1296" s="38"/>
      <c r="C1296" s="243" t="s">
        <v>1888</v>
      </c>
      <c r="D1296" s="243" t="s">
        <v>167</v>
      </c>
      <c r="E1296" s="244" t="s">
        <v>1930</v>
      </c>
      <c r="F1296" s="245" t="s">
        <v>1931</v>
      </c>
      <c r="G1296" s="246" t="s">
        <v>273</v>
      </c>
      <c r="H1296" s="247">
        <v>1</v>
      </c>
      <c r="I1296" s="248"/>
      <c r="J1296" s="249">
        <f>ROUND(I1296*H1296,2)</f>
        <v>0</v>
      </c>
      <c r="K1296" s="250"/>
      <c r="L1296" s="43"/>
      <c r="M1296" s="251" t="s">
        <v>1</v>
      </c>
      <c r="N1296" s="252" t="s">
        <v>38</v>
      </c>
      <c r="O1296" s="90"/>
      <c r="P1296" s="253">
        <f>O1296*H1296</f>
        <v>0</v>
      </c>
      <c r="Q1296" s="253">
        <v>0.15</v>
      </c>
      <c r="R1296" s="253">
        <f>Q1296*H1296</f>
        <v>0.15</v>
      </c>
      <c r="S1296" s="253">
        <v>0</v>
      </c>
      <c r="T1296" s="254">
        <f>S1296*H1296</f>
        <v>0</v>
      </c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R1296" s="255" t="s">
        <v>247</v>
      </c>
      <c r="AT1296" s="255" t="s">
        <v>167</v>
      </c>
      <c r="AU1296" s="255" t="s">
        <v>82</v>
      </c>
      <c r="AY1296" s="16" t="s">
        <v>165</v>
      </c>
      <c r="BE1296" s="256">
        <f>IF(N1296="základní",J1296,0)</f>
        <v>0</v>
      </c>
      <c r="BF1296" s="256">
        <f>IF(N1296="snížená",J1296,0)</f>
        <v>0</v>
      </c>
      <c r="BG1296" s="256">
        <f>IF(N1296="zákl. přenesená",J1296,0)</f>
        <v>0</v>
      </c>
      <c r="BH1296" s="256">
        <f>IF(N1296="sníž. přenesená",J1296,0)</f>
        <v>0</v>
      </c>
      <c r="BI1296" s="256">
        <f>IF(N1296="nulová",J1296,0)</f>
        <v>0</v>
      </c>
      <c r="BJ1296" s="16" t="s">
        <v>80</v>
      </c>
      <c r="BK1296" s="256">
        <f>ROUND(I1296*H1296,2)</f>
        <v>0</v>
      </c>
      <c r="BL1296" s="16" t="s">
        <v>247</v>
      </c>
      <c r="BM1296" s="255" t="s">
        <v>2800</v>
      </c>
    </row>
    <row r="1297" spans="1:65" s="2" customFormat="1" ht="44.25" customHeight="1">
      <c r="A1297" s="37"/>
      <c r="B1297" s="38"/>
      <c r="C1297" s="243" t="s">
        <v>1894</v>
      </c>
      <c r="D1297" s="243" t="s">
        <v>167</v>
      </c>
      <c r="E1297" s="244" t="s">
        <v>1934</v>
      </c>
      <c r="F1297" s="245" t="s">
        <v>1935</v>
      </c>
      <c r="G1297" s="246" t="s">
        <v>273</v>
      </c>
      <c r="H1297" s="247">
        <v>67</v>
      </c>
      <c r="I1297" s="248"/>
      <c r="J1297" s="249">
        <f>ROUND(I1297*H1297,2)</f>
        <v>0</v>
      </c>
      <c r="K1297" s="250"/>
      <c r="L1297" s="43"/>
      <c r="M1297" s="251" t="s">
        <v>1</v>
      </c>
      <c r="N1297" s="252" t="s">
        <v>38</v>
      </c>
      <c r="O1297" s="90"/>
      <c r="P1297" s="253">
        <f>O1297*H1297</f>
        <v>0</v>
      </c>
      <c r="Q1297" s="253">
        <v>0.035</v>
      </c>
      <c r="R1297" s="253">
        <f>Q1297*H1297</f>
        <v>2.345</v>
      </c>
      <c r="S1297" s="253">
        <v>0</v>
      </c>
      <c r="T1297" s="254">
        <f>S1297*H1297</f>
        <v>0</v>
      </c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R1297" s="255" t="s">
        <v>247</v>
      </c>
      <c r="AT1297" s="255" t="s">
        <v>167</v>
      </c>
      <c r="AU1297" s="255" t="s">
        <v>82</v>
      </c>
      <c r="AY1297" s="16" t="s">
        <v>165</v>
      </c>
      <c r="BE1297" s="256">
        <f>IF(N1297="základní",J1297,0)</f>
        <v>0</v>
      </c>
      <c r="BF1297" s="256">
        <f>IF(N1297="snížená",J1297,0)</f>
        <v>0</v>
      </c>
      <c r="BG1297" s="256">
        <f>IF(N1297="zákl. přenesená",J1297,0)</f>
        <v>0</v>
      </c>
      <c r="BH1297" s="256">
        <f>IF(N1297="sníž. přenesená",J1297,0)</f>
        <v>0</v>
      </c>
      <c r="BI1297" s="256">
        <f>IF(N1297="nulová",J1297,0)</f>
        <v>0</v>
      </c>
      <c r="BJ1297" s="16" t="s">
        <v>80</v>
      </c>
      <c r="BK1297" s="256">
        <f>ROUND(I1297*H1297,2)</f>
        <v>0</v>
      </c>
      <c r="BL1297" s="16" t="s">
        <v>247</v>
      </c>
      <c r="BM1297" s="255" t="s">
        <v>2801</v>
      </c>
    </row>
    <row r="1298" spans="1:47" s="2" customFormat="1" ht="12">
      <c r="A1298" s="37"/>
      <c r="B1298" s="38"/>
      <c r="C1298" s="39"/>
      <c r="D1298" s="259" t="s">
        <v>437</v>
      </c>
      <c r="E1298" s="39"/>
      <c r="F1298" s="290" t="s">
        <v>1937</v>
      </c>
      <c r="G1298" s="39"/>
      <c r="H1298" s="39"/>
      <c r="I1298" s="153"/>
      <c r="J1298" s="39"/>
      <c r="K1298" s="39"/>
      <c r="L1298" s="43"/>
      <c r="M1298" s="291"/>
      <c r="N1298" s="292"/>
      <c r="O1298" s="90"/>
      <c r="P1298" s="90"/>
      <c r="Q1298" s="90"/>
      <c r="R1298" s="90"/>
      <c r="S1298" s="90"/>
      <c r="T1298" s="91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T1298" s="16" t="s">
        <v>437</v>
      </c>
      <c r="AU1298" s="16" t="s">
        <v>82</v>
      </c>
    </row>
    <row r="1299" spans="1:65" s="2" customFormat="1" ht="21.75" customHeight="1">
      <c r="A1299" s="37"/>
      <c r="B1299" s="38"/>
      <c r="C1299" s="243" t="s">
        <v>1899</v>
      </c>
      <c r="D1299" s="243" t="s">
        <v>167</v>
      </c>
      <c r="E1299" s="244" t="s">
        <v>1939</v>
      </c>
      <c r="F1299" s="245" t="s">
        <v>1940</v>
      </c>
      <c r="G1299" s="246" t="s">
        <v>273</v>
      </c>
      <c r="H1299" s="247">
        <v>2</v>
      </c>
      <c r="I1299" s="248"/>
      <c r="J1299" s="249">
        <f>ROUND(I1299*H1299,2)</f>
        <v>0</v>
      </c>
      <c r="K1299" s="250"/>
      <c r="L1299" s="43"/>
      <c r="M1299" s="251" t="s">
        <v>1</v>
      </c>
      <c r="N1299" s="252" t="s">
        <v>38</v>
      </c>
      <c r="O1299" s="90"/>
      <c r="P1299" s="253">
        <f>O1299*H1299</f>
        <v>0</v>
      </c>
      <c r="Q1299" s="253">
        <v>0.035</v>
      </c>
      <c r="R1299" s="253">
        <f>Q1299*H1299</f>
        <v>0.07</v>
      </c>
      <c r="S1299" s="253">
        <v>0</v>
      </c>
      <c r="T1299" s="254">
        <f>S1299*H1299</f>
        <v>0</v>
      </c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R1299" s="255" t="s">
        <v>247</v>
      </c>
      <c r="AT1299" s="255" t="s">
        <v>167</v>
      </c>
      <c r="AU1299" s="255" t="s">
        <v>82</v>
      </c>
      <c r="AY1299" s="16" t="s">
        <v>165</v>
      </c>
      <c r="BE1299" s="256">
        <f>IF(N1299="základní",J1299,0)</f>
        <v>0</v>
      </c>
      <c r="BF1299" s="256">
        <f>IF(N1299="snížená",J1299,0)</f>
        <v>0</v>
      </c>
      <c r="BG1299" s="256">
        <f>IF(N1299="zákl. přenesená",J1299,0)</f>
        <v>0</v>
      </c>
      <c r="BH1299" s="256">
        <f>IF(N1299="sníž. přenesená",J1299,0)</f>
        <v>0</v>
      </c>
      <c r="BI1299" s="256">
        <f>IF(N1299="nulová",J1299,0)</f>
        <v>0</v>
      </c>
      <c r="BJ1299" s="16" t="s">
        <v>80</v>
      </c>
      <c r="BK1299" s="256">
        <f>ROUND(I1299*H1299,2)</f>
        <v>0</v>
      </c>
      <c r="BL1299" s="16" t="s">
        <v>247</v>
      </c>
      <c r="BM1299" s="255" t="s">
        <v>2802</v>
      </c>
    </row>
    <row r="1300" spans="1:65" s="2" customFormat="1" ht="16.5" customHeight="1">
      <c r="A1300" s="37"/>
      <c r="B1300" s="38"/>
      <c r="C1300" s="243" t="s">
        <v>1904</v>
      </c>
      <c r="D1300" s="243" t="s">
        <v>167</v>
      </c>
      <c r="E1300" s="244" t="s">
        <v>1943</v>
      </c>
      <c r="F1300" s="245" t="s">
        <v>1944</v>
      </c>
      <c r="G1300" s="246" t="s">
        <v>273</v>
      </c>
      <c r="H1300" s="247">
        <v>4</v>
      </c>
      <c r="I1300" s="248"/>
      <c r="J1300" s="249">
        <f>ROUND(I1300*H1300,2)</f>
        <v>0</v>
      </c>
      <c r="K1300" s="250"/>
      <c r="L1300" s="43"/>
      <c r="M1300" s="251" t="s">
        <v>1</v>
      </c>
      <c r="N1300" s="252" t="s">
        <v>38</v>
      </c>
      <c r="O1300" s="90"/>
      <c r="P1300" s="253">
        <f>O1300*H1300</f>
        <v>0</v>
      </c>
      <c r="Q1300" s="253">
        <v>0.035</v>
      </c>
      <c r="R1300" s="253">
        <f>Q1300*H1300</f>
        <v>0.14</v>
      </c>
      <c r="S1300" s="253">
        <v>0</v>
      </c>
      <c r="T1300" s="254">
        <f>S1300*H1300</f>
        <v>0</v>
      </c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R1300" s="255" t="s">
        <v>247</v>
      </c>
      <c r="AT1300" s="255" t="s">
        <v>167</v>
      </c>
      <c r="AU1300" s="255" t="s">
        <v>82</v>
      </c>
      <c r="AY1300" s="16" t="s">
        <v>165</v>
      </c>
      <c r="BE1300" s="256">
        <f>IF(N1300="základní",J1300,0)</f>
        <v>0</v>
      </c>
      <c r="BF1300" s="256">
        <f>IF(N1300="snížená",J1300,0)</f>
        <v>0</v>
      </c>
      <c r="BG1300" s="256">
        <f>IF(N1300="zákl. přenesená",J1300,0)</f>
        <v>0</v>
      </c>
      <c r="BH1300" s="256">
        <f>IF(N1300="sníž. přenesená",J1300,0)</f>
        <v>0</v>
      </c>
      <c r="BI1300" s="256">
        <f>IF(N1300="nulová",J1300,0)</f>
        <v>0</v>
      </c>
      <c r="BJ1300" s="16" t="s">
        <v>80</v>
      </c>
      <c r="BK1300" s="256">
        <f>ROUND(I1300*H1300,2)</f>
        <v>0</v>
      </c>
      <c r="BL1300" s="16" t="s">
        <v>247</v>
      </c>
      <c r="BM1300" s="255" t="s">
        <v>2803</v>
      </c>
    </row>
    <row r="1301" spans="1:51" s="14" customFormat="1" ht="12">
      <c r="A1301" s="14"/>
      <c r="B1301" s="268"/>
      <c r="C1301" s="269"/>
      <c r="D1301" s="259" t="s">
        <v>173</v>
      </c>
      <c r="E1301" s="270" t="s">
        <v>1</v>
      </c>
      <c r="F1301" s="271" t="s">
        <v>171</v>
      </c>
      <c r="G1301" s="269"/>
      <c r="H1301" s="272">
        <v>4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173</v>
      </c>
      <c r="AU1301" s="278" t="s">
        <v>82</v>
      </c>
      <c r="AV1301" s="14" t="s">
        <v>82</v>
      </c>
      <c r="AW1301" s="14" t="s">
        <v>30</v>
      </c>
      <c r="AX1301" s="14" t="s">
        <v>80</v>
      </c>
      <c r="AY1301" s="278" t="s">
        <v>165</v>
      </c>
    </row>
    <row r="1302" spans="1:65" s="2" customFormat="1" ht="21.75" customHeight="1">
      <c r="A1302" s="37"/>
      <c r="B1302" s="38"/>
      <c r="C1302" s="243" t="s">
        <v>1908</v>
      </c>
      <c r="D1302" s="243" t="s">
        <v>167</v>
      </c>
      <c r="E1302" s="244" t="s">
        <v>1947</v>
      </c>
      <c r="F1302" s="245" t="s">
        <v>1948</v>
      </c>
      <c r="G1302" s="246" t="s">
        <v>241</v>
      </c>
      <c r="H1302" s="247">
        <v>31.66</v>
      </c>
      <c r="I1302" s="248"/>
      <c r="J1302" s="249">
        <f>ROUND(I1302*H1302,2)</f>
        <v>0</v>
      </c>
      <c r="K1302" s="250"/>
      <c r="L1302" s="43"/>
      <c r="M1302" s="251" t="s">
        <v>1</v>
      </c>
      <c r="N1302" s="252" t="s">
        <v>38</v>
      </c>
      <c r="O1302" s="90"/>
      <c r="P1302" s="253">
        <f>O1302*H1302</f>
        <v>0</v>
      </c>
      <c r="Q1302" s="253">
        <v>6E-05</v>
      </c>
      <c r="R1302" s="253">
        <f>Q1302*H1302</f>
        <v>0.0018996</v>
      </c>
      <c r="S1302" s="253">
        <v>0</v>
      </c>
      <c r="T1302" s="254">
        <f>S1302*H1302</f>
        <v>0</v>
      </c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R1302" s="255" t="s">
        <v>247</v>
      </c>
      <c r="AT1302" s="255" t="s">
        <v>167</v>
      </c>
      <c r="AU1302" s="255" t="s">
        <v>82</v>
      </c>
      <c r="AY1302" s="16" t="s">
        <v>165</v>
      </c>
      <c r="BE1302" s="256">
        <f>IF(N1302="základní",J1302,0)</f>
        <v>0</v>
      </c>
      <c r="BF1302" s="256">
        <f>IF(N1302="snížená",J1302,0)</f>
        <v>0</v>
      </c>
      <c r="BG1302" s="256">
        <f>IF(N1302="zákl. přenesená",J1302,0)</f>
        <v>0</v>
      </c>
      <c r="BH1302" s="256">
        <f>IF(N1302="sníž. přenesená",J1302,0)</f>
        <v>0</v>
      </c>
      <c r="BI1302" s="256">
        <f>IF(N1302="nulová",J1302,0)</f>
        <v>0</v>
      </c>
      <c r="BJ1302" s="16" t="s">
        <v>80</v>
      </c>
      <c r="BK1302" s="256">
        <f>ROUND(I1302*H1302,2)</f>
        <v>0</v>
      </c>
      <c r="BL1302" s="16" t="s">
        <v>247</v>
      </c>
      <c r="BM1302" s="255" t="s">
        <v>2804</v>
      </c>
    </row>
    <row r="1303" spans="1:51" s="14" customFormat="1" ht="12">
      <c r="A1303" s="14"/>
      <c r="B1303" s="268"/>
      <c r="C1303" s="269"/>
      <c r="D1303" s="259" t="s">
        <v>173</v>
      </c>
      <c r="E1303" s="270" t="s">
        <v>1</v>
      </c>
      <c r="F1303" s="271" t="s">
        <v>1950</v>
      </c>
      <c r="G1303" s="269"/>
      <c r="H1303" s="272">
        <v>31.66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173</v>
      </c>
      <c r="AU1303" s="278" t="s">
        <v>82</v>
      </c>
      <c r="AV1303" s="14" t="s">
        <v>82</v>
      </c>
      <c r="AW1303" s="14" t="s">
        <v>30</v>
      </c>
      <c r="AX1303" s="14" t="s">
        <v>73</v>
      </c>
      <c r="AY1303" s="278" t="s">
        <v>165</v>
      </c>
    </row>
    <row r="1304" spans="1:65" s="2" customFormat="1" ht="21.75" customHeight="1">
      <c r="A1304" s="37"/>
      <c r="B1304" s="38"/>
      <c r="C1304" s="279" t="s">
        <v>1912</v>
      </c>
      <c r="D1304" s="279" t="s">
        <v>238</v>
      </c>
      <c r="E1304" s="280" t="s">
        <v>1952</v>
      </c>
      <c r="F1304" s="281" t="s">
        <v>1953</v>
      </c>
      <c r="G1304" s="282" t="s">
        <v>219</v>
      </c>
      <c r="H1304" s="283">
        <v>0.035</v>
      </c>
      <c r="I1304" s="284"/>
      <c r="J1304" s="285">
        <f>ROUND(I1304*H1304,2)</f>
        <v>0</v>
      </c>
      <c r="K1304" s="286"/>
      <c r="L1304" s="287"/>
      <c r="M1304" s="288" t="s">
        <v>1</v>
      </c>
      <c r="N1304" s="289" t="s">
        <v>38</v>
      </c>
      <c r="O1304" s="90"/>
      <c r="P1304" s="253">
        <f>O1304*H1304</f>
        <v>0</v>
      </c>
      <c r="Q1304" s="253">
        <v>1</v>
      </c>
      <c r="R1304" s="253">
        <f>Q1304*H1304</f>
        <v>0.035</v>
      </c>
      <c r="S1304" s="253">
        <v>0</v>
      </c>
      <c r="T1304" s="254">
        <f>S1304*H1304</f>
        <v>0</v>
      </c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R1304" s="255" t="s">
        <v>333</v>
      </c>
      <c r="AT1304" s="255" t="s">
        <v>238</v>
      </c>
      <c r="AU1304" s="255" t="s">
        <v>82</v>
      </c>
      <c r="AY1304" s="16" t="s">
        <v>165</v>
      </c>
      <c r="BE1304" s="256">
        <f>IF(N1304="základní",J1304,0)</f>
        <v>0</v>
      </c>
      <c r="BF1304" s="256">
        <f>IF(N1304="snížená",J1304,0)</f>
        <v>0</v>
      </c>
      <c r="BG1304" s="256">
        <f>IF(N1304="zákl. přenesená",J1304,0)</f>
        <v>0</v>
      </c>
      <c r="BH1304" s="256">
        <f>IF(N1304="sníž. přenesená",J1304,0)</f>
        <v>0</v>
      </c>
      <c r="BI1304" s="256">
        <f>IF(N1304="nulová",J1304,0)</f>
        <v>0</v>
      </c>
      <c r="BJ1304" s="16" t="s">
        <v>80</v>
      </c>
      <c r="BK1304" s="256">
        <f>ROUND(I1304*H1304,2)</f>
        <v>0</v>
      </c>
      <c r="BL1304" s="16" t="s">
        <v>247</v>
      </c>
      <c r="BM1304" s="255" t="s">
        <v>2805</v>
      </c>
    </row>
    <row r="1305" spans="1:47" s="2" customFormat="1" ht="12">
      <c r="A1305" s="37"/>
      <c r="B1305" s="38"/>
      <c r="C1305" s="39"/>
      <c r="D1305" s="259" t="s">
        <v>437</v>
      </c>
      <c r="E1305" s="39"/>
      <c r="F1305" s="290" t="s">
        <v>1955</v>
      </c>
      <c r="G1305" s="39"/>
      <c r="H1305" s="39"/>
      <c r="I1305" s="153"/>
      <c r="J1305" s="39"/>
      <c r="K1305" s="39"/>
      <c r="L1305" s="43"/>
      <c r="M1305" s="291"/>
      <c r="N1305" s="292"/>
      <c r="O1305" s="90"/>
      <c r="P1305" s="90"/>
      <c r="Q1305" s="90"/>
      <c r="R1305" s="90"/>
      <c r="S1305" s="90"/>
      <c r="T1305" s="91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T1305" s="16" t="s">
        <v>437</v>
      </c>
      <c r="AU1305" s="16" t="s">
        <v>82</v>
      </c>
    </row>
    <row r="1306" spans="1:51" s="14" customFormat="1" ht="12">
      <c r="A1306" s="14"/>
      <c r="B1306" s="268"/>
      <c r="C1306" s="269"/>
      <c r="D1306" s="259" t="s">
        <v>173</v>
      </c>
      <c r="E1306" s="270" t="s">
        <v>1</v>
      </c>
      <c r="F1306" s="271" t="s">
        <v>1956</v>
      </c>
      <c r="G1306" s="269"/>
      <c r="H1306" s="272">
        <v>34.826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173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165</v>
      </c>
    </row>
    <row r="1307" spans="1:51" s="14" customFormat="1" ht="12">
      <c r="A1307" s="14"/>
      <c r="B1307" s="268"/>
      <c r="C1307" s="269"/>
      <c r="D1307" s="259" t="s">
        <v>173</v>
      </c>
      <c r="E1307" s="269"/>
      <c r="F1307" s="271" t="s">
        <v>1957</v>
      </c>
      <c r="G1307" s="269"/>
      <c r="H1307" s="272">
        <v>0.035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173</v>
      </c>
      <c r="AU1307" s="278" t="s">
        <v>82</v>
      </c>
      <c r="AV1307" s="14" t="s">
        <v>82</v>
      </c>
      <c r="AW1307" s="14" t="s">
        <v>4</v>
      </c>
      <c r="AX1307" s="14" t="s">
        <v>80</v>
      </c>
      <c r="AY1307" s="278" t="s">
        <v>165</v>
      </c>
    </row>
    <row r="1308" spans="1:65" s="2" customFormat="1" ht="21.75" customHeight="1">
      <c r="A1308" s="37"/>
      <c r="B1308" s="38"/>
      <c r="C1308" s="243" t="s">
        <v>1916</v>
      </c>
      <c r="D1308" s="243" t="s">
        <v>167</v>
      </c>
      <c r="E1308" s="244" t="s">
        <v>1959</v>
      </c>
      <c r="F1308" s="245" t="s">
        <v>1960</v>
      </c>
      <c r="G1308" s="246" t="s">
        <v>219</v>
      </c>
      <c r="H1308" s="247">
        <v>2.892</v>
      </c>
      <c r="I1308" s="248"/>
      <c r="J1308" s="249">
        <f>ROUND(I1308*H1308,2)</f>
        <v>0</v>
      </c>
      <c r="K1308" s="250"/>
      <c r="L1308" s="43"/>
      <c r="M1308" s="251" t="s">
        <v>1</v>
      </c>
      <c r="N1308" s="252" t="s">
        <v>38</v>
      </c>
      <c r="O1308" s="90"/>
      <c r="P1308" s="253">
        <f>O1308*H1308</f>
        <v>0</v>
      </c>
      <c r="Q1308" s="253">
        <v>0</v>
      </c>
      <c r="R1308" s="253">
        <f>Q1308*H1308</f>
        <v>0</v>
      </c>
      <c r="S1308" s="253">
        <v>0</v>
      </c>
      <c r="T1308" s="254">
        <f>S1308*H1308</f>
        <v>0</v>
      </c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R1308" s="255" t="s">
        <v>247</v>
      </c>
      <c r="AT1308" s="255" t="s">
        <v>167</v>
      </c>
      <c r="AU1308" s="255" t="s">
        <v>82</v>
      </c>
      <c r="AY1308" s="16" t="s">
        <v>165</v>
      </c>
      <c r="BE1308" s="256">
        <f>IF(N1308="základní",J1308,0)</f>
        <v>0</v>
      </c>
      <c r="BF1308" s="256">
        <f>IF(N1308="snížená",J1308,0)</f>
        <v>0</v>
      </c>
      <c r="BG1308" s="256">
        <f>IF(N1308="zákl. přenesená",J1308,0)</f>
        <v>0</v>
      </c>
      <c r="BH1308" s="256">
        <f>IF(N1308="sníž. přenesená",J1308,0)</f>
        <v>0</v>
      </c>
      <c r="BI1308" s="256">
        <f>IF(N1308="nulová",J1308,0)</f>
        <v>0</v>
      </c>
      <c r="BJ1308" s="16" t="s">
        <v>80</v>
      </c>
      <c r="BK1308" s="256">
        <f>ROUND(I1308*H1308,2)</f>
        <v>0</v>
      </c>
      <c r="BL1308" s="16" t="s">
        <v>247</v>
      </c>
      <c r="BM1308" s="255" t="s">
        <v>2806</v>
      </c>
    </row>
    <row r="1309" spans="1:63" s="12" customFormat="1" ht="22.8" customHeight="1">
      <c r="A1309" s="12"/>
      <c r="B1309" s="227"/>
      <c r="C1309" s="228"/>
      <c r="D1309" s="229" t="s">
        <v>72</v>
      </c>
      <c r="E1309" s="241" t="s">
        <v>1962</v>
      </c>
      <c r="F1309" s="241" t="s">
        <v>1963</v>
      </c>
      <c r="G1309" s="228"/>
      <c r="H1309" s="228"/>
      <c r="I1309" s="231"/>
      <c r="J1309" s="242">
        <f>BK1309</f>
        <v>0</v>
      </c>
      <c r="K1309" s="228"/>
      <c r="L1309" s="233"/>
      <c r="M1309" s="234"/>
      <c r="N1309" s="235"/>
      <c r="O1309" s="235"/>
      <c r="P1309" s="236">
        <f>SUM(P1310:P1323)</f>
        <v>0</v>
      </c>
      <c r="Q1309" s="235"/>
      <c r="R1309" s="236">
        <f>SUM(R1310:R1323)</f>
        <v>0.17835381</v>
      </c>
      <c r="S1309" s="235"/>
      <c r="T1309" s="237">
        <f>SUM(T1310:T1323)</f>
        <v>0</v>
      </c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R1309" s="238" t="s">
        <v>82</v>
      </c>
      <c r="AT1309" s="239" t="s">
        <v>72</v>
      </c>
      <c r="AU1309" s="239" t="s">
        <v>80</v>
      </c>
      <c r="AY1309" s="238" t="s">
        <v>165</v>
      </c>
      <c r="BK1309" s="240">
        <f>SUM(BK1310:BK1323)</f>
        <v>0</v>
      </c>
    </row>
    <row r="1310" spans="1:65" s="2" customFormat="1" ht="21.75" customHeight="1">
      <c r="A1310" s="37"/>
      <c r="B1310" s="38"/>
      <c r="C1310" s="243" t="s">
        <v>1920</v>
      </c>
      <c r="D1310" s="243" t="s">
        <v>167</v>
      </c>
      <c r="E1310" s="244" t="s">
        <v>1965</v>
      </c>
      <c r="F1310" s="245" t="s">
        <v>1966</v>
      </c>
      <c r="G1310" s="246" t="s">
        <v>457</v>
      </c>
      <c r="H1310" s="247">
        <v>5.56</v>
      </c>
      <c r="I1310" s="248"/>
      <c r="J1310" s="249">
        <f>ROUND(I1310*H1310,2)</f>
        <v>0</v>
      </c>
      <c r="K1310" s="250"/>
      <c r="L1310" s="43"/>
      <c r="M1310" s="251" t="s">
        <v>1</v>
      </c>
      <c r="N1310" s="252" t="s">
        <v>38</v>
      </c>
      <c r="O1310" s="90"/>
      <c r="P1310" s="253">
        <f>O1310*H1310</f>
        <v>0</v>
      </c>
      <c r="Q1310" s="253">
        <v>0.00062</v>
      </c>
      <c r="R1310" s="253">
        <f>Q1310*H1310</f>
        <v>0.0034471999999999997</v>
      </c>
      <c r="S1310" s="253">
        <v>0</v>
      </c>
      <c r="T1310" s="254">
        <f>S1310*H1310</f>
        <v>0</v>
      </c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R1310" s="255" t="s">
        <v>247</v>
      </c>
      <c r="AT1310" s="255" t="s">
        <v>167</v>
      </c>
      <c r="AU1310" s="255" t="s">
        <v>82</v>
      </c>
      <c r="AY1310" s="16" t="s">
        <v>165</v>
      </c>
      <c r="BE1310" s="256">
        <f>IF(N1310="základní",J1310,0)</f>
        <v>0</v>
      </c>
      <c r="BF1310" s="256">
        <f>IF(N1310="snížená",J1310,0)</f>
        <v>0</v>
      </c>
      <c r="BG1310" s="256">
        <f>IF(N1310="zákl. přenesená",J1310,0)</f>
        <v>0</v>
      </c>
      <c r="BH1310" s="256">
        <f>IF(N1310="sníž. přenesená",J1310,0)</f>
        <v>0</v>
      </c>
      <c r="BI1310" s="256">
        <f>IF(N1310="nulová",J1310,0)</f>
        <v>0</v>
      </c>
      <c r="BJ1310" s="16" t="s">
        <v>80</v>
      </c>
      <c r="BK1310" s="256">
        <f>ROUND(I1310*H1310,2)</f>
        <v>0</v>
      </c>
      <c r="BL1310" s="16" t="s">
        <v>247</v>
      </c>
      <c r="BM1310" s="255" t="s">
        <v>2807</v>
      </c>
    </row>
    <row r="1311" spans="1:51" s="14" customFormat="1" ht="12">
      <c r="A1311" s="14"/>
      <c r="B1311" s="268"/>
      <c r="C1311" s="269"/>
      <c r="D1311" s="259" t="s">
        <v>173</v>
      </c>
      <c r="E1311" s="270" t="s">
        <v>1</v>
      </c>
      <c r="F1311" s="271" t="s">
        <v>2808</v>
      </c>
      <c r="G1311" s="269"/>
      <c r="H1311" s="272">
        <v>5.56</v>
      </c>
      <c r="I1311" s="273"/>
      <c r="J1311" s="269"/>
      <c r="K1311" s="269"/>
      <c r="L1311" s="274"/>
      <c r="M1311" s="275"/>
      <c r="N1311" s="276"/>
      <c r="O1311" s="276"/>
      <c r="P1311" s="276"/>
      <c r="Q1311" s="276"/>
      <c r="R1311" s="276"/>
      <c r="S1311" s="276"/>
      <c r="T1311" s="27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78" t="s">
        <v>173</v>
      </c>
      <c r="AU1311" s="278" t="s">
        <v>82</v>
      </c>
      <c r="AV1311" s="14" t="s">
        <v>82</v>
      </c>
      <c r="AW1311" s="14" t="s">
        <v>30</v>
      </c>
      <c r="AX1311" s="14" t="s">
        <v>73</v>
      </c>
      <c r="AY1311" s="278" t="s">
        <v>165</v>
      </c>
    </row>
    <row r="1312" spans="1:65" s="2" customFormat="1" ht="21.75" customHeight="1">
      <c r="A1312" s="37"/>
      <c r="B1312" s="38"/>
      <c r="C1312" s="243" t="s">
        <v>1925</v>
      </c>
      <c r="D1312" s="243" t="s">
        <v>167</v>
      </c>
      <c r="E1312" s="244" t="s">
        <v>1970</v>
      </c>
      <c r="F1312" s="245" t="s">
        <v>1971</v>
      </c>
      <c r="G1312" s="246" t="s">
        <v>170</v>
      </c>
      <c r="H1312" s="247">
        <v>6.133</v>
      </c>
      <c r="I1312" s="248"/>
      <c r="J1312" s="249">
        <f>ROUND(I1312*H1312,2)</f>
        <v>0</v>
      </c>
      <c r="K1312" s="250"/>
      <c r="L1312" s="43"/>
      <c r="M1312" s="251" t="s">
        <v>1</v>
      </c>
      <c r="N1312" s="252" t="s">
        <v>38</v>
      </c>
      <c r="O1312" s="90"/>
      <c r="P1312" s="253">
        <f>O1312*H1312</f>
        <v>0</v>
      </c>
      <c r="Q1312" s="253">
        <v>0.00367</v>
      </c>
      <c r="R1312" s="253">
        <f>Q1312*H1312</f>
        <v>0.02250811</v>
      </c>
      <c r="S1312" s="253">
        <v>0</v>
      </c>
      <c r="T1312" s="254">
        <f>S1312*H1312</f>
        <v>0</v>
      </c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R1312" s="255" t="s">
        <v>247</v>
      </c>
      <c r="AT1312" s="255" t="s">
        <v>167</v>
      </c>
      <c r="AU1312" s="255" t="s">
        <v>82</v>
      </c>
      <c r="AY1312" s="16" t="s">
        <v>165</v>
      </c>
      <c r="BE1312" s="256">
        <f>IF(N1312="základní",J1312,0)</f>
        <v>0</v>
      </c>
      <c r="BF1312" s="256">
        <f>IF(N1312="snížená",J1312,0)</f>
        <v>0</v>
      </c>
      <c r="BG1312" s="256">
        <f>IF(N1312="zákl. přenesená",J1312,0)</f>
        <v>0</v>
      </c>
      <c r="BH1312" s="256">
        <f>IF(N1312="sníž. přenesená",J1312,0)</f>
        <v>0</v>
      </c>
      <c r="BI1312" s="256">
        <f>IF(N1312="nulová",J1312,0)</f>
        <v>0</v>
      </c>
      <c r="BJ1312" s="16" t="s">
        <v>80</v>
      </c>
      <c r="BK1312" s="256">
        <f>ROUND(I1312*H1312,2)</f>
        <v>0</v>
      </c>
      <c r="BL1312" s="16" t="s">
        <v>247</v>
      </c>
      <c r="BM1312" s="255" t="s">
        <v>2809</v>
      </c>
    </row>
    <row r="1313" spans="1:51" s="14" customFormat="1" ht="12">
      <c r="A1313" s="14"/>
      <c r="B1313" s="268"/>
      <c r="C1313" s="269"/>
      <c r="D1313" s="259" t="s">
        <v>173</v>
      </c>
      <c r="E1313" s="270" t="s">
        <v>1</v>
      </c>
      <c r="F1313" s="271" t="s">
        <v>2810</v>
      </c>
      <c r="G1313" s="269"/>
      <c r="H1313" s="272">
        <v>6.133</v>
      </c>
      <c r="I1313" s="273"/>
      <c r="J1313" s="269"/>
      <c r="K1313" s="269"/>
      <c r="L1313" s="274"/>
      <c r="M1313" s="275"/>
      <c r="N1313" s="276"/>
      <c r="O1313" s="276"/>
      <c r="P1313" s="276"/>
      <c r="Q1313" s="276"/>
      <c r="R1313" s="276"/>
      <c r="S1313" s="276"/>
      <c r="T1313" s="27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78" t="s">
        <v>173</v>
      </c>
      <c r="AU1313" s="278" t="s">
        <v>82</v>
      </c>
      <c r="AV1313" s="14" t="s">
        <v>82</v>
      </c>
      <c r="AW1313" s="14" t="s">
        <v>30</v>
      </c>
      <c r="AX1313" s="14" t="s">
        <v>73</v>
      </c>
      <c r="AY1313" s="278" t="s">
        <v>165</v>
      </c>
    </row>
    <row r="1314" spans="1:65" s="2" customFormat="1" ht="21.75" customHeight="1">
      <c r="A1314" s="37"/>
      <c r="B1314" s="38"/>
      <c r="C1314" s="279" t="s">
        <v>1929</v>
      </c>
      <c r="D1314" s="279" t="s">
        <v>238</v>
      </c>
      <c r="E1314" s="280" t="s">
        <v>1975</v>
      </c>
      <c r="F1314" s="281" t="s">
        <v>1976</v>
      </c>
      <c r="G1314" s="282" t="s">
        <v>170</v>
      </c>
      <c r="H1314" s="283">
        <v>7.82</v>
      </c>
      <c r="I1314" s="284"/>
      <c r="J1314" s="285">
        <f>ROUND(I1314*H1314,2)</f>
        <v>0</v>
      </c>
      <c r="K1314" s="286"/>
      <c r="L1314" s="287"/>
      <c r="M1314" s="288" t="s">
        <v>1</v>
      </c>
      <c r="N1314" s="289" t="s">
        <v>38</v>
      </c>
      <c r="O1314" s="90"/>
      <c r="P1314" s="253">
        <f>O1314*H1314</f>
        <v>0</v>
      </c>
      <c r="Q1314" s="253">
        <v>0.0192</v>
      </c>
      <c r="R1314" s="253">
        <f>Q1314*H1314</f>
        <v>0.150144</v>
      </c>
      <c r="S1314" s="253">
        <v>0</v>
      </c>
      <c r="T1314" s="254">
        <f>S1314*H1314</f>
        <v>0</v>
      </c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R1314" s="255" t="s">
        <v>333</v>
      </c>
      <c r="AT1314" s="255" t="s">
        <v>238</v>
      </c>
      <c r="AU1314" s="255" t="s">
        <v>82</v>
      </c>
      <c r="AY1314" s="16" t="s">
        <v>165</v>
      </c>
      <c r="BE1314" s="256">
        <f>IF(N1314="základní",J1314,0)</f>
        <v>0</v>
      </c>
      <c r="BF1314" s="256">
        <f>IF(N1314="snížená",J1314,0)</f>
        <v>0</v>
      </c>
      <c r="BG1314" s="256">
        <f>IF(N1314="zákl. přenesená",J1314,0)</f>
        <v>0</v>
      </c>
      <c r="BH1314" s="256">
        <f>IF(N1314="sníž. přenesená",J1314,0)</f>
        <v>0</v>
      </c>
      <c r="BI1314" s="256">
        <f>IF(N1314="nulová",J1314,0)</f>
        <v>0</v>
      </c>
      <c r="BJ1314" s="16" t="s">
        <v>80</v>
      </c>
      <c r="BK1314" s="256">
        <f>ROUND(I1314*H1314,2)</f>
        <v>0</v>
      </c>
      <c r="BL1314" s="16" t="s">
        <v>247</v>
      </c>
      <c r="BM1314" s="255" t="s">
        <v>2811</v>
      </c>
    </row>
    <row r="1315" spans="1:51" s="14" customFormat="1" ht="12">
      <c r="A1315" s="14"/>
      <c r="B1315" s="268"/>
      <c r="C1315" s="269"/>
      <c r="D1315" s="259" t="s">
        <v>173</v>
      </c>
      <c r="E1315" s="270" t="s">
        <v>1</v>
      </c>
      <c r="F1315" s="271" t="s">
        <v>2812</v>
      </c>
      <c r="G1315" s="269"/>
      <c r="H1315" s="272">
        <v>0.667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173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165</v>
      </c>
    </row>
    <row r="1316" spans="1:51" s="14" customFormat="1" ht="12">
      <c r="A1316" s="14"/>
      <c r="B1316" s="268"/>
      <c r="C1316" s="269"/>
      <c r="D1316" s="259" t="s">
        <v>173</v>
      </c>
      <c r="E1316" s="270" t="s">
        <v>1</v>
      </c>
      <c r="F1316" s="271" t="s">
        <v>2813</v>
      </c>
      <c r="G1316" s="269"/>
      <c r="H1316" s="272">
        <v>6.133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173</v>
      </c>
      <c r="AU1316" s="278" t="s">
        <v>82</v>
      </c>
      <c r="AV1316" s="14" t="s">
        <v>82</v>
      </c>
      <c r="AW1316" s="14" t="s">
        <v>30</v>
      </c>
      <c r="AX1316" s="14" t="s">
        <v>73</v>
      </c>
      <c r="AY1316" s="278" t="s">
        <v>165</v>
      </c>
    </row>
    <row r="1317" spans="1:51" s="14" customFormat="1" ht="12">
      <c r="A1317" s="14"/>
      <c r="B1317" s="268"/>
      <c r="C1317" s="269"/>
      <c r="D1317" s="259" t="s">
        <v>173</v>
      </c>
      <c r="E1317" s="269"/>
      <c r="F1317" s="271" t="s">
        <v>2814</v>
      </c>
      <c r="G1317" s="269"/>
      <c r="H1317" s="272">
        <v>7.82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173</v>
      </c>
      <c r="AU1317" s="278" t="s">
        <v>82</v>
      </c>
      <c r="AV1317" s="14" t="s">
        <v>82</v>
      </c>
      <c r="AW1317" s="14" t="s">
        <v>4</v>
      </c>
      <c r="AX1317" s="14" t="s">
        <v>80</v>
      </c>
      <c r="AY1317" s="278" t="s">
        <v>165</v>
      </c>
    </row>
    <row r="1318" spans="1:65" s="2" customFormat="1" ht="16.5" customHeight="1">
      <c r="A1318" s="37"/>
      <c r="B1318" s="38"/>
      <c r="C1318" s="243" t="s">
        <v>1933</v>
      </c>
      <c r="D1318" s="243" t="s">
        <v>167</v>
      </c>
      <c r="E1318" s="244" t="s">
        <v>1982</v>
      </c>
      <c r="F1318" s="245" t="s">
        <v>1983</v>
      </c>
      <c r="G1318" s="246" t="s">
        <v>170</v>
      </c>
      <c r="H1318" s="247">
        <v>6.689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38</v>
      </c>
      <c r="O1318" s="90"/>
      <c r="P1318" s="253">
        <f>O1318*H1318</f>
        <v>0</v>
      </c>
      <c r="Q1318" s="253">
        <v>0.0003</v>
      </c>
      <c r="R1318" s="253">
        <f>Q1318*H1318</f>
        <v>0.0020066999999999997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247</v>
      </c>
      <c r="AT1318" s="255" t="s">
        <v>167</v>
      </c>
      <c r="AU1318" s="255" t="s">
        <v>82</v>
      </c>
      <c r="AY1318" s="16" t="s">
        <v>165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80</v>
      </c>
      <c r="BK1318" s="256">
        <f>ROUND(I1318*H1318,2)</f>
        <v>0</v>
      </c>
      <c r="BL1318" s="16" t="s">
        <v>247</v>
      </c>
      <c r="BM1318" s="255" t="s">
        <v>2815</v>
      </c>
    </row>
    <row r="1319" spans="1:51" s="14" customFormat="1" ht="12">
      <c r="A1319" s="14"/>
      <c r="B1319" s="268"/>
      <c r="C1319" s="269"/>
      <c r="D1319" s="259" t="s">
        <v>173</v>
      </c>
      <c r="E1319" s="270" t="s">
        <v>1</v>
      </c>
      <c r="F1319" s="271" t="s">
        <v>2816</v>
      </c>
      <c r="G1319" s="269"/>
      <c r="H1319" s="272">
        <v>0.556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173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165</v>
      </c>
    </row>
    <row r="1320" spans="1:51" s="14" customFormat="1" ht="12">
      <c r="A1320" s="14"/>
      <c r="B1320" s="268"/>
      <c r="C1320" s="269"/>
      <c r="D1320" s="259" t="s">
        <v>173</v>
      </c>
      <c r="E1320" s="270" t="s">
        <v>1</v>
      </c>
      <c r="F1320" s="271" t="s">
        <v>2813</v>
      </c>
      <c r="G1320" s="269"/>
      <c r="H1320" s="272">
        <v>6.133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173</v>
      </c>
      <c r="AU1320" s="278" t="s">
        <v>82</v>
      </c>
      <c r="AV1320" s="14" t="s">
        <v>82</v>
      </c>
      <c r="AW1320" s="14" t="s">
        <v>30</v>
      </c>
      <c r="AX1320" s="14" t="s">
        <v>73</v>
      </c>
      <c r="AY1320" s="278" t="s">
        <v>165</v>
      </c>
    </row>
    <row r="1321" spans="1:65" s="2" customFormat="1" ht="16.5" customHeight="1">
      <c r="A1321" s="37"/>
      <c r="B1321" s="38"/>
      <c r="C1321" s="243" t="s">
        <v>1938</v>
      </c>
      <c r="D1321" s="243" t="s">
        <v>167</v>
      </c>
      <c r="E1321" s="244" t="s">
        <v>1987</v>
      </c>
      <c r="F1321" s="245" t="s">
        <v>1988</v>
      </c>
      <c r="G1321" s="246" t="s">
        <v>457</v>
      </c>
      <c r="H1321" s="247">
        <v>8.26</v>
      </c>
      <c r="I1321" s="248"/>
      <c r="J1321" s="249">
        <f>ROUND(I1321*H1321,2)</f>
        <v>0</v>
      </c>
      <c r="K1321" s="250"/>
      <c r="L1321" s="43"/>
      <c r="M1321" s="251" t="s">
        <v>1</v>
      </c>
      <c r="N1321" s="252" t="s">
        <v>38</v>
      </c>
      <c r="O1321" s="90"/>
      <c r="P1321" s="253">
        <f>O1321*H1321</f>
        <v>0</v>
      </c>
      <c r="Q1321" s="253">
        <v>3E-05</v>
      </c>
      <c r="R1321" s="253">
        <f>Q1321*H1321</f>
        <v>0.0002478</v>
      </c>
      <c r="S1321" s="253">
        <v>0</v>
      </c>
      <c r="T1321" s="254">
        <f>S1321*H1321</f>
        <v>0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255" t="s">
        <v>247</v>
      </c>
      <c r="AT1321" s="255" t="s">
        <v>167</v>
      </c>
      <c r="AU1321" s="255" t="s">
        <v>82</v>
      </c>
      <c r="AY1321" s="16" t="s">
        <v>165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6" t="s">
        <v>80</v>
      </c>
      <c r="BK1321" s="256">
        <f>ROUND(I1321*H1321,2)</f>
        <v>0</v>
      </c>
      <c r="BL1321" s="16" t="s">
        <v>247</v>
      </c>
      <c r="BM1321" s="255" t="s">
        <v>2817</v>
      </c>
    </row>
    <row r="1322" spans="1:51" s="14" customFormat="1" ht="12">
      <c r="A1322" s="14"/>
      <c r="B1322" s="268"/>
      <c r="C1322" s="269"/>
      <c r="D1322" s="259" t="s">
        <v>173</v>
      </c>
      <c r="E1322" s="270" t="s">
        <v>1</v>
      </c>
      <c r="F1322" s="271" t="s">
        <v>2818</v>
      </c>
      <c r="G1322" s="269"/>
      <c r="H1322" s="272">
        <v>8.26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173</v>
      </c>
      <c r="AU1322" s="278" t="s">
        <v>82</v>
      </c>
      <c r="AV1322" s="14" t="s">
        <v>82</v>
      </c>
      <c r="AW1322" s="14" t="s">
        <v>30</v>
      </c>
      <c r="AX1322" s="14" t="s">
        <v>73</v>
      </c>
      <c r="AY1322" s="278" t="s">
        <v>165</v>
      </c>
    </row>
    <row r="1323" spans="1:65" s="2" customFormat="1" ht="21.75" customHeight="1">
      <c r="A1323" s="37"/>
      <c r="B1323" s="38"/>
      <c r="C1323" s="243" t="s">
        <v>1942</v>
      </c>
      <c r="D1323" s="243" t="s">
        <v>167</v>
      </c>
      <c r="E1323" s="244" t="s">
        <v>1992</v>
      </c>
      <c r="F1323" s="245" t="s">
        <v>1993</v>
      </c>
      <c r="G1323" s="246" t="s">
        <v>219</v>
      </c>
      <c r="H1323" s="247">
        <v>0.178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38</v>
      </c>
      <c r="O1323" s="90"/>
      <c r="P1323" s="253">
        <f>O1323*H1323</f>
        <v>0</v>
      </c>
      <c r="Q1323" s="253">
        <v>0</v>
      </c>
      <c r="R1323" s="253">
        <f>Q1323*H1323</f>
        <v>0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247</v>
      </c>
      <c r="AT1323" s="255" t="s">
        <v>167</v>
      </c>
      <c r="AU1323" s="255" t="s">
        <v>82</v>
      </c>
      <c r="AY1323" s="16" t="s">
        <v>165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80</v>
      </c>
      <c r="BK1323" s="256">
        <f>ROUND(I1323*H1323,2)</f>
        <v>0</v>
      </c>
      <c r="BL1323" s="16" t="s">
        <v>247</v>
      </c>
      <c r="BM1323" s="255" t="s">
        <v>2819</v>
      </c>
    </row>
    <row r="1324" spans="1:63" s="12" customFormat="1" ht="22.8" customHeight="1">
      <c r="A1324" s="12"/>
      <c r="B1324" s="227"/>
      <c r="C1324" s="228"/>
      <c r="D1324" s="229" t="s">
        <v>72</v>
      </c>
      <c r="E1324" s="241" t="s">
        <v>1995</v>
      </c>
      <c r="F1324" s="241" t="s">
        <v>1996</v>
      </c>
      <c r="G1324" s="228"/>
      <c r="H1324" s="228"/>
      <c r="I1324" s="231"/>
      <c r="J1324" s="242">
        <f>BK1324</f>
        <v>0</v>
      </c>
      <c r="K1324" s="228"/>
      <c r="L1324" s="233"/>
      <c r="M1324" s="234"/>
      <c r="N1324" s="235"/>
      <c r="O1324" s="235"/>
      <c r="P1324" s="236">
        <f>SUM(P1325:P1357)</f>
        <v>0</v>
      </c>
      <c r="Q1324" s="235"/>
      <c r="R1324" s="236">
        <f>SUM(R1325:R1357)</f>
        <v>0.09107602</v>
      </c>
      <c r="S1324" s="235"/>
      <c r="T1324" s="237">
        <f>SUM(T1325:T1357)</f>
        <v>0</v>
      </c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R1324" s="238" t="s">
        <v>82</v>
      </c>
      <c r="AT1324" s="239" t="s">
        <v>72</v>
      </c>
      <c r="AU1324" s="239" t="s">
        <v>80</v>
      </c>
      <c r="AY1324" s="238" t="s">
        <v>165</v>
      </c>
      <c r="BK1324" s="240">
        <f>SUM(BK1325:BK1357)</f>
        <v>0</v>
      </c>
    </row>
    <row r="1325" spans="1:65" s="2" customFormat="1" ht="21.75" customHeight="1">
      <c r="A1325" s="37"/>
      <c r="B1325" s="38"/>
      <c r="C1325" s="243" t="s">
        <v>1946</v>
      </c>
      <c r="D1325" s="243" t="s">
        <v>167</v>
      </c>
      <c r="E1325" s="244" t="s">
        <v>1998</v>
      </c>
      <c r="F1325" s="245" t="s">
        <v>1999</v>
      </c>
      <c r="G1325" s="246" t="s">
        <v>170</v>
      </c>
      <c r="H1325" s="247">
        <v>375.331</v>
      </c>
      <c r="I1325" s="248"/>
      <c r="J1325" s="249">
        <f>ROUND(I1325*H1325,2)</f>
        <v>0</v>
      </c>
      <c r="K1325" s="250"/>
      <c r="L1325" s="43"/>
      <c r="M1325" s="251" t="s">
        <v>1</v>
      </c>
      <c r="N1325" s="252" t="s">
        <v>38</v>
      </c>
      <c r="O1325" s="90"/>
      <c r="P1325" s="253">
        <f>O1325*H1325</f>
        <v>0</v>
      </c>
      <c r="Q1325" s="253">
        <v>0</v>
      </c>
      <c r="R1325" s="253">
        <f>Q1325*H1325</f>
        <v>0</v>
      </c>
      <c r="S1325" s="253">
        <v>0</v>
      </c>
      <c r="T1325" s="254">
        <f>S1325*H1325</f>
        <v>0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255" t="s">
        <v>247</v>
      </c>
      <c r="AT1325" s="255" t="s">
        <v>167</v>
      </c>
      <c r="AU1325" s="255" t="s">
        <v>82</v>
      </c>
      <c r="AY1325" s="16" t="s">
        <v>165</v>
      </c>
      <c r="BE1325" s="256">
        <f>IF(N1325="základní",J1325,0)</f>
        <v>0</v>
      </c>
      <c r="BF1325" s="256">
        <f>IF(N1325="snížená",J1325,0)</f>
        <v>0</v>
      </c>
      <c r="BG1325" s="256">
        <f>IF(N1325="zákl. přenesená",J1325,0)</f>
        <v>0</v>
      </c>
      <c r="BH1325" s="256">
        <f>IF(N1325="sníž. přenesená",J1325,0)</f>
        <v>0</v>
      </c>
      <c r="BI1325" s="256">
        <f>IF(N1325="nulová",J1325,0)</f>
        <v>0</v>
      </c>
      <c r="BJ1325" s="16" t="s">
        <v>80</v>
      </c>
      <c r="BK1325" s="256">
        <f>ROUND(I1325*H1325,2)</f>
        <v>0</v>
      </c>
      <c r="BL1325" s="16" t="s">
        <v>247</v>
      </c>
      <c r="BM1325" s="255" t="s">
        <v>2820</v>
      </c>
    </row>
    <row r="1326" spans="1:51" s="14" customFormat="1" ht="12">
      <c r="A1326" s="14"/>
      <c r="B1326" s="268"/>
      <c r="C1326" s="269"/>
      <c r="D1326" s="259" t="s">
        <v>173</v>
      </c>
      <c r="E1326" s="270" t="s">
        <v>1</v>
      </c>
      <c r="F1326" s="271" t="s">
        <v>2821</v>
      </c>
      <c r="G1326" s="269"/>
      <c r="H1326" s="272">
        <v>159.124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173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165</v>
      </c>
    </row>
    <row r="1327" spans="1:51" s="14" customFormat="1" ht="12">
      <c r="A1327" s="14"/>
      <c r="B1327" s="268"/>
      <c r="C1327" s="269"/>
      <c r="D1327" s="259" t="s">
        <v>173</v>
      </c>
      <c r="E1327" s="270" t="s">
        <v>1</v>
      </c>
      <c r="F1327" s="271" t="s">
        <v>2822</v>
      </c>
      <c r="G1327" s="269"/>
      <c r="H1327" s="272">
        <v>125.026</v>
      </c>
      <c r="I1327" s="273"/>
      <c r="J1327" s="269"/>
      <c r="K1327" s="269"/>
      <c r="L1327" s="274"/>
      <c r="M1327" s="275"/>
      <c r="N1327" s="276"/>
      <c r="O1327" s="276"/>
      <c r="P1327" s="276"/>
      <c r="Q1327" s="276"/>
      <c r="R1327" s="276"/>
      <c r="S1327" s="276"/>
      <c r="T1327" s="27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78" t="s">
        <v>173</v>
      </c>
      <c r="AU1327" s="278" t="s">
        <v>82</v>
      </c>
      <c r="AV1327" s="14" t="s">
        <v>82</v>
      </c>
      <c r="AW1327" s="14" t="s">
        <v>30</v>
      </c>
      <c r="AX1327" s="14" t="s">
        <v>73</v>
      </c>
      <c r="AY1327" s="278" t="s">
        <v>165</v>
      </c>
    </row>
    <row r="1328" spans="1:51" s="14" customFormat="1" ht="12">
      <c r="A1328" s="14"/>
      <c r="B1328" s="268"/>
      <c r="C1328" s="269"/>
      <c r="D1328" s="259" t="s">
        <v>173</v>
      </c>
      <c r="E1328" s="270" t="s">
        <v>1</v>
      </c>
      <c r="F1328" s="271" t="s">
        <v>2823</v>
      </c>
      <c r="G1328" s="269"/>
      <c r="H1328" s="272">
        <v>7.565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173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165</v>
      </c>
    </row>
    <row r="1329" spans="1:51" s="14" customFormat="1" ht="12">
      <c r="A1329" s="14"/>
      <c r="B1329" s="268"/>
      <c r="C1329" s="269"/>
      <c r="D1329" s="259" t="s">
        <v>173</v>
      </c>
      <c r="E1329" s="270" t="s">
        <v>1</v>
      </c>
      <c r="F1329" s="271" t="s">
        <v>2824</v>
      </c>
      <c r="G1329" s="269"/>
      <c r="H1329" s="272">
        <v>7.68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173</v>
      </c>
      <c r="AU1329" s="278" t="s">
        <v>82</v>
      </c>
      <c r="AV1329" s="14" t="s">
        <v>82</v>
      </c>
      <c r="AW1329" s="14" t="s">
        <v>30</v>
      </c>
      <c r="AX1329" s="14" t="s">
        <v>73</v>
      </c>
      <c r="AY1329" s="278" t="s">
        <v>165</v>
      </c>
    </row>
    <row r="1330" spans="1:51" s="14" customFormat="1" ht="12">
      <c r="A1330" s="14"/>
      <c r="B1330" s="268"/>
      <c r="C1330" s="269"/>
      <c r="D1330" s="259" t="s">
        <v>173</v>
      </c>
      <c r="E1330" s="270" t="s">
        <v>1</v>
      </c>
      <c r="F1330" s="271" t="s">
        <v>2825</v>
      </c>
      <c r="G1330" s="269"/>
      <c r="H1330" s="272">
        <v>75.936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173</v>
      </c>
      <c r="AU1330" s="278" t="s">
        <v>82</v>
      </c>
      <c r="AV1330" s="14" t="s">
        <v>82</v>
      </c>
      <c r="AW1330" s="14" t="s">
        <v>30</v>
      </c>
      <c r="AX1330" s="14" t="s">
        <v>73</v>
      </c>
      <c r="AY1330" s="278" t="s">
        <v>165</v>
      </c>
    </row>
    <row r="1331" spans="1:65" s="2" customFormat="1" ht="21.75" customHeight="1">
      <c r="A1331" s="37"/>
      <c r="B1331" s="38"/>
      <c r="C1331" s="243" t="s">
        <v>1951</v>
      </c>
      <c r="D1331" s="243" t="s">
        <v>167</v>
      </c>
      <c r="E1331" s="244" t="s">
        <v>2007</v>
      </c>
      <c r="F1331" s="245" t="s">
        <v>2008</v>
      </c>
      <c r="G1331" s="246" t="s">
        <v>170</v>
      </c>
      <c r="H1331" s="247">
        <v>375.331</v>
      </c>
      <c r="I1331" s="248"/>
      <c r="J1331" s="249">
        <f>ROUND(I1331*H1331,2)</f>
        <v>0</v>
      </c>
      <c r="K1331" s="250"/>
      <c r="L1331" s="43"/>
      <c r="M1331" s="251" t="s">
        <v>1</v>
      </c>
      <c r="N1331" s="252" t="s">
        <v>38</v>
      </c>
      <c r="O1331" s="90"/>
      <c r="P1331" s="253">
        <f>O1331*H1331</f>
        <v>0</v>
      </c>
      <c r="Q1331" s="253">
        <v>0.00022</v>
      </c>
      <c r="R1331" s="253">
        <f>Q1331*H1331</f>
        <v>0.08257282</v>
      </c>
      <c r="S1331" s="253">
        <v>0</v>
      </c>
      <c r="T1331" s="254">
        <f>S1331*H1331</f>
        <v>0</v>
      </c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R1331" s="255" t="s">
        <v>247</v>
      </c>
      <c r="AT1331" s="255" t="s">
        <v>167</v>
      </c>
      <c r="AU1331" s="255" t="s">
        <v>82</v>
      </c>
      <c r="AY1331" s="16" t="s">
        <v>165</v>
      </c>
      <c r="BE1331" s="256">
        <f>IF(N1331="základní",J1331,0)</f>
        <v>0</v>
      </c>
      <c r="BF1331" s="256">
        <f>IF(N1331="snížená",J1331,0)</f>
        <v>0</v>
      </c>
      <c r="BG1331" s="256">
        <f>IF(N1331="zákl. přenesená",J1331,0)</f>
        <v>0</v>
      </c>
      <c r="BH1331" s="256">
        <f>IF(N1331="sníž. přenesená",J1331,0)</f>
        <v>0</v>
      </c>
      <c r="BI1331" s="256">
        <f>IF(N1331="nulová",J1331,0)</f>
        <v>0</v>
      </c>
      <c r="BJ1331" s="16" t="s">
        <v>80</v>
      </c>
      <c r="BK1331" s="256">
        <f>ROUND(I1331*H1331,2)</f>
        <v>0</v>
      </c>
      <c r="BL1331" s="16" t="s">
        <v>247</v>
      </c>
      <c r="BM1331" s="255" t="s">
        <v>2826</v>
      </c>
    </row>
    <row r="1332" spans="1:51" s="14" customFormat="1" ht="12">
      <c r="A1332" s="14"/>
      <c r="B1332" s="268"/>
      <c r="C1332" s="269"/>
      <c r="D1332" s="259" t="s">
        <v>173</v>
      </c>
      <c r="E1332" s="270" t="s">
        <v>1</v>
      </c>
      <c r="F1332" s="271" t="s">
        <v>2821</v>
      </c>
      <c r="G1332" s="269"/>
      <c r="H1332" s="272">
        <v>159.124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173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165</v>
      </c>
    </row>
    <row r="1333" spans="1:51" s="14" customFormat="1" ht="12">
      <c r="A1333" s="14"/>
      <c r="B1333" s="268"/>
      <c r="C1333" s="269"/>
      <c r="D1333" s="259" t="s">
        <v>173</v>
      </c>
      <c r="E1333" s="270" t="s">
        <v>1</v>
      </c>
      <c r="F1333" s="271" t="s">
        <v>2822</v>
      </c>
      <c r="G1333" s="269"/>
      <c r="H1333" s="272">
        <v>125.026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173</v>
      </c>
      <c r="AU1333" s="278" t="s">
        <v>82</v>
      </c>
      <c r="AV1333" s="14" t="s">
        <v>82</v>
      </c>
      <c r="AW1333" s="14" t="s">
        <v>30</v>
      </c>
      <c r="AX1333" s="14" t="s">
        <v>73</v>
      </c>
      <c r="AY1333" s="278" t="s">
        <v>165</v>
      </c>
    </row>
    <row r="1334" spans="1:51" s="14" customFormat="1" ht="12">
      <c r="A1334" s="14"/>
      <c r="B1334" s="268"/>
      <c r="C1334" s="269"/>
      <c r="D1334" s="259" t="s">
        <v>173</v>
      </c>
      <c r="E1334" s="270" t="s">
        <v>1</v>
      </c>
      <c r="F1334" s="271" t="s">
        <v>2823</v>
      </c>
      <c r="G1334" s="269"/>
      <c r="H1334" s="272">
        <v>7.565</v>
      </c>
      <c r="I1334" s="273"/>
      <c r="J1334" s="269"/>
      <c r="K1334" s="269"/>
      <c r="L1334" s="274"/>
      <c r="M1334" s="275"/>
      <c r="N1334" s="276"/>
      <c r="O1334" s="276"/>
      <c r="P1334" s="276"/>
      <c r="Q1334" s="276"/>
      <c r="R1334" s="276"/>
      <c r="S1334" s="276"/>
      <c r="T1334" s="27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78" t="s">
        <v>173</v>
      </c>
      <c r="AU1334" s="278" t="s">
        <v>82</v>
      </c>
      <c r="AV1334" s="14" t="s">
        <v>82</v>
      </c>
      <c r="AW1334" s="14" t="s">
        <v>30</v>
      </c>
      <c r="AX1334" s="14" t="s">
        <v>73</v>
      </c>
      <c r="AY1334" s="278" t="s">
        <v>165</v>
      </c>
    </row>
    <row r="1335" spans="1:51" s="14" customFormat="1" ht="12">
      <c r="A1335" s="14"/>
      <c r="B1335" s="268"/>
      <c r="C1335" s="269"/>
      <c r="D1335" s="259" t="s">
        <v>173</v>
      </c>
      <c r="E1335" s="270" t="s">
        <v>1</v>
      </c>
      <c r="F1335" s="271" t="s">
        <v>2824</v>
      </c>
      <c r="G1335" s="269"/>
      <c r="H1335" s="272">
        <v>7.68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173</v>
      </c>
      <c r="AU1335" s="278" t="s">
        <v>82</v>
      </c>
      <c r="AV1335" s="14" t="s">
        <v>82</v>
      </c>
      <c r="AW1335" s="14" t="s">
        <v>30</v>
      </c>
      <c r="AX1335" s="14" t="s">
        <v>73</v>
      </c>
      <c r="AY1335" s="278" t="s">
        <v>165</v>
      </c>
    </row>
    <row r="1336" spans="1:51" s="14" customFormat="1" ht="12">
      <c r="A1336" s="14"/>
      <c r="B1336" s="268"/>
      <c r="C1336" s="269"/>
      <c r="D1336" s="259" t="s">
        <v>173</v>
      </c>
      <c r="E1336" s="270" t="s">
        <v>1</v>
      </c>
      <c r="F1336" s="271" t="s">
        <v>2825</v>
      </c>
      <c r="G1336" s="269"/>
      <c r="H1336" s="272">
        <v>75.936</v>
      </c>
      <c r="I1336" s="273"/>
      <c r="J1336" s="269"/>
      <c r="K1336" s="269"/>
      <c r="L1336" s="274"/>
      <c r="M1336" s="275"/>
      <c r="N1336" s="276"/>
      <c r="O1336" s="276"/>
      <c r="P1336" s="276"/>
      <c r="Q1336" s="276"/>
      <c r="R1336" s="276"/>
      <c r="S1336" s="276"/>
      <c r="T1336" s="27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8" t="s">
        <v>173</v>
      </c>
      <c r="AU1336" s="278" t="s">
        <v>82</v>
      </c>
      <c r="AV1336" s="14" t="s">
        <v>82</v>
      </c>
      <c r="AW1336" s="14" t="s">
        <v>30</v>
      </c>
      <c r="AX1336" s="14" t="s">
        <v>73</v>
      </c>
      <c r="AY1336" s="278" t="s">
        <v>165</v>
      </c>
    </row>
    <row r="1337" spans="1:65" s="2" customFormat="1" ht="21.75" customHeight="1">
      <c r="A1337" s="37"/>
      <c r="B1337" s="38"/>
      <c r="C1337" s="243" t="s">
        <v>1958</v>
      </c>
      <c r="D1337" s="243" t="s">
        <v>167</v>
      </c>
      <c r="E1337" s="244" t="s">
        <v>2011</v>
      </c>
      <c r="F1337" s="245" t="s">
        <v>2012</v>
      </c>
      <c r="G1337" s="246" t="s">
        <v>170</v>
      </c>
      <c r="H1337" s="247">
        <v>14.66</v>
      </c>
      <c r="I1337" s="248"/>
      <c r="J1337" s="249">
        <f>ROUND(I1337*H1337,2)</f>
        <v>0</v>
      </c>
      <c r="K1337" s="250"/>
      <c r="L1337" s="43"/>
      <c r="M1337" s="251" t="s">
        <v>1</v>
      </c>
      <c r="N1337" s="252" t="s">
        <v>38</v>
      </c>
      <c r="O1337" s="90"/>
      <c r="P1337" s="253">
        <f>O1337*H1337</f>
        <v>0</v>
      </c>
      <c r="Q1337" s="253">
        <v>8E-05</v>
      </c>
      <c r="R1337" s="253">
        <f>Q1337*H1337</f>
        <v>0.0011728</v>
      </c>
      <c r="S1337" s="253">
        <v>0</v>
      </c>
      <c r="T1337" s="254">
        <f>S1337*H1337</f>
        <v>0</v>
      </c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R1337" s="255" t="s">
        <v>247</v>
      </c>
      <c r="AT1337" s="255" t="s">
        <v>167</v>
      </c>
      <c r="AU1337" s="255" t="s">
        <v>82</v>
      </c>
      <c r="AY1337" s="16" t="s">
        <v>165</v>
      </c>
      <c r="BE1337" s="256">
        <f>IF(N1337="základní",J1337,0)</f>
        <v>0</v>
      </c>
      <c r="BF1337" s="256">
        <f>IF(N1337="snížená",J1337,0)</f>
        <v>0</v>
      </c>
      <c r="BG1337" s="256">
        <f>IF(N1337="zákl. přenesená",J1337,0)</f>
        <v>0</v>
      </c>
      <c r="BH1337" s="256">
        <f>IF(N1337="sníž. přenesená",J1337,0)</f>
        <v>0</v>
      </c>
      <c r="BI1337" s="256">
        <f>IF(N1337="nulová",J1337,0)</f>
        <v>0</v>
      </c>
      <c r="BJ1337" s="16" t="s">
        <v>80</v>
      </c>
      <c r="BK1337" s="256">
        <f>ROUND(I1337*H1337,2)</f>
        <v>0</v>
      </c>
      <c r="BL1337" s="16" t="s">
        <v>247</v>
      </c>
      <c r="BM1337" s="255" t="s">
        <v>2827</v>
      </c>
    </row>
    <row r="1338" spans="1:51" s="13" customFormat="1" ht="12">
      <c r="A1338" s="13"/>
      <c r="B1338" s="257"/>
      <c r="C1338" s="258"/>
      <c r="D1338" s="259" t="s">
        <v>173</v>
      </c>
      <c r="E1338" s="260" t="s">
        <v>1</v>
      </c>
      <c r="F1338" s="261" t="s">
        <v>2828</v>
      </c>
      <c r="G1338" s="258"/>
      <c r="H1338" s="260" t="s">
        <v>1</v>
      </c>
      <c r="I1338" s="262"/>
      <c r="J1338" s="258"/>
      <c r="K1338" s="258"/>
      <c r="L1338" s="263"/>
      <c r="M1338" s="264"/>
      <c r="N1338" s="265"/>
      <c r="O1338" s="265"/>
      <c r="P1338" s="265"/>
      <c r="Q1338" s="265"/>
      <c r="R1338" s="265"/>
      <c r="S1338" s="265"/>
      <c r="T1338" s="266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67" t="s">
        <v>173</v>
      </c>
      <c r="AU1338" s="267" t="s">
        <v>82</v>
      </c>
      <c r="AV1338" s="13" t="s">
        <v>80</v>
      </c>
      <c r="AW1338" s="13" t="s">
        <v>30</v>
      </c>
      <c r="AX1338" s="13" t="s">
        <v>73</v>
      </c>
      <c r="AY1338" s="267" t="s">
        <v>165</v>
      </c>
    </row>
    <row r="1339" spans="1:51" s="14" customFormat="1" ht="12">
      <c r="A1339" s="14"/>
      <c r="B1339" s="268"/>
      <c r="C1339" s="269"/>
      <c r="D1339" s="259" t="s">
        <v>173</v>
      </c>
      <c r="E1339" s="270" t="s">
        <v>1</v>
      </c>
      <c r="F1339" s="271" t="s">
        <v>2015</v>
      </c>
      <c r="G1339" s="269"/>
      <c r="H1339" s="272">
        <v>7.5</v>
      </c>
      <c r="I1339" s="273"/>
      <c r="J1339" s="269"/>
      <c r="K1339" s="269"/>
      <c r="L1339" s="274"/>
      <c r="M1339" s="275"/>
      <c r="N1339" s="276"/>
      <c r="O1339" s="276"/>
      <c r="P1339" s="276"/>
      <c r="Q1339" s="276"/>
      <c r="R1339" s="276"/>
      <c r="S1339" s="276"/>
      <c r="T1339" s="27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78" t="s">
        <v>173</v>
      </c>
      <c r="AU1339" s="278" t="s">
        <v>82</v>
      </c>
      <c r="AV1339" s="14" t="s">
        <v>82</v>
      </c>
      <c r="AW1339" s="14" t="s">
        <v>30</v>
      </c>
      <c r="AX1339" s="14" t="s">
        <v>73</v>
      </c>
      <c r="AY1339" s="278" t="s">
        <v>165</v>
      </c>
    </row>
    <row r="1340" spans="1:51" s="14" customFormat="1" ht="12">
      <c r="A1340" s="14"/>
      <c r="B1340" s="268"/>
      <c r="C1340" s="269"/>
      <c r="D1340" s="259" t="s">
        <v>173</v>
      </c>
      <c r="E1340" s="270" t="s">
        <v>1</v>
      </c>
      <c r="F1340" s="271" t="s">
        <v>2016</v>
      </c>
      <c r="G1340" s="269"/>
      <c r="H1340" s="272">
        <v>5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173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165</v>
      </c>
    </row>
    <row r="1341" spans="1:51" s="14" customFormat="1" ht="12">
      <c r="A1341" s="14"/>
      <c r="B1341" s="268"/>
      <c r="C1341" s="269"/>
      <c r="D1341" s="259" t="s">
        <v>173</v>
      </c>
      <c r="E1341" s="270" t="s">
        <v>1</v>
      </c>
      <c r="F1341" s="271" t="s">
        <v>2829</v>
      </c>
      <c r="G1341" s="269"/>
      <c r="H1341" s="272">
        <v>2.16</v>
      </c>
      <c r="I1341" s="273"/>
      <c r="J1341" s="269"/>
      <c r="K1341" s="269"/>
      <c r="L1341" s="274"/>
      <c r="M1341" s="275"/>
      <c r="N1341" s="276"/>
      <c r="O1341" s="276"/>
      <c r="P1341" s="276"/>
      <c r="Q1341" s="276"/>
      <c r="R1341" s="276"/>
      <c r="S1341" s="276"/>
      <c r="T1341" s="277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78" t="s">
        <v>173</v>
      </c>
      <c r="AU1341" s="278" t="s">
        <v>82</v>
      </c>
      <c r="AV1341" s="14" t="s">
        <v>82</v>
      </c>
      <c r="AW1341" s="14" t="s">
        <v>30</v>
      </c>
      <c r="AX1341" s="14" t="s">
        <v>73</v>
      </c>
      <c r="AY1341" s="278" t="s">
        <v>165</v>
      </c>
    </row>
    <row r="1342" spans="1:65" s="2" customFormat="1" ht="21.75" customHeight="1">
      <c r="A1342" s="37"/>
      <c r="B1342" s="38"/>
      <c r="C1342" s="243" t="s">
        <v>2006</v>
      </c>
      <c r="D1342" s="243" t="s">
        <v>167</v>
      </c>
      <c r="E1342" s="244" t="s">
        <v>2019</v>
      </c>
      <c r="F1342" s="245" t="s">
        <v>2020</v>
      </c>
      <c r="G1342" s="246" t="s">
        <v>170</v>
      </c>
      <c r="H1342" s="247">
        <v>2.16</v>
      </c>
      <c r="I1342" s="248"/>
      <c r="J1342" s="249">
        <f>ROUND(I1342*H1342,2)</f>
        <v>0</v>
      </c>
      <c r="K1342" s="250"/>
      <c r="L1342" s="43"/>
      <c r="M1342" s="251" t="s">
        <v>1</v>
      </c>
      <c r="N1342" s="252" t="s">
        <v>38</v>
      </c>
      <c r="O1342" s="90"/>
      <c r="P1342" s="253">
        <f>O1342*H1342</f>
        <v>0</v>
      </c>
      <c r="Q1342" s="253">
        <v>0</v>
      </c>
      <c r="R1342" s="253">
        <f>Q1342*H1342</f>
        <v>0</v>
      </c>
      <c r="S1342" s="253">
        <v>0</v>
      </c>
      <c r="T1342" s="254">
        <f>S1342*H1342</f>
        <v>0</v>
      </c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R1342" s="255" t="s">
        <v>247</v>
      </c>
      <c r="AT1342" s="255" t="s">
        <v>167</v>
      </c>
      <c r="AU1342" s="255" t="s">
        <v>82</v>
      </c>
      <c r="AY1342" s="16" t="s">
        <v>165</v>
      </c>
      <c r="BE1342" s="256">
        <f>IF(N1342="základní",J1342,0)</f>
        <v>0</v>
      </c>
      <c r="BF1342" s="256">
        <f>IF(N1342="snížená",J1342,0)</f>
        <v>0</v>
      </c>
      <c r="BG1342" s="256">
        <f>IF(N1342="zákl. přenesená",J1342,0)</f>
        <v>0</v>
      </c>
      <c r="BH1342" s="256">
        <f>IF(N1342="sníž. přenesená",J1342,0)</f>
        <v>0</v>
      </c>
      <c r="BI1342" s="256">
        <f>IF(N1342="nulová",J1342,0)</f>
        <v>0</v>
      </c>
      <c r="BJ1342" s="16" t="s">
        <v>80</v>
      </c>
      <c r="BK1342" s="256">
        <f>ROUND(I1342*H1342,2)</f>
        <v>0</v>
      </c>
      <c r="BL1342" s="16" t="s">
        <v>247</v>
      </c>
      <c r="BM1342" s="255" t="s">
        <v>2830</v>
      </c>
    </row>
    <row r="1343" spans="1:51" s="14" customFormat="1" ht="12">
      <c r="A1343" s="14"/>
      <c r="B1343" s="268"/>
      <c r="C1343" s="269"/>
      <c r="D1343" s="259" t="s">
        <v>173</v>
      </c>
      <c r="E1343" s="270" t="s">
        <v>1</v>
      </c>
      <c r="F1343" s="271" t="s">
        <v>2829</v>
      </c>
      <c r="G1343" s="269"/>
      <c r="H1343" s="272">
        <v>2.16</v>
      </c>
      <c r="I1343" s="273"/>
      <c r="J1343" s="269"/>
      <c r="K1343" s="269"/>
      <c r="L1343" s="274"/>
      <c r="M1343" s="275"/>
      <c r="N1343" s="276"/>
      <c r="O1343" s="276"/>
      <c r="P1343" s="276"/>
      <c r="Q1343" s="276"/>
      <c r="R1343" s="276"/>
      <c r="S1343" s="276"/>
      <c r="T1343" s="27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78" t="s">
        <v>173</v>
      </c>
      <c r="AU1343" s="278" t="s">
        <v>82</v>
      </c>
      <c r="AV1343" s="14" t="s">
        <v>82</v>
      </c>
      <c r="AW1343" s="14" t="s">
        <v>30</v>
      </c>
      <c r="AX1343" s="14" t="s">
        <v>73</v>
      </c>
      <c r="AY1343" s="278" t="s">
        <v>165</v>
      </c>
    </row>
    <row r="1344" spans="1:65" s="2" customFormat="1" ht="21.75" customHeight="1">
      <c r="A1344" s="37"/>
      <c r="B1344" s="38"/>
      <c r="C1344" s="243" t="s">
        <v>1964</v>
      </c>
      <c r="D1344" s="243" t="s">
        <v>167</v>
      </c>
      <c r="E1344" s="244" t="s">
        <v>2023</v>
      </c>
      <c r="F1344" s="245" t="s">
        <v>2024</v>
      </c>
      <c r="G1344" s="246" t="s">
        <v>170</v>
      </c>
      <c r="H1344" s="247">
        <v>14.66</v>
      </c>
      <c r="I1344" s="248"/>
      <c r="J1344" s="249">
        <f>ROUND(I1344*H1344,2)</f>
        <v>0</v>
      </c>
      <c r="K1344" s="250"/>
      <c r="L1344" s="43"/>
      <c r="M1344" s="251" t="s">
        <v>1</v>
      </c>
      <c r="N1344" s="252" t="s">
        <v>38</v>
      </c>
      <c r="O1344" s="90"/>
      <c r="P1344" s="253">
        <f>O1344*H1344</f>
        <v>0</v>
      </c>
      <c r="Q1344" s="253">
        <v>0.00014</v>
      </c>
      <c r="R1344" s="253">
        <f>Q1344*H1344</f>
        <v>0.0020524</v>
      </c>
      <c r="S1344" s="253">
        <v>0</v>
      </c>
      <c r="T1344" s="254">
        <f>S1344*H1344</f>
        <v>0</v>
      </c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R1344" s="255" t="s">
        <v>247</v>
      </c>
      <c r="AT1344" s="255" t="s">
        <v>167</v>
      </c>
      <c r="AU1344" s="255" t="s">
        <v>82</v>
      </c>
      <c r="AY1344" s="16" t="s">
        <v>165</v>
      </c>
      <c r="BE1344" s="256">
        <f>IF(N1344="základní",J1344,0)</f>
        <v>0</v>
      </c>
      <c r="BF1344" s="256">
        <f>IF(N1344="snížená",J1344,0)</f>
        <v>0</v>
      </c>
      <c r="BG1344" s="256">
        <f>IF(N1344="zákl. přenesená",J1344,0)</f>
        <v>0</v>
      </c>
      <c r="BH1344" s="256">
        <f>IF(N1344="sníž. přenesená",J1344,0)</f>
        <v>0</v>
      </c>
      <c r="BI1344" s="256">
        <f>IF(N1344="nulová",J1344,0)</f>
        <v>0</v>
      </c>
      <c r="BJ1344" s="16" t="s">
        <v>80</v>
      </c>
      <c r="BK1344" s="256">
        <f>ROUND(I1344*H1344,2)</f>
        <v>0</v>
      </c>
      <c r="BL1344" s="16" t="s">
        <v>247</v>
      </c>
      <c r="BM1344" s="255" t="s">
        <v>2831</v>
      </c>
    </row>
    <row r="1345" spans="1:51" s="13" customFormat="1" ht="12">
      <c r="A1345" s="13"/>
      <c r="B1345" s="257"/>
      <c r="C1345" s="258"/>
      <c r="D1345" s="259" t="s">
        <v>173</v>
      </c>
      <c r="E1345" s="260" t="s">
        <v>1</v>
      </c>
      <c r="F1345" s="261" t="s">
        <v>2828</v>
      </c>
      <c r="G1345" s="258"/>
      <c r="H1345" s="260" t="s">
        <v>1</v>
      </c>
      <c r="I1345" s="262"/>
      <c r="J1345" s="258"/>
      <c r="K1345" s="258"/>
      <c r="L1345" s="263"/>
      <c r="M1345" s="264"/>
      <c r="N1345" s="265"/>
      <c r="O1345" s="265"/>
      <c r="P1345" s="265"/>
      <c r="Q1345" s="265"/>
      <c r="R1345" s="265"/>
      <c r="S1345" s="265"/>
      <c r="T1345" s="266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7" t="s">
        <v>173</v>
      </c>
      <c r="AU1345" s="267" t="s">
        <v>82</v>
      </c>
      <c r="AV1345" s="13" t="s">
        <v>80</v>
      </c>
      <c r="AW1345" s="13" t="s">
        <v>30</v>
      </c>
      <c r="AX1345" s="13" t="s">
        <v>73</v>
      </c>
      <c r="AY1345" s="267" t="s">
        <v>165</v>
      </c>
    </row>
    <row r="1346" spans="1:51" s="14" customFormat="1" ht="12">
      <c r="A1346" s="14"/>
      <c r="B1346" s="268"/>
      <c r="C1346" s="269"/>
      <c r="D1346" s="259" t="s">
        <v>173</v>
      </c>
      <c r="E1346" s="270" t="s">
        <v>1</v>
      </c>
      <c r="F1346" s="271" t="s">
        <v>2015</v>
      </c>
      <c r="G1346" s="269"/>
      <c r="H1346" s="272">
        <v>7.5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173</v>
      </c>
      <c r="AU1346" s="278" t="s">
        <v>82</v>
      </c>
      <c r="AV1346" s="14" t="s">
        <v>82</v>
      </c>
      <c r="AW1346" s="14" t="s">
        <v>30</v>
      </c>
      <c r="AX1346" s="14" t="s">
        <v>73</v>
      </c>
      <c r="AY1346" s="278" t="s">
        <v>165</v>
      </c>
    </row>
    <row r="1347" spans="1:51" s="14" customFormat="1" ht="12">
      <c r="A1347" s="14"/>
      <c r="B1347" s="268"/>
      <c r="C1347" s="269"/>
      <c r="D1347" s="259" t="s">
        <v>173</v>
      </c>
      <c r="E1347" s="270" t="s">
        <v>1</v>
      </c>
      <c r="F1347" s="271" t="s">
        <v>2016</v>
      </c>
      <c r="G1347" s="269"/>
      <c r="H1347" s="272">
        <v>5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173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165</v>
      </c>
    </row>
    <row r="1348" spans="1:51" s="14" customFormat="1" ht="12">
      <c r="A1348" s="14"/>
      <c r="B1348" s="268"/>
      <c r="C1348" s="269"/>
      <c r="D1348" s="259" t="s">
        <v>173</v>
      </c>
      <c r="E1348" s="270" t="s">
        <v>1</v>
      </c>
      <c r="F1348" s="271" t="s">
        <v>2829</v>
      </c>
      <c r="G1348" s="269"/>
      <c r="H1348" s="272">
        <v>2.16</v>
      </c>
      <c r="I1348" s="273"/>
      <c r="J1348" s="269"/>
      <c r="K1348" s="269"/>
      <c r="L1348" s="274"/>
      <c r="M1348" s="275"/>
      <c r="N1348" s="276"/>
      <c r="O1348" s="276"/>
      <c r="P1348" s="276"/>
      <c r="Q1348" s="276"/>
      <c r="R1348" s="276"/>
      <c r="S1348" s="276"/>
      <c r="T1348" s="27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78" t="s">
        <v>173</v>
      </c>
      <c r="AU1348" s="278" t="s">
        <v>82</v>
      </c>
      <c r="AV1348" s="14" t="s">
        <v>82</v>
      </c>
      <c r="AW1348" s="14" t="s">
        <v>30</v>
      </c>
      <c r="AX1348" s="14" t="s">
        <v>73</v>
      </c>
      <c r="AY1348" s="278" t="s">
        <v>165</v>
      </c>
    </row>
    <row r="1349" spans="1:65" s="2" customFormat="1" ht="21.75" customHeight="1">
      <c r="A1349" s="37"/>
      <c r="B1349" s="38"/>
      <c r="C1349" s="243" t="s">
        <v>1969</v>
      </c>
      <c r="D1349" s="243" t="s">
        <v>167</v>
      </c>
      <c r="E1349" s="244" t="s">
        <v>2027</v>
      </c>
      <c r="F1349" s="245" t="s">
        <v>2028</v>
      </c>
      <c r="G1349" s="246" t="s">
        <v>170</v>
      </c>
      <c r="H1349" s="247">
        <v>14.66</v>
      </c>
      <c r="I1349" s="248"/>
      <c r="J1349" s="249">
        <f>ROUND(I1349*H1349,2)</f>
        <v>0</v>
      </c>
      <c r="K1349" s="250"/>
      <c r="L1349" s="43"/>
      <c r="M1349" s="251" t="s">
        <v>1</v>
      </c>
      <c r="N1349" s="252" t="s">
        <v>38</v>
      </c>
      <c r="O1349" s="90"/>
      <c r="P1349" s="253">
        <f>O1349*H1349</f>
        <v>0</v>
      </c>
      <c r="Q1349" s="253">
        <v>0.00014</v>
      </c>
      <c r="R1349" s="253">
        <f>Q1349*H1349</f>
        <v>0.0020524</v>
      </c>
      <c r="S1349" s="253">
        <v>0</v>
      </c>
      <c r="T1349" s="254">
        <f>S1349*H1349</f>
        <v>0</v>
      </c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R1349" s="255" t="s">
        <v>247</v>
      </c>
      <c r="AT1349" s="255" t="s">
        <v>167</v>
      </c>
      <c r="AU1349" s="255" t="s">
        <v>82</v>
      </c>
      <c r="AY1349" s="16" t="s">
        <v>165</v>
      </c>
      <c r="BE1349" s="256">
        <f>IF(N1349="základní",J1349,0)</f>
        <v>0</v>
      </c>
      <c r="BF1349" s="256">
        <f>IF(N1349="snížená",J1349,0)</f>
        <v>0</v>
      </c>
      <c r="BG1349" s="256">
        <f>IF(N1349="zákl. přenesená",J1349,0)</f>
        <v>0</v>
      </c>
      <c r="BH1349" s="256">
        <f>IF(N1349="sníž. přenesená",J1349,0)</f>
        <v>0</v>
      </c>
      <c r="BI1349" s="256">
        <f>IF(N1349="nulová",J1349,0)</f>
        <v>0</v>
      </c>
      <c r="BJ1349" s="16" t="s">
        <v>80</v>
      </c>
      <c r="BK1349" s="256">
        <f>ROUND(I1349*H1349,2)</f>
        <v>0</v>
      </c>
      <c r="BL1349" s="16" t="s">
        <v>247</v>
      </c>
      <c r="BM1349" s="255" t="s">
        <v>2832</v>
      </c>
    </row>
    <row r="1350" spans="1:51" s="13" customFormat="1" ht="12">
      <c r="A1350" s="13"/>
      <c r="B1350" s="257"/>
      <c r="C1350" s="258"/>
      <c r="D1350" s="259" t="s">
        <v>173</v>
      </c>
      <c r="E1350" s="260" t="s">
        <v>1</v>
      </c>
      <c r="F1350" s="261" t="s">
        <v>2828</v>
      </c>
      <c r="G1350" s="258"/>
      <c r="H1350" s="260" t="s">
        <v>1</v>
      </c>
      <c r="I1350" s="262"/>
      <c r="J1350" s="258"/>
      <c r="K1350" s="258"/>
      <c r="L1350" s="263"/>
      <c r="M1350" s="264"/>
      <c r="N1350" s="265"/>
      <c r="O1350" s="265"/>
      <c r="P1350" s="265"/>
      <c r="Q1350" s="265"/>
      <c r="R1350" s="265"/>
      <c r="S1350" s="265"/>
      <c r="T1350" s="266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67" t="s">
        <v>173</v>
      </c>
      <c r="AU1350" s="267" t="s">
        <v>82</v>
      </c>
      <c r="AV1350" s="13" t="s">
        <v>80</v>
      </c>
      <c r="AW1350" s="13" t="s">
        <v>30</v>
      </c>
      <c r="AX1350" s="13" t="s">
        <v>73</v>
      </c>
      <c r="AY1350" s="267" t="s">
        <v>165</v>
      </c>
    </row>
    <row r="1351" spans="1:51" s="14" customFormat="1" ht="12">
      <c r="A1351" s="14"/>
      <c r="B1351" s="268"/>
      <c r="C1351" s="269"/>
      <c r="D1351" s="259" t="s">
        <v>173</v>
      </c>
      <c r="E1351" s="270" t="s">
        <v>1</v>
      </c>
      <c r="F1351" s="271" t="s">
        <v>2015</v>
      </c>
      <c r="G1351" s="269"/>
      <c r="H1351" s="272">
        <v>7.5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173</v>
      </c>
      <c r="AU1351" s="278" t="s">
        <v>82</v>
      </c>
      <c r="AV1351" s="14" t="s">
        <v>82</v>
      </c>
      <c r="AW1351" s="14" t="s">
        <v>30</v>
      </c>
      <c r="AX1351" s="14" t="s">
        <v>73</v>
      </c>
      <c r="AY1351" s="278" t="s">
        <v>165</v>
      </c>
    </row>
    <row r="1352" spans="1:51" s="14" customFormat="1" ht="12">
      <c r="A1352" s="14"/>
      <c r="B1352" s="268"/>
      <c r="C1352" s="269"/>
      <c r="D1352" s="259" t="s">
        <v>173</v>
      </c>
      <c r="E1352" s="270" t="s">
        <v>1</v>
      </c>
      <c r="F1352" s="271" t="s">
        <v>2016</v>
      </c>
      <c r="G1352" s="269"/>
      <c r="H1352" s="272">
        <v>5</v>
      </c>
      <c r="I1352" s="273"/>
      <c r="J1352" s="269"/>
      <c r="K1352" s="269"/>
      <c r="L1352" s="274"/>
      <c r="M1352" s="275"/>
      <c r="N1352" s="276"/>
      <c r="O1352" s="276"/>
      <c r="P1352" s="276"/>
      <c r="Q1352" s="276"/>
      <c r="R1352" s="276"/>
      <c r="S1352" s="276"/>
      <c r="T1352" s="27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8" t="s">
        <v>173</v>
      </c>
      <c r="AU1352" s="278" t="s">
        <v>82</v>
      </c>
      <c r="AV1352" s="14" t="s">
        <v>82</v>
      </c>
      <c r="AW1352" s="14" t="s">
        <v>30</v>
      </c>
      <c r="AX1352" s="14" t="s">
        <v>73</v>
      </c>
      <c r="AY1352" s="278" t="s">
        <v>165</v>
      </c>
    </row>
    <row r="1353" spans="1:51" s="14" customFormat="1" ht="12">
      <c r="A1353" s="14"/>
      <c r="B1353" s="268"/>
      <c r="C1353" s="269"/>
      <c r="D1353" s="259" t="s">
        <v>173</v>
      </c>
      <c r="E1353" s="270" t="s">
        <v>1</v>
      </c>
      <c r="F1353" s="271" t="s">
        <v>2829</v>
      </c>
      <c r="G1353" s="269"/>
      <c r="H1353" s="272">
        <v>2.16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173</v>
      </c>
      <c r="AU1353" s="278" t="s">
        <v>82</v>
      </c>
      <c r="AV1353" s="14" t="s">
        <v>82</v>
      </c>
      <c r="AW1353" s="14" t="s">
        <v>30</v>
      </c>
      <c r="AX1353" s="14" t="s">
        <v>73</v>
      </c>
      <c r="AY1353" s="278" t="s">
        <v>165</v>
      </c>
    </row>
    <row r="1354" spans="1:65" s="2" customFormat="1" ht="21.75" customHeight="1">
      <c r="A1354" s="37"/>
      <c r="B1354" s="38"/>
      <c r="C1354" s="243" t="s">
        <v>1974</v>
      </c>
      <c r="D1354" s="243" t="s">
        <v>167</v>
      </c>
      <c r="E1354" s="244" t="s">
        <v>2031</v>
      </c>
      <c r="F1354" s="245" t="s">
        <v>2032</v>
      </c>
      <c r="G1354" s="246" t="s">
        <v>170</v>
      </c>
      <c r="H1354" s="247">
        <v>5.76</v>
      </c>
      <c r="I1354" s="248"/>
      <c r="J1354" s="249">
        <f>ROUND(I1354*H1354,2)</f>
        <v>0</v>
      </c>
      <c r="K1354" s="250"/>
      <c r="L1354" s="43"/>
      <c r="M1354" s="251" t="s">
        <v>1</v>
      </c>
      <c r="N1354" s="252" t="s">
        <v>38</v>
      </c>
      <c r="O1354" s="90"/>
      <c r="P1354" s="253">
        <f>O1354*H1354</f>
        <v>0</v>
      </c>
      <c r="Q1354" s="253">
        <v>0.00023</v>
      </c>
      <c r="R1354" s="253">
        <f>Q1354*H1354</f>
        <v>0.0013248</v>
      </c>
      <c r="S1354" s="253">
        <v>0</v>
      </c>
      <c r="T1354" s="254">
        <f>S1354*H1354</f>
        <v>0</v>
      </c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R1354" s="255" t="s">
        <v>247</v>
      </c>
      <c r="AT1354" s="255" t="s">
        <v>167</v>
      </c>
      <c r="AU1354" s="255" t="s">
        <v>82</v>
      </c>
      <c r="AY1354" s="16" t="s">
        <v>165</v>
      </c>
      <c r="BE1354" s="256">
        <f>IF(N1354="základní",J1354,0)</f>
        <v>0</v>
      </c>
      <c r="BF1354" s="256">
        <f>IF(N1354="snížená",J1354,0)</f>
        <v>0</v>
      </c>
      <c r="BG1354" s="256">
        <f>IF(N1354="zákl. přenesená",J1354,0)</f>
        <v>0</v>
      </c>
      <c r="BH1354" s="256">
        <f>IF(N1354="sníž. přenesená",J1354,0)</f>
        <v>0</v>
      </c>
      <c r="BI1354" s="256">
        <f>IF(N1354="nulová",J1354,0)</f>
        <v>0</v>
      </c>
      <c r="BJ1354" s="16" t="s">
        <v>80</v>
      </c>
      <c r="BK1354" s="256">
        <f>ROUND(I1354*H1354,2)</f>
        <v>0</v>
      </c>
      <c r="BL1354" s="16" t="s">
        <v>247</v>
      </c>
      <c r="BM1354" s="255" t="s">
        <v>2833</v>
      </c>
    </row>
    <row r="1355" spans="1:51" s="14" customFormat="1" ht="12">
      <c r="A1355" s="14"/>
      <c r="B1355" s="268"/>
      <c r="C1355" s="269"/>
      <c r="D1355" s="259" t="s">
        <v>173</v>
      </c>
      <c r="E1355" s="270" t="s">
        <v>1</v>
      </c>
      <c r="F1355" s="271" t="s">
        <v>1347</v>
      </c>
      <c r="G1355" s="269"/>
      <c r="H1355" s="272">
        <v>5.76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173</v>
      </c>
      <c r="AU1355" s="278" t="s">
        <v>82</v>
      </c>
      <c r="AV1355" s="14" t="s">
        <v>82</v>
      </c>
      <c r="AW1355" s="14" t="s">
        <v>30</v>
      </c>
      <c r="AX1355" s="14" t="s">
        <v>73</v>
      </c>
      <c r="AY1355" s="278" t="s">
        <v>165</v>
      </c>
    </row>
    <row r="1356" spans="1:65" s="2" customFormat="1" ht="21.75" customHeight="1">
      <c r="A1356" s="37"/>
      <c r="B1356" s="38"/>
      <c r="C1356" s="243" t="s">
        <v>1981</v>
      </c>
      <c r="D1356" s="243" t="s">
        <v>167</v>
      </c>
      <c r="E1356" s="244" t="s">
        <v>2035</v>
      </c>
      <c r="F1356" s="245" t="s">
        <v>2036</v>
      </c>
      <c r="G1356" s="246" t="s">
        <v>170</v>
      </c>
      <c r="H1356" s="247">
        <v>5.76</v>
      </c>
      <c r="I1356" s="248"/>
      <c r="J1356" s="249">
        <f>ROUND(I1356*H1356,2)</f>
        <v>0</v>
      </c>
      <c r="K1356" s="250"/>
      <c r="L1356" s="43"/>
      <c r="M1356" s="251" t="s">
        <v>1</v>
      </c>
      <c r="N1356" s="252" t="s">
        <v>38</v>
      </c>
      <c r="O1356" s="90"/>
      <c r="P1356" s="253">
        <f>O1356*H1356</f>
        <v>0</v>
      </c>
      <c r="Q1356" s="253">
        <v>0.00033</v>
      </c>
      <c r="R1356" s="253">
        <f>Q1356*H1356</f>
        <v>0.0019008</v>
      </c>
      <c r="S1356" s="253">
        <v>0</v>
      </c>
      <c r="T1356" s="254">
        <f>S1356*H1356</f>
        <v>0</v>
      </c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R1356" s="255" t="s">
        <v>247</v>
      </c>
      <c r="AT1356" s="255" t="s">
        <v>167</v>
      </c>
      <c r="AU1356" s="255" t="s">
        <v>82</v>
      </c>
      <c r="AY1356" s="16" t="s">
        <v>165</v>
      </c>
      <c r="BE1356" s="256">
        <f>IF(N1356="základní",J1356,0)</f>
        <v>0</v>
      </c>
      <c r="BF1356" s="256">
        <f>IF(N1356="snížená",J1356,0)</f>
        <v>0</v>
      </c>
      <c r="BG1356" s="256">
        <f>IF(N1356="zákl. přenesená",J1356,0)</f>
        <v>0</v>
      </c>
      <c r="BH1356" s="256">
        <f>IF(N1356="sníž. přenesená",J1356,0)</f>
        <v>0</v>
      </c>
      <c r="BI1356" s="256">
        <f>IF(N1356="nulová",J1356,0)</f>
        <v>0</v>
      </c>
      <c r="BJ1356" s="16" t="s">
        <v>80</v>
      </c>
      <c r="BK1356" s="256">
        <f>ROUND(I1356*H1356,2)</f>
        <v>0</v>
      </c>
      <c r="BL1356" s="16" t="s">
        <v>247</v>
      </c>
      <c r="BM1356" s="255" t="s">
        <v>2834</v>
      </c>
    </row>
    <row r="1357" spans="1:51" s="14" customFormat="1" ht="12">
      <c r="A1357" s="14"/>
      <c r="B1357" s="268"/>
      <c r="C1357" s="269"/>
      <c r="D1357" s="259" t="s">
        <v>173</v>
      </c>
      <c r="E1357" s="270" t="s">
        <v>1</v>
      </c>
      <c r="F1357" s="271" t="s">
        <v>1347</v>
      </c>
      <c r="G1357" s="269"/>
      <c r="H1357" s="272">
        <v>5.76</v>
      </c>
      <c r="I1357" s="273"/>
      <c r="J1357" s="269"/>
      <c r="K1357" s="269"/>
      <c r="L1357" s="274"/>
      <c r="M1357" s="275"/>
      <c r="N1357" s="276"/>
      <c r="O1357" s="276"/>
      <c r="P1357" s="276"/>
      <c r="Q1357" s="276"/>
      <c r="R1357" s="276"/>
      <c r="S1357" s="276"/>
      <c r="T1357" s="277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78" t="s">
        <v>173</v>
      </c>
      <c r="AU1357" s="278" t="s">
        <v>82</v>
      </c>
      <c r="AV1357" s="14" t="s">
        <v>82</v>
      </c>
      <c r="AW1357" s="14" t="s">
        <v>30</v>
      </c>
      <c r="AX1357" s="14" t="s">
        <v>73</v>
      </c>
      <c r="AY1357" s="278" t="s">
        <v>165</v>
      </c>
    </row>
    <row r="1358" spans="1:63" s="12" customFormat="1" ht="22.8" customHeight="1">
      <c r="A1358" s="12"/>
      <c r="B1358" s="227"/>
      <c r="C1358" s="228"/>
      <c r="D1358" s="229" t="s">
        <v>72</v>
      </c>
      <c r="E1358" s="241" t="s">
        <v>2038</v>
      </c>
      <c r="F1358" s="241" t="s">
        <v>2039</v>
      </c>
      <c r="G1358" s="228"/>
      <c r="H1358" s="228"/>
      <c r="I1358" s="231"/>
      <c r="J1358" s="242">
        <f>BK1358</f>
        <v>0</v>
      </c>
      <c r="K1358" s="228"/>
      <c r="L1358" s="233"/>
      <c r="M1358" s="234"/>
      <c r="N1358" s="235"/>
      <c r="O1358" s="235"/>
      <c r="P1358" s="236">
        <f>SUM(P1359:P1362)</f>
        <v>0</v>
      </c>
      <c r="Q1358" s="235"/>
      <c r="R1358" s="236">
        <f>SUM(R1359:R1362)</f>
        <v>0.735</v>
      </c>
      <c r="S1358" s="235"/>
      <c r="T1358" s="237">
        <f>SUM(T1359:T1362)</f>
        <v>0</v>
      </c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R1358" s="238" t="s">
        <v>82</v>
      </c>
      <c r="AT1358" s="239" t="s">
        <v>72</v>
      </c>
      <c r="AU1358" s="239" t="s">
        <v>80</v>
      </c>
      <c r="AY1358" s="238" t="s">
        <v>165</v>
      </c>
      <c r="BK1358" s="240">
        <f>SUM(BK1359:BK1362)</f>
        <v>0</v>
      </c>
    </row>
    <row r="1359" spans="1:65" s="2" customFormat="1" ht="21.75" customHeight="1">
      <c r="A1359" s="37"/>
      <c r="B1359" s="38"/>
      <c r="C1359" s="243" t="s">
        <v>1986</v>
      </c>
      <c r="D1359" s="243" t="s">
        <v>167</v>
      </c>
      <c r="E1359" s="244" t="s">
        <v>2041</v>
      </c>
      <c r="F1359" s="245" t="s">
        <v>2042</v>
      </c>
      <c r="G1359" s="246" t="s">
        <v>170</v>
      </c>
      <c r="H1359" s="247">
        <v>1500</v>
      </c>
      <c r="I1359" s="248"/>
      <c r="J1359" s="249">
        <f>ROUND(I1359*H1359,2)</f>
        <v>0</v>
      </c>
      <c r="K1359" s="250"/>
      <c r="L1359" s="43"/>
      <c r="M1359" s="251" t="s">
        <v>1</v>
      </c>
      <c r="N1359" s="252" t="s">
        <v>38</v>
      </c>
      <c r="O1359" s="90"/>
      <c r="P1359" s="253">
        <f>O1359*H1359</f>
        <v>0</v>
      </c>
      <c r="Q1359" s="253">
        <v>0.0002</v>
      </c>
      <c r="R1359" s="253">
        <f>Q1359*H1359</f>
        <v>0.3</v>
      </c>
      <c r="S1359" s="253">
        <v>0</v>
      </c>
      <c r="T1359" s="254">
        <f>S1359*H1359</f>
        <v>0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255" t="s">
        <v>247</v>
      </c>
      <c r="AT1359" s="255" t="s">
        <v>167</v>
      </c>
      <c r="AU1359" s="255" t="s">
        <v>82</v>
      </c>
      <c r="AY1359" s="16" t="s">
        <v>165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6" t="s">
        <v>80</v>
      </c>
      <c r="BK1359" s="256">
        <f>ROUND(I1359*H1359,2)</f>
        <v>0</v>
      </c>
      <c r="BL1359" s="16" t="s">
        <v>247</v>
      </c>
      <c r="BM1359" s="255" t="s">
        <v>2835</v>
      </c>
    </row>
    <row r="1360" spans="1:51" s="14" customFormat="1" ht="12">
      <c r="A1360" s="14"/>
      <c r="B1360" s="268"/>
      <c r="C1360" s="269"/>
      <c r="D1360" s="259" t="s">
        <v>173</v>
      </c>
      <c r="E1360" s="270" t="s">
        <v>1</v>
      </c>
      <c r="F1360" s="271" t="s">
        <v>2836</v>
      </c>
      <c r="G1360" s="269"/>
      <c r="H1360" s="272">
        <v>1500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173</v>
      </c>
      <c r="AU1360" s="278" t="s">
        <v>82</v>
      </c>
      <c r="AV1360" s="14" t="s">
        <v>82</v>
      </c>
      <c r="AW1360" s="14" t="s">
        <v>30</v>
      </c>
      <c r="AX1360" s="14" t="s">
        <v>73</v>
      </c>
      <c r="AY1360" s="278" t="s">
        <v>165</v>
      </c>
    </row>
    <row r="1361" spans="1:65" s="2" customFormat="1" ht="21.75" customHeight="1">
      <c r="A1361" s="37"/>
      <c r="B1361" s="38"/>
      <c r="C1361" s="243" t="s">
        <v>1991</v>
      </c>
      <c r="D1361" s="243" t="s">
        <v>167</v>
      </c>
      <c r="E1361" s="244" t="s">
        <v>2046</v>
      </c>
      <c r="F1361" s="245" t="s">
        <v>2047</v>
      </c>
      <c r="G1361" s="246" t="s">
        <v>170</v>
      </c>
      <c r="H1361" s="247">
        <v>1500</v>
      </c>
      <c r="I1361" s="248"/>
      <c r="J1361" s="249">
        <f>ROUND(I1361*H1361,2)</f>
        <v>0</v>
      </c>
      <c r="K1361" s="250"/>
      <c r="L1361" s="43"/>
      <c r="M1361" s="251" t="s">
        <v>1</v>
      </c>
      <c r="N1361" s="252" t="s">
        <v>38</v>
      </c>
      <c r="O1361" s="90"/>
      <c r="P1361" s="253">
        <f>O1361*H1361</f>
        <v>0</v>
      </c>
      <c r="Q1361" s="253">
        <v>0.00029</v>
      </c>
      <c r="R1361" s="253">
        <f>Q1361*H1361</f>
        <v>0.435</v>
      </c>
      <c r="S1361" s="253">
        <v>0</v>
      </c>
      <c r="T1361" s="254">
        <f>S1361*H1361</f>
        <v>0</v>
      </c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R1361" s="255" t="s">
        <v>247</v>
      </c>
      <c r="AT1361" s="255" t="s">
        <v>167</v>
      </c>
      <c r="AU1361" s="255" t="s">
        <v>82</v>
      </c>
      <c r="AY1361" s="16" t="s">
        <v>165</v>
      </c>
      <c r="BE1361" s="256">
        <f>IF(N1361="základní",J1361,0)</f>
        <v>0</v>
      </c>
      <c r="BF1361" s="256">
        <f>IF(N1361="snížená",J1361,0)</f>
        <v>0</v>
      </c>
      <c r="BG1361" s="256">
        <f>IF(N1361="zákl. přenesená",J1361,0)</f>
        <v>0</v>
      </c>
      <c r="BH1361" s="256">
        <f>IF(N1361="sníž. přenesená",J1361,0)</f>
        <v>0</v>
      </c>
      <c r="BI1361" s="256">
        <f>IF(N1361="nulová",J1361,0)</f>
        <v>0</v>
      </c>
      <c r="BJ1361" s="16" t="s">
        <v>80</v>
      </c>
      <c r="BK1361" s="256">
        <f>ROUND(I1361*H1361,2)</f>
        <v>0</v>
      </c>
      <c r="BL1361" s="16" t="s">
        <v>247</v>
      </c>
      <c r="BM1361" s="255" t="s">
        <v>2837</v>
      </c>
    </row>
    <row r="1362" spans="1:51" s="14" customFormat="1" ht="12">
      <c r="A1362" s="14"/>
      <c r="B1362" s="268"/>
      <c r="C1362" s="269"/>
      <c r="D1362" s="259" t="s">
        <v>173</v>
      </c>
      <c r="E1362" s="270" t="s">
        <v>1</v>
      </c>
      <c r="F1362" s="271" t="s">
        <v>2836</v>
      </c>
      <c r="G1362" s="269"/>
      <c r="H1362" s="272">
        <v>1500</v>
      </c>
      <c r="I1362" s="273"/>
      <c r="J1362" s="269"/>
      <c r="K1362" s="269"/>
      <c r="L1362" s="274"/>
      <c r="M1362" s="293"/>
      <c r="N1362" s="294"/>
      <c r="O1362" s="294"/>
      <c r="P1362" s="294"/>
      <c r="Q1362" s="294"/>
      <c r="R1362" s="294"/>
      <c r="S1362" s="294"/>
      <c r="T1362" s="295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173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165</v>
      </c>
    </row>
    <row r="1363" spans="1:31" s="2" customFormat="1" ht="6.95" customHeight="1">
      <c r="A1363" s="37"/>
      <c r="B1363" s="65"/>
      <c r="C1363" s="66"/>
      <c r="D1363" s="66"/>
      <c r="E1363" s="66"/>
      <c r="F1363" s="66"/>
      <c r="G1363" s="66"/>
      <c r="H1363" s="66"/>
      <c r="I1363" s="191"/>
      <c r="J1363" s="66"/>
      <c r="K1363" s="66"/>
      <c r="L1363" s="43"/>
      <c r="M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</row>
  </sheetData>
  <sheetProtection password="CC35" sheet="1" objects="1" scenarios="1" formatColumns="0" formatRows="0" autoFilter="0"/>
  <autoFilter ref="C147:K136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6:H136"/>
    <mergeCell ref="E138:H138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2142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2838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2142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C..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2050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2051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2052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2053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150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B, C, D  - IV.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2142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C..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1. 5. 2019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151</v>
      </c>
      <c r="D123" s="217" t="s">
        <v>58</v>
      </c>
      <c r="E123" s="217" t="s">
        <v>54</v>
      </c>
      <c r="F123" s="217" t="s">
        <v>55</v>
      </c>
      <c r="G123" s="217" t="s">
        <v>152</v>
      </c>
      <c r="H123" s="217" t="s">
        <v>153</v>
      </c>
      <c r="I123" s="218" t="s">
        <v>154</v>
      </c>
      <c r="J123" s="219" t="s">
        <v>119</v>
      </c>
      <c r="K123" s="220" t="s">
        <v>155</v>
      </c>
      <c r="L123" s="221"/>
      <c r="M123" s="99" t="s">
        <v>1</v>
      </c>
      <c r="N123" s="100" t="s">
        <v>37</v>
      </c>
      <c r="O123" s="100" t="s">
        <v>156</v>
      </c>
      <c r="P123" s="100" t="s">
        <v>157</v>
      </c>
      <c r="Q123" s="100" t="s">
        <v>158</v>
      </c>
      <c r="R123" s="100" t="s">
        <v>159</v>
      </c>
      <c r="S123" s="100" t="s">
        <v>160</v>
      </c>
      <c r="T123" s="101" t="s">
        <v>161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162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2054</v>
      </c>
      <c r="F125" s="230" t="s">
        <v>2055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171</v>
      </c>
      <c r="AT125" s="239" t="s">
        <v>72</v>
      </c>
      <c r="AU125" s="239" t="s">
        <v>73</v>
      </c>
      <c r="AY125" s="238" t="s">
        <v>165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167</v>
      </c>
      <c r="E126" s="244" t="s">
        <v>2056</v>
      </c>
      <c r="F126" s="245" t="s">
        <v>2057</v>
      </c>
      <c r="G126" s="246" t="s">
        <v>2058</v>
      </c>
      <c r="H126" s="247">
        <v>7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2059</v>
      </c>
      <c r="AT126" s="255" t="s">
        <v>167</v>
      </c>
      <c r="AU126" s="255" t="s">
        <v>80</v>
      </c>
      <c r="AY126" s="16" t="s">
        <v>165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2059</v>
      </c>
      <c r="BM126" s="255" t="s">
        <v>2839</v>
      </c>
    </row>
    <row r="127" spans="1:51" s="14" customFormat="1" ht="12">
      <c r="A127" s="14"/>
      <c r="B127" s="268"/>
      <c r="C127" s="269"/>
      <c r="D127" s="259" t="s">
        <v>173</v>
      </c>
      <c r="E127" s="270" t="s">
        <v>1</v>
      </c>
      <c r="F127" s="271" t="s">
        <v>2840</v>
      </c>
      <c r="G127" s="269"/>
      <c r="H127" s="272">
        <v>7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173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165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2062</v>
      </c>
      <c r="F128" s="230" t="s">
        <v>2063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191</v>
      </c>
      <c r="AT128" s="239" t="s">
        <v>72</v>
      </c>
      <c r="AU128" s="239" t="s">
        <v>73</v>
      </c>
      <c r="AY128" s="238" t="s">
        <v>165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2064</v>
      </c>
      <c r="F129" s="241" t="s">
        <v>2065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191</v>
      </c>
      <c r="AT129" s="239" t="s">
        <v>72</v>
      </c>
      <c r="AU129" s="239" t="s">
        <v>80</v>
      </c>
      <c r="AY129" s="238" t="s">
        <v>165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82</v>
      </c>
      <c r="D130" s="243" t="s">
        <v>167</v>
      </c>
      <c r="E130" s="244" t="s">
        <v>2066</v>
      </c>
      <c r="F130" s="245" t="s">
        <v>2067</v>
      </c>
      <c r="G130" s="246" t="s">
        <v>1031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2068</v>
      </c>
      <c r="AT130" s="255" t="s">
        <v>167</v>
      </c>
      <c r="AU130" s="255" t="s">
        <v>82</v>
      </c>
      <c r="AY130" s="16" t="s">
        <v>165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2068</v>
      </c>
      <c r="BM130" s="255" t="s">
        <v>2841</v>
      </c>
    </row>
    <row r="131" spans="1:65" s="2" customFormat="1" ht="16.5" customHeight="1">
      <c r="A131" s="37"/>
      <c r="B131" s="38"/>
      <c r="C131" s="243" t="s">
        <v>183</v>
      </c>
      <c r="D131" s="243" t="s">
        <v>167</v>
      </c>
      <c r="E131" s="244" t="s">
        <v>2070</v>
      </c>
      <c r="F131" s="245" t="s">
        <v>2071</v>
      </c>
      <c r="G131" s="246" t="s">
        <v>1031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2068</v>
      </c>
      <c r="AT131" s="255" t="s">
        <v>167</v>
      </c>
      <c r="AU131" s="255" t="s">
        <v>82</v>
      </c>
      <c r="AY131" s="16" t="s">
        <v>165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2068</v>
      </c>
      <c r="BM131" s="255" t="s">
        <v>2842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2073</v>
      </c>
      <c r="F132" s="241" t="s">
        <v>2074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191</v>
      </c>
      <c r="AT132" s="239" t="s">
        <v>72</v>
      </c>
      <c r="AU132" s="239" t="s">
        <v>80</v>
      </c>
      <c r="AY132" s="238" t="s">
        <v>165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171</v>
      </c>
      <c r="D133" s="243" t="s">
        <v>167</v>
      </c>
      <c r="E133" s="244" t="s">
        <v>2075</v>
      </c>
      <c r="F133" s="245" t="s">
        <v>2076</v>
      </c>
      <c r="G133" s="246" t="s">
        <v>1031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2068</v>
      </c>
      <c r="AT133" s="255" t="s">
        <v>167</v>
      </c>
      <c r="AU133" s="255" t="s">
        <v>82</v>
      </c>
      <c r="AY133" s="16" t="s">
        <v>165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2068</v>
      </c>
      <c r="BM133" s="255" t="s">
        <v>2843</v>
      </c>
    </row>
    <row r="134" spans="1:65" s="2" customFormat="1" ht="16.5" customHeight="1">
      <c r="A134" s="37"/>
      <c r="B134" s="38"/>
      <c r="C134" s="243" t="s">
        <v>191</v>
      </c>
      <c r="D134" s="243" t="s">
        <v>167</v>
      </c>
      <c r="E134" s="244" t="s">
        <v>2078</v>
      </c>
      <c r="F134" s="245" t="s">
        <v>2079</v>
      </c>
      <c r="G134" s="246" t="s">
        <v>1031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2068</v>
      </c>
      <c r="AT134" s="255" t="s">
        <v>167</v>
      </c>
      <c r="AU134" s="255" t="s">
        <v>82</v>
      </c>
      <c r="AY134" s="16" t="s">
        <v>165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2068</v>
      </c>
      <c r="BM134" s="255" t="s">
        <v>2844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2142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2845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ROUND((SUM(BE131:BE183)),2)</f>
        <v>0</v>
      </c>
      <c r="G35" s="37"/>
      <c r="H35" s="37"/>
      <c r="I35" s="170">
        <v>0.21</v>
      </c>
      <c r="J35" s="169">
        <f>ROUND(((SUM(BE131:BE183))*I35),2)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ROUND((SUM(BF131:BF183)),2)</f>
        <v>0</v>
      </c>
      <c r="G36" s="37"/>
      <c r="H36" s="37"/>
      <c r="I36" s="170">
        <v>0.15</v>
      </c>
      <c r="J36" s="169">
        <f>ROUND(((SUM(BF131:BF183))*I36),2)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ROUND((SUM(BG131:BG183)),2)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ROUND((SUM(BH131:BH183)),2)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ROUND((SUM(BI131:BI183)),2)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2142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C...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2082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130</v>
      </c>
      <c r="E101" s="210"/>
      <c r="F101" s="210"/>
      <c r="G101" s="210"/>
      <c r="H101" s="210"/>
      <c r="I101" s="211"/>
      <c r="J101" s="212">
        <f>J143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134</v>
      </c>
      <c r="E102" s="210"/>
      <c r="F102" s="210"/>
      <c r="G102" s="210"/>
      <c r="H102" s="210"/>
      <c r="I102" s="211"/>
      <c r="J102" s="212">
        <f>J148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135</v>
      </c>
      <c r="E103" s="204"/>
      <c r="F103" s="204"/>
      <c r="G103" s="204"/>
      <c r="H103" s="204"/>
      <c r="I103" s="205"/>
      <c r="J103" s="206">
        <f>J150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145</v>
      </c>
      <c r="E104" s="210"/>
      <c r="F104" s="210"/>
      <c r="G104" s="210"/>
      <c r="H104" s="210"/>
      <c r="I104" s="211"/>
      <c r="J104" s="212">
        <f>J151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2050</v>
      </c>
      <c r="E105" s="204"/>
      <c r="F105" s="204"/>
      <c r="G105" s="204"/>
      <c r="H105" s="204"/>
      <c r="I105" s="205"/>
      <c r="J105" s="206">
        <f>J174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2051</v>
      </c>
      <c r="E106" s="204"/>
      <c r="F106" s="204"/>
      <c r="G106" s="204"/>
      <c r="H106" s="204"/>
      <c r="I106" s="205"/>
      <c r="J106" s="206">
        <f>J177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2083</v>
      </c>
      <c r="E107" s="210"/>
      <c r="F107" s="210"/>
      <c r="G107" s="210"/>
      <c r="H107" s="210"/>
      <c r="I107" s="211"/>
      <c r="J107" s="212">
        <f>J178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2084</v>
      </c>
      <c r="E108" s="210"/>
      <c r="F108" s="210"/>
      <c r="G108" s="210"/>
      <c r="H108" s="210"/>
      <c r="I108" s="211"/>
      <c r="J108" s="212">
        <f>J180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2085</v>
      </c>
      <c r="E109" s="210"/>
      <c r="F109" s="210"/>
      <c r="G109" s="210"/>
      <c r="H109" s="210"/>
      <c r="I109" s="211"/>
      <c r="J109" s="212">
        <f>J182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150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B, C, D  - IV.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113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2142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C...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1. 5. 2019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151</v>
      </c>
      <c r="D130" s="217" t="s">
        <v>58</v>
      </c>
      <c r="E130" s="217" t="s">
        <v>54</v>
      </c>
      <c r="F130" s="217" t="s">
        <v>55</v>
      </c>
      <c r="G130" s="217" t="s">
        <v>152</v>
      </c>
      <c r="H130" s="217" t="s">
        <v>153</v>
      </c>
      <c r="I130" s="218" t="s">
        <v>154</v>
      </c>
      <c r="J130" s="219" t="s">
        <v>119</v>
      </c>
      <c r="K130" s="220" t="s">
        <v>155</v>
      </c>
      <c r="L130" s="221"/>
      <c r="M130" s="99" t="s">
        <v>1</v>
      </c>
      <c r="N130" s="100" t="s">
        <v>37</v>
      </c>
      <c r="O130" s="100" t="s">
        <v>156</v>
      </c>
      <c r="P130" s="100" t="s">
        <v>157</v>
      </c>
      <c r="Q130" s="100" t="s">
        <v>158</v>
      </c>
      <c r="R130" s="100" t="s">
        <v>159</v>
      </c>
      <c r="S130" s="100" t="s">
        <v>160</v>
      </c>
      <c r="T130" s="101" t="s">
        <v>161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162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P132+P150+P174+P177</f>
        <v>0</v>
      </c>
      <c r="Q131" s="103"/>
      <c r="R131" s="224">
        <f>R132+R150+R174+R177</f>
        <v>13.929531400000002</v>
      </c>
      <c r="S131" s="103"/>
      <c r="T131" s="225">
        <f>T132+T150+T174+T177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121</v>
      </c>
      <c r="BK131" s="226">
        <f>BK132+BK150+BK174+BK177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163</v>
      </c>
      <c r="F132" s="230" t="s">
        <v>164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P133+P143+P148</f>
        <v>0</v>
      </c>
      <c r="Q132" s="235"/>
      <c r="R132" s="236">
        <f>R133+R143+R148</f>
        <v>13.139507400000001</v>
      </c>
      <c r="S132" s="235"/>
      <c r="T132" s="237">
        <f>T133+T143+T148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165</v>
      </c>
      <c r="BK132" s="240">
        <f>BK133+BK143+BK148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191</v>
      </c>
      <c r="F133" s="241" t="s">
        <v>2086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SUM(P134:P142)</f>
        <v>0</v>
      </c>
      <c r="Q133" s="235"/>
      <c r="R133" s="236">
        <f>SUM(R134:R142)</f>
        <v>13.103249000000002</v>
      </c>
      <c r="S133" s="235"/>
      <c r="T133" s="237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165</v>
      </c>
      <c r="BK133" s="240">
        <f>SUM(BK134:BK142)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167</v>
      </c>
      <c r="E134" s="244" t="s">
        <v>2087</v>
      </c>
      <c r="F134" s="245" t="s">
        <v>2088</v>
      </c>
      <c r="G134" s="246" t="s">
        <v>170</v>
      </c>
      <c r="H134" s="247">
        <v>60.818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171</v>
      </c>
      <c r="AT134" s="255" t="s">
        <v>167</v>
      </c>
      <c r="AU134" s="255" t="s">
        <v>82</v>
      </c>
      <c r="AY134" s="16" t="s">
        <v>165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171</v>
      </c>
      <c r="BM134" s="255" t="s">
        <v>2846</v>
      </c>
    </row>
    <row r="135" spans="1:51" s="13" customFormat="1" ht="12">
      <c r="A135" s="13"/>
      <c r="B135" s="257"/>
      <c r="C135" s="258"/>
      <c r="D135" s="259" t="s">
        <v>173</v>
      </c>
      <c r="E135" s="260" t="s">
        <v>1</v>
      </c>
      <c r="F135" s="261" t="s">
        <v>2090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173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165</v>
      </c>
    </row>
    <row r="136" spans="1:51" s="14" customFormat="1" ht="12">
      <c r="A136" s="14"/>
      <c r="B136" s="268"/>
      <c r="C136" s="269"/>
      <c r="D136" s="259" t="s">
        <v>173</v>
      </c>
      <c r="E136" s="270" t="s">
        <v>1</v>
      </c>
      <c r="F136" s="271" t="s">
        <v>2847</v>
      </c>
      <c r="G136" s="269"/>
      <c r="H136" s="272">
        <v>60.818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173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165</v>
      </c>
    </row>
    <row r="137" spans="1:65" s="2" customFormat="1" ht="21.75" customHeight="1">
      <c r="A137" s="37"/>
      <c r="B137" s="38"/>
      <c r="C137" s="243" t="s">
        <v>82</v>
      </c>
      <c r="D137" s="243" t="s">
        <v>167</v>
      </c>
      <c r="E137" s="244" t="s">
        <v>2092</v>
      </c>
      <c r="F137" s="245" t="s">
        <v>2093</v>
      </c>
      <c r="G137" s="246" t="s">
        <v>170</v>
      </c>
      <c r="H137" s="247">
        <v>60.818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0.101</v>
      </c>
      <c r="R137" s="253">
        <f>Q137*H137</f>
        <v>6.142618000000001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171</v>
      </c>
      <c r="AT137" s="255" t="s">
        <v>167</v>
      </c>
      <c r="AU137" s="255" t="s">
        <v>82</v>
      </c>
      <c r="AY137" s="16" t="s">
        <v>165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171</v>
      </c>
      <c r="BM137" s="255" t="s">
        <v>2848</v>
      </c>
    </row>
    <row r="138" spans="1:51" s="13" customFormat="1" ht="12">
      <c r="A138" s="13"/>
      <c r="B138" s="257"/>
      <c r="C138" s="258"/>
      <c r="D138" s="259" t="s">
        <v>173</v>
      </c>
      <c r="E138" s="260" t="s">
        <v>1</v>
      </c>
      <c r="F138" s="261" t="s">
        <v>2090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173</v>
      </c>
      <c r="AU138" s="267" t="s">
        <v>82</v>
      </c>
      <c r="AV138" s="13" t="s">
        <v>80</v>
      </c>
      <c r="AW138" s="13" t="s">
        <v>30</v>
      </c>
      <c r="AX138" s="13" t="s">
        <v>73</v>
      </c>
      <c r="AY138" s="267" t="s">
        <v>165</v>
      </c>
    </row>
    <row r="139" spans="1:51" s="14" customFormat="1" ht="12">
      <c r="A139" s="14"/>
      <c r="B139" s="268"/>
      <c r="C139" s="269"/>
      <c r="D139" s="259" t="s">
        <v>173</v>
      </c>
      <c r="E139" s="270" t="s">
        <v>1</v>
      </c>
      <c r="F139" s="271" t="s">
        <v>2847</v>
      </c>
      <c r="G139" s="269"/>
      <c r="H139" s="272">
        <v>60.818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173</v>
      </c>
      <c r="AU139" s="278" t="s">
        <v>82</v>
      </c>
      <c r="AV139" s="14" t="s">
        <v>82</v>
      </c>
      <c r="AW139" s="14" t="s">
        <v>30</v>
      </c>
      <c r="AX139" s="14" t="s">
        <v>73</v>
      </c>
      <c r="AY139" s="278" t="s">
        <v>165</v>
      </c>
    </row>
    <row r="140" spans="1:65" s="2" customFormat="1" ht="21.75" customHeight="1">
      <c r="A140" s="37"/>
      <c r="B140" s="38"/>
      <c r="C140" s="279" t="s">
        <v>183</v>
      </c>
      <c r="D140" s="279" t="s">
        <v>238</v>
      </c>
      <c r="E140" s="280" t="s">
        <v>2095</v>
      </c>
      <c r="F140" s="281" t="s">
        <v>2096</v>
      </c>
      <c r="G140" s="282" t="s">
        <v>170</v>
      </c>
      <c r="H140" s="283">
        <v>63.859</v>
      </c>
      <c r="I140" s="284"/>
      <c r="J140" s="285">
        <f>ROUND(I140*H140,2)</f>
        <v>0</v>
      </c>
      <c r="K140" s="286"/>
      <c r="L140" s="287"/>
      <c r="M140" s="288" t="s">
        <v>1</v>
      </c>
      <c r="N140" s="289" t="s">
        <v>38</v>
      </c>
      <c r="O140" s="90"/>
      <c r="P140" s="253">
        <f>O140*H140</f>
        <v>0</v>
      </c>
      <c r="Q140" s="253">
        <v>0.109</v>
      </c>
      <c r="R140" s="253">
        <f>Q140*H140</f>
        <v>6.960631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208</v>
      </c>
      <c r="AT140" s="255" t="s">
        <v>238</v>
      </c>
      <c r="AU140" s="255" t="s">
        <v>82</v>
      </c>
      <c r="AY140" s="16" t="s">
        <v>165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80</v>
      </c>
      <c r="BK140" s="256">
        <f>ROUND(I140*H140,2)</f>
        <v>0</v>
      </c>
      <c r="BL140" s="16" t="s">
        <v>171</v>
      </c>
      <c r="BM140" s="255" t="s">
        <v>2849</v>
      </c>
    </row>
    <row r="141" spans="1:47" s="2" customFormat="1" ht="12">
      <c r="A141" s="37"/>
      <c r="B141" s="38"/>
      <c r="C141" s="39"/>
      <c r="D141" s="259" t="s">
        <v>437</v>
      </c>
      <c r="E141" s="39"/>
      <c r="F141" s="290" t="s">
        <v>2098</v>
      </c>
      <c r="G141" s="39"/>
      <c r="H141" s="39"/>
      <c r="I141" s="153"/>
      <c r="J141" s="39"/>
      <c r="K141" s="39"/>
      <c r="L141" s="43"/>
      <c r="M141" s="291"/>
      <c r="N141" s="29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437</v>
      </c>
      <c r="AU141" s="16" t="s">
        <v>82</v>
      </c>
    </row>
    <row r="142" spans="1:51" s="14" customFormat="1" ht="12">
      <c r="A142" s="14"/>
      <c r="B142" s="268"/>
      <c r="C142" s="269"/>
      <c r="D142" s="259" t="s">
        <v>173</v>
      </c>
      <c r="E142" s="269"/>
      <c r="F142" s="271" t="s">
        <v>2850</v>
      </c>
      <c r="G142" s="269"/>
      <c r="H142" s="272">
        <v>63.859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173</v>
      </c>
      <c r="AU142" s="278" t="s">
        <v>82</v>
      </c>
      <c r="AV142" s="14" t="s">
        <v>82</v>
      </c>
      <c r="AW142" s="14" t="s">
        <v>4</v>
      </c>
      <c r="AX142" s="14" t="s">
        <v>80</v>
      </c>
      <c r="AY142" s="278" t="s">
        <v>165</v>
      </c>
    </row>
    <row r="143" spans="1:63" s="12" customFormat="1" ht="22.8" customHeight="1">
      <c r="A143" s="12"/>
      <c r="B143" s="227"/>
      <c r="C143" s="228"/>
      <c r="D143" s="229" t="s">
        <v>72</v>
      </c>
      <c r="E143" s="241" t="s">
        <v>212</v>
      </c>
      <c r="F143" s="241" t="s">
        <v>835</v>
      </c>
      <c r="G143" s="228"/>
      <c r="H143" s="228"/>
      <c r="I143" s="231"/>
      <c r="J143" s="242">
        <f>BK143</f>
        <v>0</v>
      </c>
      <c r="K143" s="228"/>
      <c r="L143" s="233"/>
      <c r="M143" s="234"/>
      <c r="N143" s="235"/>
      <c r="O143" s="235"/>
      <c r="P143" s="236">
        <f>SUM(P144:P147)</f>
        <v>0</v>
      </c>
      <c r="Q143" s="235"/>
      <c r="R143" s="236">
        <f>SUM(R144:R147)</f>
        <v>0.0362584</v>
      </c>
      <c r="S143" s="235"/>
      <c r="T143" s="237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80</v>
      </c>
      <c r="AT143" s="239" t="s">
        <v>72</v>
      </c>
      <c r="AU143" s="239" t="s">
        <v>80</v>
      </c>
      <c r="AY143" s="238" t="s">
        <v>165</v>
      </c>
      <c r="BK143" s="240">
        <f>SUM(BK144:BK147)</f>
        <v>0</v>
      </c>
    </row>
    <row r="144" spans="1:65" s="2" customFormat="1" ht="21.75" customHeight="1">
      <c r="A144" s="37"/>
      <c r="B144" s="38"/>
      <c r="C144" s="243" t="s">
        <v>171</v>
      </c>
      <c r="D144" s="243" t="s">
        <v>167</v>
      </c>
      <c r="E144" s="244" t="s">
        <v>2100</v>
      </c>
      <c r="F144" s="245" t="s">
        <v>2101</v>
      </c>
      <c r="G144" s="246" t="s">
        <v>170</v>
      </c>
      <c r="H144" s="247">
        <v>906.46</v>
      </c>
      <c r="I144" s="248"/>
      <c r="J144" s="249">
        <f>ROUND(I144*H144,2)</f>
        <v>0</v>
      </c>
      <c r="K144" s="250"/>
      <c r="L144" s="43"/>
      <c r="M144" s="251" t="s">
        <v>1</v>
      </c>
      <c r="N144" s="252" t="s">
        <v>38</v>
      </c>
      <c r="O144" s="90"/>
      <c r="P144" s="253">
        <f>O144*H144</f>
        <v>0</v>
      </c>
      <c r="Q144" s="253">
        <v>4E-05</v>
      </c>
      <c r="R144" s="253">
        <f>Q144*H144</f>
        <v>0.0362584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171</v>
      </c>
      <c r="AT144" s="255" t="s">
        <v>167</v>
      </c>
      <c r="AU144" s="255" t="s">
        <v>82</v>
      </c>
      <c r="AY144" s="16" t="s">
        <v>165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80</v>
      </c>
      <c r="BK144" s="256">
        <f>ROUND(I144*H144,2)</f>
        <v>0</v>
      </c>
      <c r="BL144" s="16" t="s">
        <v>171</v>
      </c>
      <c r="BM144" s="255" t="s">
        <v>2851</v>
      </c>
    </row>
    <row r="145" spans="1:51" s="14" customFormat="1" ht="12">
      <c r="A145" s="14"/>
      <c r="B145" s="268"/>
      <c r="C145" s="269"/>
      <c r="D145" s="259" t="s">
        <v>173</v>
      </c>
      <c r="E145" s="270" t="s">
        <v>1</v>
      </c>
      <c r="F145" s="271" t="s">
        <v>2205</v>
      </c>
      <c r="G145" s="269"/>
      <c r="H145" s="272">
        <v>380.52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173</v>
      </c>
      <c r="AU145" s="278" t="s">
        <v>82</v>
      </c>
      <c r="AV145" s="14" t="s">
        <v>82</v>
      </c>
      <c r="AW145" s="14" t="s">
        <v>30</v>
      </c>
      <c r="AX145" s="14" t="s">
        <v>73</v>
      </c>
      <c r="AY145" s="278" t="s">
        <v>165</v>
      </c>
    </row>
    <row r="146" spans="1:51" s="14" customFormat="1" ht="12">
      <c r="A146" s="14"/>
      <c r="B146" s="268"/>
      <c r="C146" s="269"/>
      <c r="D146" s="259" t="s">
        <v>173</v>
      </c>
      <c r="E146" s="270" t="s">
        <v>1</v>
      </c>
      <c r="F146" s="271" t="s">
        <v>2499</v>
      </c>
      <c r="G146" s="269"/>
      <c r="H146" s="272">
        <v>132.84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173</v>
      </c>
      <c r="AU146" s="278" t="s">
        <v>82</v>
      </c>
      <c r="AV146" s="14" t="s">
        <v>82</v>
      </c>
      <c r="AW146" s="14" t="s">
        <v>30</v>
      </c>
      <c r="AX146" s="14" t="s">
        <v>73</v>
      </c>
      <c r="AY146" s="278" t="s">
        <v>165</v>
      </c>
    </row>
    <row r="147" spans="1:51" s="14" customFormat="1" ht="12">
      <c r="A147" s="14"/>
      <c r="B147" s="268"/>
      <c r="C147" s="269"/>
      <c r="D147" s="259" t="s">
        <v>173</v>
      </c>
      <c r="E147" s="270" t="s">
        <v>1</v>
      </c>
      <c r="F147" s="271" t="s">
        <v>2539</v>
      </c>
      <c r="G147" s="269"/>
      <c r="H147" s="272">
        <v>393.1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173</v>
      </c>
      <c r="AU147" s="278" t="s">
        <v>82</v>
      </c>
      <c r="AV147" s="14" t="s">
        <v>82</v>
      </c>
      <c r="AW147" s="14" t="s">
        <v>30</v>
      </c>
      <c r="AX147" s="14" t="s">
        <v>73</v>
      </c>
      <c r="AY147" s="278" t="s">
        <v>165</v>
      </c>
    </row>
    <row r="148" spans="1:63" s="12" customFormat="1" ht="22.8" customHeight="1">
      <c r="A148" s="12"/>
      <c r="B148" s="227"/>
      <c r="C148" s="228"/>
      <c r="D148" s="229" t="s">
        <v>72</v>
      </c>
      <c r="E148" s="241" t="s">
        <v>1022</v>
      </c>
      <c r="F148" s="241" t="s">
        <v>1023</v>
      </c>
      <c r="G148" s="228"/>
      <c r="H148" s="228"/>
      <c r="I148" s="231"/>
      <c r="J148" s="242">
        <f>BK148</f>
        <v>0</v>
      </c>
      <c r="K148" s="228"/>
      <c r="L148" s="233"/>
      <c r="M148" s="234"/>
      <c r="N148" s="235"/>
      <c r="O148" s="235"/>
      <c r="P148" s="236">
        <f>P149</f>
        <v>0</v>
      </c>
      <c r="Q148" s="235"/>
      <c r="R148" s="236">
        <f>R149</f>
        <v>0</v>
      </c>
      <c r="S148" s="235"/>
      <c r="T148" s="23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80</v>
      </c>
      <c r="AT148" s="239" t="s">
        <v>72</v>
      </c>
      <c r="AU148" s="239" t="s">
        <v>80</v>
      </c>
      <c r="AY148" s="238" t="s">
        <v>165</v>
      </c>
      <c r="BK148" s="240">
        <f>BK149</f>
        <v>0</v>
      </c>
    </row>
    <row r="149" spans="1:65" s="2" customFormat="1" ht="21.75" customHeight="1">
      <c r="A149" s="37"/>
      <c r="B149" s="38"/>
      <c r="C149" s="243" t="s">
        <v>191</v>
      </c>
      <c r="D149" s="243" t="s">
        <v>167</v>
      </c>
      <c r="E149" s="244" t="s">
        <v>1025</v>
      </c>
      <c r="F149" s="245" t="s">
        <v>1026</v>
      </c>
      <c r="G149" s="246" t="s">
        <v>219</v>
      </c>
      <c r="H149" s="247">
        <v>13.14</v>
      </c>
      <c r="I149" s="248"/>
      <c r="J149" s="249">
        <f>ROUND(I149*H149,2)</f>
        <v>0</v>
      </c>
      <c r="K149" s="250"/>
      <c r="L149" s="43"/>
      <c r="M149" s="251" t="s">
        <v>1</v>
      </c>
      <c r="N149" s="252" t="s">
        <v>38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171</v>
      </c>
      <c r="AT149" s="255" t="s">
        <v>167</v>
      </c>
      <c r="AU149" s="255" t="s">
        <v>82</v>
      </c>
      <c r="AY149" s="16" t="s">
        <v>165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80</v>
      </c>
      <c r="BK149" s="256">
        <f>ROUND(I149*H149,2)</f>
        <v>0</v>
      </c>
      <c r="BL149" s="16" t="s">
        <v>171</v>
      </c>
      <c r="BM149" s="255" t="s">
        <v>2852</v>
      </c>
    </row>
    <row r="150" spans="1:63" s="12" customFormat="1" ht="25.9" customHeight="1">
      <c r="A150" s="12"/>
      <c r="B150" s="227"/>
      <c r="C150" s="228"/>
      <c r="D150" s="229" t="s">
        <v>72</v>
      </c>
      <c r="E150" s="230" t="s">
        <v>1033</v>
      </c>
      <c r="F150" s="230" t="s">
        <v>1034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</f>
        <v>0</v>
      </c>
      <c r="Q150" s="235"/>
      <c r="R150" s="236">
        <f>R151</f>
        <v>0.7900240000000001</v>
      </c>
      <c r="S150" s="235"/>
      <c r="T150" s="23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82</v>
      </c>
      <c r="AT150" s="239" t="s">
        <v>72</v>
      </c>
      <c r="AU150" s="239" t="s">
        <v>73</v>
      </c>
      <c r="AY150" s="238" t="s">
        <v>165</v>
      </c>
      <c r="BK150" s="240">
        <f>BK151</f>
        <v>0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1725</v>
      </c>
      <c r="F151" s="241" t="s">
        <v>1726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SUM(P152:P173)</f>
        <v>0</v>
      </c>
      <c r="Q151" s="235"/>
      <c r="R151" s="236">
        <f>SUM(R152:R173)</f>
        <v>0.7900240000000001</v>
      </c>
      <c r="S151" s="235"/>
      <c r="T151" s="237">
        <f>SUM(T152:T173)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82</v>
      </c>
      <c r="AT151" s="239" t="s">
        <v>72</v>
      </c>
      <c r="AU151" s="239" t="s">
        <v>80</v>
      </c>
      <c r="AY151" s="238" t="s">
        <v>165</v>
      </c>
      <c r="BK151" s="240">
        <f>SUM(BK152:BK173)</f>
        <v>0</v>
      </c>
    </row>
    <row r="152" spans="1:65" s="2" customFormat="1" ht="21.75" customHeight="1">
      <c r="A152" s="37"/>
      <c r="B152" s="38"/>
      <c r="C152" s="243" t="s">
        <v>195</v>
      </c>
      <c r="D152" s="243" t="s">
        <v>167</v>
      </c>
      <c r="E152" s="244" t="s">
        <v>2104</v>
      </c>
      <c r="F152" s="245" t="s">
        <v>2105</v>
      </c>
      <c r="G152" s="246" t="s">
        <v>273</v>
      </c>
      <c r="H152" s="247">
        <v>24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247</v>
      </c>
      <c r="AT152" s="255" t="s">
        <v>167</v>
      </c>
      <c r="AU152" s="255" t="s">
        <v>82</v>
      </c>
      <c r="AY152" s="16" t="s">
        <v>165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247</v>
      </c>
      <c r="BM152" s="255" t="s">
        <v>2853</v>
      </c>
    </row>
    <row r="153" spans="1:51" s="14" customFormat="1" ht="12">
      <c r="A153" s="14"/>
      <c r="B153" s="268"/>
      <c r="C153" s="269"/>
      <c r="D153" s="259" t="s">
        <v>173</v>
      </c>
      <c r="E153" s="270" t="s">
        <v>1</v>
      </c>
      <c r="F153" s="271" t="s">
        <v>2854</v>
      </c>
      <c r="G153" s="269"/>
      <c r="H153" s="272">
        <v>12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173</v>
      </c>
      <c r="AU153" s="278" t="s">
        <v>82</v>
      </c>
      <c r="AV153" s="14" t="s">
        <v>82</v>
      </c>
      <c r="AW153" s="14" t="s">
        <v>30</v>
      </c>
      <c r="AX153" s="14" t="s">
        <v>73</v>
      </c>
      <c r="AY153" s="278" t="s">
        <v>165</v>
      </c>
    </row>
    <row r="154" spans="1:51" s="14" customFormat="1" ht="12">
      <c r="A154" s="14"/>
      <c r="B154" s="268"/>
      <c r="C154" s="269"/>
      <c r="D154" s="259" t="s">
        <v>173</v>
      </c>
      <c r="E154" s="270" t="s">
        <v>1</v>
      </c>
      <c r="F154" s="271" t="s">
        <v>2855</v>
      </c>
      <c r="G154" s="269"/>
      <c r="H154" s="272">
        <v>12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173</v>
      </c>
      <c r="AU154" s="278" t="s">
        <v>82</v>
      </c>
      <c r="AV154" s="14" t="s">
        <v>82</v>
      </c>
      <c r="AW154" s="14" t="s">
        <v>30</v>
      </c>
      <c r="AX154" s="14" t="s">
        <v>73</v>
      </c>
      <c r="AY154" s="278" t="s">
        <v>165</v>
      </c>
    </row>
    <row r="155" spans="1:65" s="2" customFormat="1" ht="21.75" customHeight="1">
      <c r="A155" s="37"/>
      <c r="B155" s="38"/>
      <c r="C155" s="243" t="s">
        <v>202</v>
      </c>
      <c r="D155" s="243" t="s">
        <v>167</v>
      </c>
      <c r="E155" s="244" t="s">
        <v>2109</v>
      </c>
      <c r="F155" s="245" t="s">
        <v>2110</v>
      </c>
      <c r="G155" s="246" t="s">
        <v>273</v>
      </c>
      <c r="H155" s="247">
        <v>18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247</v>
      </c>
      <c r="AT155" s="255" t="s">
        <v>167</v>
      </c>
      <c r="AU155" s="255" t="s">
        <v>82</v>
      </c>
      <c r="AY155" s="16" t="s">
        <v>165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247</v>
      </c>
      <c r="BM155" s="255" t="s">
        <v>2856</v>
      </c>
    </row>
    <row r="156" spans="1:51" s="14" customFormat="1" ht="12">
      <c r="A156" s="14"/>
      <c r="B156" s="268"/>
      <c r="C156" s="269"/>
      <c r="D156" s="259" t="s">
        <v>173</v>
      </c>
      <c r="E156" s="270" t="s">
        <v>1</v>
      </c>
      <c r="F156" s="271" t="s">
        <v>2857</v>
      </c>
      <c r="G156" s="269"/>
      <c r="H156" s="272">
        <v>7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173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165</v>
      </c>
    </row>
    <row r="157" spans="1:51" s="14" customFormat="1" ht="12">
      <c r="A157" s="14"/>
      <c r="B157" s="268"/>
      <c r="C157" s="269"/>
      <c r="D157" s="259" t="s">
        <v>173</v>
      </c>
      <c r="E157" s="270" t="s">
        <v>1</v>
      </c>
      <c r="F157" s="271" t="s">
        <v>2858</v>
      </c>
      <c r="G157" s="269"/>
      <c r="H157" s="272">
        <v>11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173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165</v>
      </c>
    </row>
    <row r="158" spans="1:65" s="2" customFormat="1" ht="21.75" customHeight="1">
      <c r="A158" s="37"/>
      <c r="B158" s="38"/>
      <c r="C158" s="243" t="s">
        <v>208</v>
      </c>
      <c r="D158" s="243" t="s">
        <v>167</v>
      </c>
      <c r="E158" s="244" t="s">
        <v>2114</v>
      </c>
      <c r="F158" s="245" t="s">
        <v>2115</v>
      </c>
      <c r="G158" s="246" t="s">
        <v>273</v>
      </c>
      <c r="H158" s="247">
        <v>26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247</v>
      </c>
      <c r="AT158" s="255" t="s">
        <v>167</v>
      </c>
      <c r="AU158" s="255" t="s">
        <v>82</v>
      </c>
      <c r="AY158" s="16" t="s">
        <v>165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247</v>
      </c>
      <c r="BM158" s="255" t="s">
        <v>2859</v>
      </c>
    </row>
    <row r="159" spans="1:51" s="14" customFormat="1" ht="12">
      <c r="A159" s="14"/>
      <c r="B159" s="268"/>
      <c r="C159" s="269"/>
      <c r="D159" s="259" t="s">
        <v>173</v>
      </c>
      <c r="E159" s="270" t="s">
        <v>1</v>
      </c>
      <c r="F159" s="271" t="s">
        <v>2860</v>
      </c>
      <c r="G159" s="269"/>
      <c r="H159" s="272">
        <v>13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173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165</v>
      </c>
    </row>
    <row r="160" spans="1:51" s="14" customFormat="1" ht="12">
      <c r="A160" s="14"/>
      <c r="B160" s="268"/>
      <c r="C160" s="269"/>
      <c r="D160" s="259" t="s">
        <v>173</v>
      </c>
      <c r="E160" s="270" t="s">
        <v>1</v>
      </c>
      <c r="F160" s="271" t="s">
        <v>2118</v>
      </c>
      <c r="G160" s="269"/>
      <c r="H160" s="272">
        <v>13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173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165</v>
      </c>
    </row>
    <row r="161" spans="1:65" s="2" customFormat="1" ht="16.5" customHeight="1">
      <c r="A161" s="37"/>
      <c r="B161" s="38"/>
      <c r="C161" s="279" t="s">
        <v>212</v>
      </c>
      <c r="D161" s="279" t="s">
        <v>238</v>
      </c>
      <c r="E161" s="280" t="s">
        <v>2119</v>
      </c>
      <c r="F161" s="281" t="s">
        <v>2120</v>
      </c>
      <c r="G161" s="282" t="s">
        <v>457</v>
      </c>
      <c r="H161" s="283">
        <v>98.753</v>
      </c>
      <c r="I161" s="284"/>
      <c r="J161" s="285">
        <f>ROUND(I161*H161,2)</f>
        <v>0</v>
      </c>
      <c r="K161" s="286"/>
      <c r="L161" s="287"/>
      <c r="M161" s="288" t="s">
        <v>1</v>
      </c>
      <c r="N161" s="289" t="s">
        <v>38</v>
      </c>
      <c r="O161" s="90"/>
      <c r="P161" s="253">
        <f>O161*H161</f>
        <v>0</v>
      </c>
      <c r="Q161" s="253">
        <v>0.008</v>
      </c>
      <c r="R161" s="253">
        <f>Q161*H161</f>
        <v>0.7900240000000001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333</v>
      </c>
      <c r="AT161" s="255" t="s">
        <v>238</v>
      </c>
      <c r="AU161" s="255" t="s">
        <v>82</v>
      </c>
      <c r="AY161" s="16" t="s">
        <v>165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247</v>
      </c>
      <c r="BM161" s="255" t="s">
        <v>2861</v>
      </c>
    </row>
    <row r="162" spans="1:51" s="13" customFormat="1" ht="12">
      <c r="A162" s="13"/>
      <c r="B162" s="257"/>
      <c r="C162" s="258"/>
      <c r="D162" s="259" t="s">
        <v>173</v>
      </c>
      <c r="E162" s="260" t="s">
        <v>1</v>
      </c>
      <c r="F162" s="261" t="s">
        <v>2223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173</v>
      </c>
      <c r="AU162" s="267" t="s">
        <v>82</v>
      </c>
      <c r="AV162" s="13" t="s">
        <v>80</v>
      </c>
      <c r="AW162" s="13" t="s">
        <v>30</v>
      </c>
      <c r="AX162" s="13" t="s">
        <v>73</v>
      </c>
      <c r="AY162" s="267" t="s">
        <v>165</v>
      </c>
    </row>
    <row r="163" spans="1:51" s="14" customFormat="1" ht="12">
      <c r="A163" s="14"/>
      <c r="B163" s="268"/>
      <c r="C163" s="269"/>
      <c r="D163" s="259" t="s">
        <v>173</v>
      </c>
      <c r="E163" s="270" t="s">
        <v>1</v>
      </c>
      <c r="F163" s="271" t="s">
        <v>2295</v>
      </c>
      <c r="G163" s="269"/>
      <c r="H163" s="272">
        <v>8.4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173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165</v>
      </c>
    </row>
    <row r="164" spans="1:51" s="14" customFormat="1" ht="12">
      <c r="A164" s="14"/>
      <c r="B164" s="268"/>
      <c r="C164" s="269"/>
      <c r="D164" s="259" t="s">
        <v>173</v>
      </c>
      <c r="E164" s="270" t="s">
        <v>1</v>
      </c>
      <c r="F164" s="271" t="s">
        <v>2296</v>
      </c>
      <c r="G164" s="269"/>
      <c r="H164" s="272">
        <v>7.98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173</v>
      </c>
      <c r="AU164" s="278" t="s">
        <v>82</v>
      </c>
      <c r="AV164" s="14" t="s">
        <v>82</v>
      </c>
      <c r="AW164" s="14" t="s">
        <v>30</v>
      </c>
      <c r="AX164" s="14" t="s">
        <v>73</v>
      </c>
      <c r="AY164" s="278" t="s">
        <v>165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2297</v>
      </c>
      <c r="G165" s="269"/>
      <c r="H165" s="272">
        <v>27.17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51" s="14" customFormat="1" ht="12">
      <c r="A166" s="14"/>
      <c r="B166" s="268"/>
      <c r="C166" s="269"/>
      <c r="D166" s="259" t="s">
        <v>173</v>
      </c>
      <c r="E166" s="270" t="s">
        <v>1</v>
      </c>
      <c r="F166" s="271" t="s">
        <v>2298</v>
      </c>
      <c r="G166" s="269"/>
      <c r="H166" s="272">
        <v>1.32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173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165</v>
      </c>
    </row>
    <row r="167" spans="1:51" s="13" customFormat="1" ht="12">
      <c r="A167" s="13"/>
      <c r="B167" s="257"/>
      <c r="C167" s="258"/>
      <c r="D167" s="259" t="s">
        <v>173</v>
      </c>
      <c r="E167" s="260" t="s">
        <v>1</v>
      </c>
      <c r="F167" s="261" t="s">
        <v>408</v>
      </c>
      <c r="G167" s="258"/>
      <c r="H167" s="260" t="s">
        <v>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173</v>
      </c>
      <c r="AU167" s="267" t="s">
        <v>82</v>
      </c>
      <c r="AV167" s="13" t="s">
        <v>80</v>
      </c>
      <c r="AW167" s="13" t="s">
        <v>30</v>
      </c>
      <c r="AX167" s="13" t="s">
        <v>73</v>
      </c>
      <c r="AY167" s="267" t="s">
        <v>165</v>
      </c>
    </row>
    <row r="168" spans="1:51" s="14" customFormat="1" ht="12">
      <c r="A168" s="14"/>
      <c r="B168" s="268"/>
      <c r="C168" s="269"/>
      <c r="D168" s="259" t="s">
        <v>173</v>
      </c>
      <c r="E168" s="270" t="s">
        <v>1</v>
      </c>
      <c r="F168" s="271" t="s">
        <v>2295</v>
      </c>
      <c r="G168" s="269"/>
      <c r="H168" s="272">
        <v>8.4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173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165</v>
      </c>
    </row>
    <row r="169" spans="1:51" s="14" customFormat="1" ht="12">
      <c r="A169" s="14"/>
      <c r="B169" s="268"/>
      <c r="C169" s="269"/>
      <c r="D169" s="259" t="s">
        <v>173</v>
      </c>
      <c r="E169" s="270" t="s">
        <v>1</v>
      </c>
      <c r="F169" s="271" t="s">
        <v>2299</v>
      </c>
      <c r="G169" s="269"/>
      <c r="H169" s="272">
        <v>9.52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173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165</v>
      </c>
    </row>
    <row r="170" spans="1:51" s="14" customFormat="1" ht="12">
      <c r="A170" s="14"/>
      <c r="B170" s="268"/>
      <c r="C170" s="269"/>
      <c r="D170" s="259" t="s">
        <v>173</v>
      </c>
      <c r="E170" s="270" t="s">
        <v>1</v>
      </c>
      <c r="F170" s="271" t="s">
        <v>2300</v>
      </c>
      <c r="G170" s="269"/>
      <c r="H170" s="272">
        <v>3.96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173</v>
      </c>
      <c r="AU170" s="278" t="s">
        <v>82</v>
      </c>
      <c r="AV170" s="14" t="s">
        <v>82</v>
      </c>
      <c r="AW170" s="14" t="s">
        <v>30</v>
      </c>
      <c r="AX170" s="14" t="s">
        <v>73</v>
      </c>
      <c r="AY170" s="278" t="s">
        <v>165</v>
      </c>
    </row>
    <row r="171" spans="1:51" s="14" customFormat="1" ht="12">
      <c r="A171" s="14"/>
      <c r="B171" s="268"/>
      <c r="C171" s="269"/>
      <c r="D171" s="259" t="s">
        <v>173</v>
      </c>
      <c r="E171" s="270" t="s">
        <v>1</v>
      </c>
      <c r="F171" s="271" t="s">
        <v>2301</v>
      </c>
      <c r="G171" s="269"/>
      <c r="H171" s="272">
        <v>27.3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173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165</v>
      </c>
    </row>
    <row r="172" spans="1:51" s="14" customFormat="1" ht="12">
      <c r="A172" s="14"/>
      <c r="B172" s="268"/>
      <c r="C172" s="269"/>
      <c r="D172" s="259" t="s">
        <v>173</v>
      </c>
      <c r="E172" s="269"/>
      <c r="F172" s="271" t="s">
        <v>2862</v>
      </c>
      <c r="G172" s="269"/>
      <c r="H172" s="272">
        <v>98.753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173</v>
      </c>
      <c r="AU172" s="278" t="s">
        <v>82</v>
      </c>
      <c r="AV172" s="14" t="s">
        <v>82</v>
      </c>
      <c r="AW172" s="14" t="s">
        <v>4</v>
      </c>
      <c r="AX172" s="14" t="s">
        <v>80</v>
      </c>
      <c r="AY172" s="278" t="s">
        <v>165</v>
      </c>
    </row>
    <row r="173" spans="1:65" s="2" customFormat="1" ht="21.75" customHeight="1">
      <c r="A173" s="37"/>
      <c r="B173" s="38"/>
      <c r="C173" s="243" t="s">
        <v>216</v>
      </c>
      <c r="D173" s="243" t="s">
        <v>167</v>
      </c>
      <c r="E173" s="244" t="s">
        <v>1889</v>
      </c>
      <c r="F173" s="245" t="s">
        <v>1890</v>
      </c>
      <c r="G173" s="246" t="s">
        <v>219</v>
      </c>
      <c r="H173" s="247">
        <v>0.79</v>
      </c>
      <c r="I173" s="248"/>
      <c r="J173" s="249">
        <f>ROUND(I173*H173,2)</f>
        <v>0</v>
      </c>
      <c r="K173" s="250"/>
      <c r="L173" s="43"/>
      <c r="M173" s="251" t="s">
        <v>1</v>
      </c>
      <c r="N173" s="252" t="s">
        <v>38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247</v>
      </c>
      <c r="AT173" s="255" t="s">
        <v>167</v>
      </c>
      <c r="AU173" s="255" t="s">
        <v>82</v>
      </c>
      <c r="AY173" s="16" t="s">
        <v>165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80</v>
      </c>
      <c r="BK173" s="256">
        <f>ROUND(I173*H173,2)</f>
        <v>0</v>
      </c>
      <c r="BL173" s="16" t="s">
        <v>247</v>
      </c>
      <c r="BM173" s="255" t="s">
        <v>2863</v>
      </c>
    </row>
    <row r="174" spans="1:63" s="12" customFormat="1" ht="25.9" customHeight="1">
      <c r="A174" s="12"/>
      <c r="B174" s="227"/>
      <c r="C174" s="228"/>
      <c r="D174" s="229" t="s">
        <v>72</v>
      </c>
      <c r="E174" s="230" t="s">
        <v>2054</v>
      </c>
      <c r="F174" s="230" t="s">
        <v>2055</v>
      </c>
      <c r="G174" s="228"/>
      <c r="H174" s="228"/>
      <c r="I174" s="231"/>
      <c r="J174" s="232">
        <f>BK174</f>
        <v>0</v>
      </c>
      <c r="K174" s="228"/>
      <c r="L174" s="233"/>
      <c r="M174" s="234"/>
      <c r="N174" s="235"/>
      <c r="O174" s="235"/>
      <c r="P174" s="236">
        <f>SUM(P175:P176)</f>
        <v>0</v>
      </c>
      <c r="Q174" s="235"/>
      <c r="R174" s="236">
        <f>SUM(R175:R176)</f>
        <v>0</v>
      </c>
      <c r="S174" s="235"/>
      <c r="T174" s="23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8" t="s">
        <v>171</v>
      </c>
      <c r="AT174" s="239" t="s">
        <v>72</v>
      </c>
      <c r="AU174" s="239" t="s">
        <v>73</v>
      </c>
      <c r="AY174" s="238" t="s">
        <v>165</v>
      </c>
      <c r="BK174" s="240">
        <f>SUM(BK175:BK176)</f>
        <v>0</v>
      </c>
    </row>
    <row r="175" spans="1:65" s="2" customFormat="1" ht="16.5" customHeight="1">
      <c r="A175" s="37"/>
      <c r="B175" s="38"/>
      <c r="C175" s="243" t="s">
        <v>222</v>
      </c>
      <c r="D175" s="243" t="s">
        <v>167</v>
      </c>
      <c r="E175" s="244" t="s">
        <v>2124</v>
      </c>
      <c r="F175" s="245" t="s">
        <v>2125</v>
      </c>
      <c r="G175" s="246" t="s">
        <v>2058</v>
      </c>
      <c r="H175" s="247">
        <v>35</v>
      </c>
      <c r="I175" s="248"/>
      <c r="J175" s="249">
        <f>ROUND(I175*H175,2)</f>
        <v>0</v>
      </c>
      <c r="K175" s="250"/>
      <c r="L175" s="43"/>
      <c r="M175" s="251" t="s">
        <v>1</v>
      </c>
      <c r="N175" s="252" t="s">
        <v>38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2059</v>
      </c>
      <c r="AT175" s="255" t="s">
        <v>167</v>
      </c>
      <c r="AU175" s="255" t="s">
        <v>80</v>
      </c>
      <c r="AY175" s="16" t="s">
        <v>165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80</v>
      </c>
      <c r="BK175" s="256">
        <f>ROUND(I175*H175,2)</f>
        <v>0</v>
      </c>
      <c r="BL175" s="16" t="s">
        <v>2059</v>
      </c>
      <c r="BM175" s="255" t="s">
        <v>2864</v>
      </c>
    </row>
    <row r="176" spans="1:51" s="14" customFormat="1" ht="12">
      <c r="A176" s="14"/>
      <c r="B176" s="268"/>
      <c r="C176" s="269"/>
      <c r="D176" s="259" t="s">
        <v>173</v>
      </c>
      <c r="E176" s="270" t="s">
        <v>1</v>
      </c>
      <c r="F176" s="271" t="s">
        <v>2865</v>
      </c>
      <c r="G176" s="269"/>
      <c r="H176" s="272">
        <v>35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173</v>
      </c>
      <c r="AU176" s="278" t="s">
        <v>80</v>
      </c>
      <c r="AV176" s="14" t="s">
        <v>82</v>
      </c>
      <c r="AW176" s="14" t="s">
        <v>30</v>
      </c>
      <c r="AX176" s="14" t="s">
        <v>73</v>
      </c>
      <c r="AY176" s="278" t="s">
        <v>165</v>
      </c>
    </row>
    <row r="177" spans="1:63" s="12" customFormat="1" ht="25.9" customHeight="1">
      <c r="A177" s="12"/>
      <c r="B177" s="227"/>
      <c r="C177" s="228"/>
      <c r="D177" s="229" t="s">
        <v>72</v>
      </c>
      <c r="E177" s="230" t="s">
        <v>2062</v>
      </c>
      <c r="F177" s="230" t="s">
        <v>2063</v>
      </c>
      <c r="G177" s="228"/>
      <c r="H177" s="228"/>
      <c r="I177" s="231"/>
      <c r="J177" s="232">
        <f>BK177</f>
        <v>0</v>
      </c>
      <c r="K177" s="228"/>
      <c r="L177" s="233"/>
      <c r="M177" s="234"/>
      <c r="N177" s="235"/>
      <c r="O177" s="235"/>
      <c r="P177" s="236">
        <f>P178+P180+P182</f>
        <v>0</v>
      </c>
      <c r="Q177" s="235"/>
      <c r="R177" s="236">
        <f>R178+R180+R182</f>
        <v>0</v>
      </c>
      <c r="S177" s="235"/>
      <c r="T177" s="237">
        <f>T178+T180+T182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8" t="s">
        <v>191</v>
      </c>
      <c r="AT177" s="239" t="s">
        <v>72</v>
      </c>
      <c r="AU177" s="239" t="s">
        <v>73</v>
      </c>
      <c r="AY177" s="238" t="s">
        <v>165</v>
      </c>
      <c r="BK177" s="240">
        <f>BK178+BK180+BK182</f>
        <v>0</v>
      </c>
    </row>
    <row r="178" spans="1:63" s="12" customFormat="1" ht="22.8" customHeight="1">
      <c r="A178" s="12"/>
      <c r="B178" s="227"/>
      <c r="C178" s="228"/>
      <c r="D178" s="229" t="s">
        <v>72</v>
      </c>
      <c r="E178" s="241" t="s">
        <v>2128</v>
      </c>
      <c r="F178" s="241" t="s">
        <v>2129</v>
      </c>
      <c r="G178" s="228"/>
      <c r="H178" s="228"/>
      <c r="I178" s="231"/>
      <c r="J178" s="242">
        <f>BK178</f>
        <v>0</v>
      </c>
      <c r="K178" s="228"/>
      <c r="L178" s="233"/>
      <c r="M178" s="234"/>
      <c r="N178" s="235"/>
      <c r="O178" s="235"/>
      <c r="P178" s="236">
        <f>P179</f>
        <v>0</v>
      </c>
      <c r="Q178" s="235"/>
      <c r="R178" s="236">
        <f>R179</f>
        <v>0</v>
      </c>
      <c r="S178" s="235"/>
      <c r="T178" s="237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191</v>
      </c>
      <c r="AT178" s="239" t="s">
        <v>72</v>
      </c>
      <c r="AU178" s="239" t="s">
        <v>80</v>
      </c>
      <c r="AY178" s="238" t="s">
        <v>165</v>
      </c>
      <c r="BK178" s="240">
        <f>BK179</f>
        <v>0</v>
      </c>
    </row>
    <row r="179" spans="1:65" s="2" customFormat="1" ht="16.5" customHeight="1">
      <c r="A179" s="37"/>
      <c r="B179" s="38"/>
      <c r="C179" s="243" t="s">
        <v>226</v>
      </c>
      <c r="D179" s="243" t="s">
        <v>167</v>
      </c>
      <c r="E179" s="244" t="s">
        <v>2130</v>
      </c>
      <c r="F179" s="245" t="s">
        <v>2129</v>
      </c>
      <c r="G179" s="246" t="s">
        <v>1031</v>
      </c>
      <c r="H179" s="247">
        <v>1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38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2068</v>
      </c>
      <c r="AT179" s="255" t="s">
        <v>167</v>
      </c>
      <c r="AU179" s="255" t="s">
        <v>82</v>
      </c>
      <c r="AY179" s="16" t="s">
        <v>165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80</v>
      </c>
      <c r="BK179" s="256">
        <f>ROUND(I179*H179,2)</f>
        <v>0</v>
      </c>
      <c r="BL179" s="16" t="s">
        <v>2068</v>
      </c>
      <c r="BM179" s="255" t="s">
        <v>2866</v>
      </c>
    </row>
    <row r="180" spans="1:63" s="12" customFormat="1" ht="22.8" customHeight="1">
      <c r="A180" s="12"/>
      <c r="B180" s="227"/>
      <c r="C180" s="228"/>
      <c r="D180" s="229" t="s">
        <v>72</v>
      </c>
      <c r="E180" s="241" t="s">
        <v>2132</v>
      </c>
      <c r="F180" s="241" t="s">
        <v>2133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P181</f>
        <v>0</v>
      </c>
      <c r="Q180" s="235"/>
      <c r="R180" s="236">
        <f>R181</f>
        <v>0</v>
      </c>
      <c r="S180" s="235"/>
      <c r="T180" s="237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191</v>
      </c>
      <c r="AT180" s="239" t="s">
        <v>72</v>
      </c>
      <c r="AU180" s="239" t="s">
        <v>80</v>
      </c>
      <c r="AY180" s="238" t="s">
        <v>165</v>
      </c>
      <c r="BK180" s="240">
        <f>BK181</f>
        <v>0</v>
      </c>
    </row>
    <row r="181" spans="1:65" s="2" customFormat="1" ht="21.75" customHeight="1">
      <c r="A181" s="37"/>
      <c r="B181" s="38"/>
      <c r="C181" s="243" t="s">
        <v>231</v>
      </c>
      <c r="D181" s="243" t="s">
        <v>167</v>
      </c>
      <c r="E181" s="244" t="s">
        <v>2134</v>
      </c>
      <c r="F181" s="245" t="s">
        <v>2135</v>
      </c>
      <c r="G181" s="246" t="s">
        <v>1031</v>
      </c>
      <c r="H181" s="247">
        <v>1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2068</v>
      </c>
      <c r="AT181" s="255" t="s">
        <v>167</v>
      </c>
      <c r="AU181" s="255" t="s">
        <v>82</v>
      </c>
      <c r="AY181" s="16" t="s">
        <v>165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2068</v>
      </c>
      <c r="BM181" s="255" t="s">
        <v>2867</v>
      </c>
    </row>
    <row r="182" spans="1:63" s="12" customFormat="1" ht="22.8" customHeight="1">
      <c r="A182" s="12"/>
      <c r="B182" s="227"/>
      <c r="C182" s="228"/>
      <c r="D182" s="229" t="s">
        <v>72</v>
      </c>
      <c r="E182" s="241" t="s">
        <v>2137</v>
      </c>
      <c r="F182" s="241" t="s">
        <v>2138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P183</f>
        <v>0</v>
      </c>
      <c r="Q182" s="235"/>
      <c r="R182" s="236">
        <f>R183</f>
        <v>0</v>
      </c>
      <c r="S182" s="235"/>
      <c r="T182" s="23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191</v>
      </c>
      <c r="AT182" s="239" t="s">
        <v>72</v>
      </c>
      <c r="AU182" s="239" t="s">
        <v>80</v>
      </c>
      <c r="AY182" s="238" t="s">
        <v>165</v>
      </c>
      <c r="BK182" s="240">
        <f>BK183</f>
        <v>0</v>
      </c>
    </row>
    <row r="183" spans="1:65" s="2" customFormat="1" ht="16.5" customHeight="1">
      <c r="A183" s="37"/>
      <c r="B183" s="38"/>
      <c r="C183" s="243" t="s">
        <v>237</v>
      </c>
      <c r="D183" s="243" t="s">
        <v>167</v>
      </c>
      <c r="E183" s="244" t="s">
        <v>2139</v>
      </c>
      <c r="F183" s="245" t="s">
        <v>2140</v>
      </c>
      <c r="G183" s="246" t="s">
        <v>1031</v>
      </c>
      <c r="H183" s="247">
        <v>1</v>
      </c>
      <c r="I183" s="248"/>
      <c r="J183" s="249">
        <f>ROUND(I183*H183,2)</f>
        <v>0</v>
      </c>
      <c r="K183" s="250"/>
      <c r="L183" s="43"/>
      <c r="M183" s="296" t="s">
        <v>1</v>
      </c>
      <c r="N183" s="297" t="s">
        <v>38</v>
      </c>
      <c r="O183" s="298"/>
      <c r="P183" s="299">
        <f>O183*H183</f>
        <v>0</v>
      </c>
      <c r="Q183" s="299">
        <v>0</v>
      </c>
      <c r="R183" s="299">
        <f>Q183*H183</f>
        <v>0</v>
      </c>
      <c r="S183" s="299">
        <v>0</v>
      </c>
      <c r="T183" s="30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2068</v>
      </c>
      <c r="AT183" s="255" t="s">
        <v>167</v>
      </c>
      <c r="AU183" s="255" t="s">
        <v>82</v>
      </c>
      <c r="AY183" s="16" t="s">
        <v>165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80</v>
      </c>
      <c r="BK183" s="256">
        <f>ROUND(I183*H183,2)</f>
        <v>0</v>
      </c>
      <c r="BL183" s="16" t="s">
        <v>2068</v>
      </c>
      <c r="BM183" s="255" t="s">
        <v>2868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1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0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23.25" customHeight="1">
      <c r="A9" s="37"/>
      <c r="B9" s="43"/>
      <c r="C9" s="37"/>
      <c r="D9" s="37"/>
      <c r="E9" s="152" t="s">
        <v>2869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2870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ROUND(J151,2)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ROUND((SUM(BE151:BE1630)),2)</f>
        <v>0</v>
      </c>
      <c r="G35" s="37"/>
      <c r="H35" s="37"/>
      <c r="I35" s="170">
        <v>0.21</v>
      </c>
      <c r="J35" s="169">
        <f>ROUND(((SUM(BE151:BE1630))*I35),2)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ROUND((SUM(BF151:BF1630)),2)</f>
        <v>0</v>
      </c>
      <c r="G36" s="37"/>
      <c r="H36" s="37"/>
      <c r="I36" s="170">
        <v>0.15</v>
      </c>
      <c r="J36" s="169">
        <f>ROUND(((SUM(BF151:BF1630))*I36),2)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ROUND((SUM(BG151:BG1630)),2)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ROUND((SUM(BH151:BH1630)),2)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ROUND((SUM(BI151:BI1630)),2)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5" t="s">
        <v>2869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D.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J151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122</v>
      </c>
      <c r="E99" s="204"/>
      <c r="F99" s="204"/>
      <c r="G99" s="204"/>
      <c r="H99" s="204"/>
      <c r="I99" s="205"/>
      <c r="J99" s="206">
        <f>J152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123</v>
      </c>
      <c r="E100" s="210"/>
      <c r="F100" s="210"/>
      <c r="G100" s="210"/>
      <c r="H100" s="210"/>
      <c r="I100" s="211"/>
      <c r="J100" s="212">
        <f>J153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2871</v>
      </c>
      <c r="E101" s="210"/>
      <c r="F101" s="210"/>
      <c r="G101" s="210"/>
      <c r="H101" s="210"/>
      <c r="I101" s="211"/>
      <c r="J101" s="212">
        <f>J208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124</v>
      </c>
      <c r="E102" s="210"/>
      <c r="F102" s="210"/>
      <c r="G102" s="210"/>
      <c r="H102" s="210"/>
      <c r="I102" s="211"/>
      <c r="J102" s="212">
        <f>J218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125</v>
      </c>
      <c r="E103" s="210"/>
      <c r="F103" s="210"/>
      <c r="G103" s="210"/>
      <c r="H103" s="210"/>
      <c r="I103" s="211"/>
      <c r="J103" s="212">
        <f>J233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2872</v>
      </c>
      <c r="E104" s="210"/>
      <c r="F104" s="210"/>
      <c r="G104" s="210"/>
      <c r="H104" s="210"/>
      <c r="I104" s="211"/>
      <c r="J104" s="212">
        <f>J243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126</v>
      </c>
      <c r="E105" s="210"/>
      <c r="F105" s="210"/>
      <c r="G105" s="210"/>
      <c r="H105" s="210"/>
      <c r="I105" s="211"/>
      <c r="J105" s="212">
        <f>J244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127</v>
      </c>
      <c r="E106" s="210"/>
      <c r="F106" s="210"/>
      <c r="G106" s="210"/>
      <c r="H106" s="210"/>
      <c r="I106" s="211"/>
      <c r="J106" s="212">
        <f>J305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128</v>
      </c>
      <c r="E107" s="210"/>
      <c r="F107" s="210"/>
      <c r="G107" s="210"/>
      <c r="H107" s="210"/>
      <c r="I107" s="211"/>
      <c r="J107" s="212">
        <f>J838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129</v>
      </c>
      <c r="E108" s="210"/>
      <c r="F108" s="210"/>
      <c r="G108" s="210"/>
      <c r="H108" s="210"/>
      <c r="I108" s="211"/>
      <c r="J108" s="212">
        <f>J882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130</v>
      </c>
      <c r="E109" s="210"/>
      <c r="F109" s="210"/>
      <c r="G109" s="210"/>
      <c r="H109" s="210"/>
      <c r="I109" s="211"/>
      <c r="J109" s="212">
        <f>J892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131</v>
      </c>
      <c r="E110" s="210"/>
      <c r="F110" s="210"/>
      <c r="G110" s="210"/>
      <c r="H110" s="210"/>
      <c r="I110" s="211"/>
      <c r="J110" s="212">
        <f>J897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132</v>
      </c>
      <c r="E111" s="210"/>
      <c r="F111" s="210"/>
      <c r="G111" s="210"/>
      <c r="H111" s="210"/>
      <c r="I111" s="211"/>
      <c r="J111" s="212">
        <f>J926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133</v>
      </c>
      <c r="E112" s="210"/>
      <c r="F112" s="210"/>
      <c r="G112" s="210"/>
      <c r="H112" s="210"/>
      <c r="I112" s="211"/>
      <c r="J112" s="212">
        <f>J968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8"/>
      <c r="C113" s="132"/>
      <c r="D113" s="209" t="s">
        <v>134</v>
      </c>
      <c r="E113" s="210"/>
      <c r="F113" s="210"/>
      <c r="G113" s="210"/>
      <c r="H113" s="210"/>
      <c r="I113" s="211"/>
      <c r="J113" s="212">
        <f>J982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201"/>
      <c r="C114" s="202"/>
      <c r="D114" s="203" t="s">
        <v>135</v>
      </c>
      <c r="E114" s="204"/>
      <c r="F114" s="204"/>
      <c r="G114" s="204"/>
      <c r="H114" s="204"/>
      <c r="I114" s="205"/>
      <c r="J114" s="206">
        <f>J984</f>
        <v>0</v>
      </c>
      <c r="K114" s="202"/>
      <c r="L114" s="2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08"/>
      <c r="C115" s="132"/>
      <c r="D115" s="209" t="s">
        <v>136</v>
      </c>
      <c r="E115" s="210"/>
      <c r="F115" s="210"/>
      <c r="G115" s="210"/>
      <c r="H115" s="210"/>
      <c r="I115" s="211"/>
      <c r="J115" s="212">
        <f>J985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2873</v>
      </c>
      <c r="E116" s="210"/>
      <c r="F116" s="210"/>
      <c r="G116" s="210"/>
      <c r="H116" s="210"/>
      <c r="I116" s="211"/>
      <c r="J116" s="212">
        <f>J1027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137</v>
      </c>
      <c r="E117" s="210"/>
      <c r="F117" s="210"/>
      <c r="G117" s="210"/>
      <c r="H117" s="210"/>
      <c r="I117" s="211"/>
      <c r="J117" s="212">
        <f>J1072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138</v>
      </c>
      <c r="E118" s="210"/>
      <c r="F118" s="210"/>
      <c r="G118" s="210"/>
      <c r="H118" s="210"/>
      <c r="I118" s="211"/>
      <c r="J118" s="212">
        <f>J1122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139</v>
      </c>
      <c r="E119" s="210"/>
      <c r="F119" s="210"/>
      <c r="G119" s="210"/>
      <c r="H119" s="210"/>
      <c r="I119" s="211"/>
      <c r="J119" s="212">
        <f>J1126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140</v>
      </c>
      <c r="E120" s="210"/>
      <c r="F120" s="210"/>
      <c r="G120" s="210"/>
      <c r="H120" s="210"/>
      <c r="I120" s="211"/>
      <c r="J120" s="212">
        <f>J1168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141</v>
      </c>
      <c r="E121" s="210"/>
      <c r="F121" s="210"/>
      <c r="G121" s="210"/>
      <c r="H121" s="210"/>
      <c r="I121" s="211"/>
      <c r="J121" s="212">
        <f>J1176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142</v>
      </c>
      <c r="E122" s="210"/>
      <c r="F122" s="210"/>
      <c r="G122" s="210"/>
      <c r="H122" s="210"/>
      <c r="I122" s="211"/>
      <c r="J122" s="212">
        <f>J1248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143</v>
      </c>
      <c r="E123" s="210"/>
      <c r="F123" s="210"/>
      <c r="G123" s="210"/>
      <c r="H123" s="210"/>
      <c r="I123" s="211"/>
      <c r="J123" s="212">
        <f>J1266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144</v>
      </c>
      <c r="E124" s="210"/>
      <c r="F124" s="210"/>
      <c r="G124" s="210"/>
      <c r="H124" s="210"/>
      <c r="I124" s="211"/>
      <c r="J124" s="212">
        <f>J1334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145</v>
      </c>
      <c r="E125" s="210"/>
      <c r="F125" s="210"/>
      <c r="G125" s="210"/>
      <c r="H125" s="210"/>
      <c r="I125" s="211"/>
      <c r="J125" s="212">
        <f>J1404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146</v>
      </c>
      <c r="E126" s="210"/>
      <c r="F126" s="210"/>
      <c r="G126" s="210"/>
      <c r="H126" s="210"/>
      <c r="I126" s="211"/>
      <c r="J126" s="212">
        <f>J1556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147</v>
      </c>
      <c r="E127" s="210"/>
      <c r="F127" s="210"/>
      <c r="G127" s="210"/>
      <c r="H127" s="210"/>
      <c r="I127" s="211"/>
      <c r="J127" s="212">
        <f>J1578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208"/>
      <c r="C128" s="132"/>
      <c r="D128" s="209" t="s">
        <v>148</v>
      </c>
      <c r="E128" s="210"/>
      <c r="F128" s="210"/>
      <c r="G128" s="210"/>
      <c r="H128" s="210"/>
      <c r="I128" s="211"/>
      <c r="J128" s="212">
        <f>J1593</f>
        <v>0</v>
      </c>
      <c r="K128" s="132"/>
      <c r="L128" s="2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208"/>
      <c r="C129" s="132"/>
      <c r="D129" s="209" t="s">
        <v>149</v>
      </c>
      <c r="E129" s="210"/>
      <c r="F129" s="210"/>
      <c r="G129" s="210"/>
      <c r="H129" s="210"/>
      <c r="I129" s="211"/>
      <c r="J129" s="212">
        <f>J1626</f>
        <v>0</v>
      </c>
      <c r="K129" s="132"/>
      <c r="L129" s="21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2" customFormat="1" ht="21.8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191"/>
      <c r="J131" s="66"/>
      <c r="K131" s="66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5" spans="1:31" s="2" customFormat="1" ht="6.95" customHeight="1">
      <c r="A135" s="37"/>
      <c r="B135" s="67"/>
      <c r="C135" s="68"/>
      <c r="D135" s="68"/>
      <c r="E135" s="68"/>
      <c r="F135" s="68"/>
      <c r="G135" s="68"/>
      <c r="H135" s="68"/>
      <c r="I135" s="194"/>
      <c r="J135" s="68"/>
      <c r="K135" s="68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24.95" customHeight="1">
      <c r="A136" s="37"/>
      <c r="B136" s="38"/>
      <c r="C136" s="22" t="s">
        <v>150</v>
      </c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9"/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2" customHeight="1">
      <c r="A138" s="37"/>
      <c r="B138" s="38"/>
      <c r="C138" s="31" t="s">
        <v>16</v>
      </c>
      <c r="D138" s="39"/>
      <c r="E138" s="39"/>
      <c r="F138" s="39"/>
      <c r="G138" s="39"/>
      <c r="H138" s="39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6.5" customHeight="1">
      <c r="A139" s="37"/>
      <c r="B139" s="38"/>
      <c r="C139" s="39"/>
      <c r="D139" s="39"/>
      <c r="E139" s="195" t="str">
        <f>E7</f>
        <v xml:space="preserve">Stavební úpravy (zateplení)  BD v Milíně, blok B, C, D  - IV. etapa</v>
      </c>
      <c r="F139" s="31"/>
      <c r="G139" s="31"/>
      <c r="H139" s="31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2:12" s="1" customFormat="1" ht="12" customHeight="1">
      <c r="B140" s="20"/>
      <c r="C140" s="31" t="s">
        <v>113</v>
      </c>
      <c r="D140" s="21"/>
      <c r="E140" s="21"/>
      <c r="F140" s="21"/>
      <c r="G140" s="21"/>
      <c r="H140" s="21"/>
      <c r="I140" s="145"/>
      <c r="J140" s="21"/>
      <c r="K140" s="21"/>
      <c r="L140" s="19"/>
    </row>
    <row r="141" spans="1:31" s="2" customFormat="1" ht="23.25" customHeight="1">
      <c r="A141" s="37"/>
      <c r="B141" s="38"/>
      <c r="C141" s="39"/>
      <c r="D141" s="39"/>
      <c r="E141" s="195" t="s">
        <v>2869</v>
      </c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115</v>
      </c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6.5" customHeight="1">
      <c r="A143" s="37"/>
      <c r="B143" s="38"/>
      <c r="C143" s="39"/>
      <c r="D143" s="39"/>
      <c r="E143" s="75" t="str">
        <f>E11</f>
        <v>D. - Způsobilé výdaje - hlavní aktivity</v>
      </c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2" customHeight="1">
      <c r="A145" s="37"/>
      <c r="B145" s="38"/>
      <c r="C145" s="31" t="s">
        <v>20</v>
      </c>
      <c r="D145" s="39"/>
      <c r="E145" s="39"/>
      <c r="F145" s="26" t="str">
        <f>F14</f>
        <v xml:space="preserve"> </v>
      </c>
      <c r="G145" s="39"/>
      <c r="H145" s="39"/>
      <c r="I145" s="155" t="s">
        <v>22</v>
      </c>
      <c r="J145" s="78" t="str">
        <f>IF(J14="","",J14)</f>
        <v>1. 5. 2019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6.95" customHeight="1">
      <c r="A146" s="37"/>
      <c r="B146" s="38"/>
      <c r="C146" s="39"/>
      <c r="D146" s="39"/>
      <c r="E146" s="39"/>
      <c r="F146" s="39"/>
      <c r="G146" s="39"/>
      <c r="H146" s="39"/>
      <c r="I146" s="153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5.15" customHeight="1">
      <c r="A147" s="37"/>
      <c r="B147" s="38"/>
      <c r="C147" s="31" t="s">
        <v>24</v>
      </c>
      <c r="D147" s="39"/>
      <c r="E147" s="39"/>
      <c r="F147" s="26" t="str">
        <f>E17</f>
        <v xml:space="preserve"> </v>
      </c>
      <c r="G147" s="39"/>
      <c r="H147" s="39"/>
      <c r="I147" s="155" t="s">
        <v>29</v>
      </c>
      <c r="J147" s="35" t="str">
        <f>E23</f>
        <v xml:space="preserve"> 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5.15" customHeight="1">
      <c r="A148" s="37"/>
      <c r="B148" s="38"/>
      <c r="C148" s="31" t="s">
        <v>27</v>
      </c>
      <c r="D148" s="39"/>
      <c r="E148" s="39"/>
      <c r="F148" s="26" t="str">
        <f>IF(E20="","",E20)</f>
        <v>Vyplň údaj</v>
      </c>
      <c r="G148" s="39"/>
      <c r="H148" s="39"/>
      <c r="I148" s="155" t="s">
        <v>31</v>
      </c>
      <c r="J148" s="35" t="str">
        <f>E26</f>
        <v xml:space="preserve"> </v>
      </c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10.3" customHeight="1">
      <c r="A149" s="37"/>
      <c r="B149" s="38"/>
      <c r="C149" s="39"/>
      <c r="D149" s="39"/>
      <c r="E149" s="39"/>
      <c r="F149" s="39"/>
      <c r="G149" s="39"/>
      <c r="H149" s="39"/>
      <c r="I149" s="153"/>
      <c r="J149" s="39"/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11" customFormat="1" ht="29.25" customHeight="1">
      <c r="A150" s="214"/>
      <c r="B150" s="215"/>
      <c r="C150" s="216" t="s">
        <v>151</v>
      </c>
      <c r="D150" s="217" t="s">
        <v>58</v>
      </c>
      <c r="E150" s="217" t="s">
        <v>54</v>
      </c>
      <c r="F150" s="217" t="s">
        <v>55</v>
      </c>
      <c r="G150" s="217" t="s">
        <v>152</v>
      </c>
      <c r="H150" s="217" t="s">
        <v>153</v>
      </c>
      <c r="I150" s="218" t="s">
        <v>154</v>
      </c>
      <c r="J150" s="219" t="s">
        <v>119</v>
      </c>
      <c r="K150" s="220" t="s">
        <v>155</v>
      </c>
      <c r="L150" s="221"/>
      <c r="M150" s="99" t="s">
        <v>1</v>
      </c>
      <c r="N150" s="100" t="s">
        <v>37</v>
      </c>
      <c r="O150" s="100" t="s">
        <v>156</v>
      </c>
      <c r="P150" s="100" t="s">
        <v>157</v>
      </c>
      <c r="Q150" s="100" t="s">
        <v>158</v>
      </c>
      <c r="R150" s="100" t="s">
        <v>159</v>
      </c>
      <c r="S150" s="100" t="s">
        <v>160</v>
      </c>
      <c r="T150" s="101" t="s">
        <v>161</v>
      </c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</row>
    <row r="151" spans="1:63" s="2" customFormat="1" ht="22.8" customHeight="1">
      <c r="A151" s="37"/>
      <c r="B151" s="38"/>
      <c r="C151" s="106" t="s">
        <v>162</v>
      </c>
      <c r="D151" s="39"/>
      <c r="E151" s="39"/>
      <c r="F151" s="39"/>
      <c r="G151" s="39"/>
      <c r="H151" s="39"/>
      <c r="I151" s="153"/>
      <c r="J151" s="222">
        <f>BK151</f>
        <v>0</v>
      </c>
      <c r="K151" s="39"/>
      <c r="L151" s="43"/>
      <c r="M151" s="102"/>
      <c r="N151" s="223"/>
      <c r="O151" s="103"/>
      <c r="P151" s="224">
        <f>P152+P984</f>
        <v>0</v>
      </c>
      <c r="Q151" s="103"/>
      <c r="R151" s="224">
        <f>R152+R984</f>
        <v>247.542333245</v>
      </c>
      <c r="S151" s="103"/>
      <c r="T151" s="225">
        <f>T152+T984</f>
        <v>232.72841899999997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72</v>
      </c>
      <c r="AU151" s="16" t="s">
        <v>121</v>
      </c>
      <c r="BK151" s="226">
        <f>BK152+BK984</f>
        <v>0</v>
      </c>
    </row>
    <row r="152" spans="1:63" s="12" customFormat="1" ht="25.9" customHeight="1">
      <c r="A152" s="12"/>
      <c r="B152" s="227"/>
      <c r="C152" s="228"/>
      <c r="D152" s="229" t="s">
        <v>72</v>
      </c>
      <c r="E152" s="230" t="s">
        <v>163</v>
      </c>
      <c r="F152" s="230" t="s">
        <v>164</v>
      </c>
      <c r="G152" s="228"/>
      <c r="H152" s="228"/>
      <c r="I152" s="231"/>
      <c r="J152" s="232">
        <f>BK152</f>
        <v>0</v>
      </c>
      <c r="K152" s="228"/>
      <c r="L152" s="233"/>
      <c r="M152" s="234"/>
      <c r="N152" s="235"/>
      <c r="O152" s="235"/>
      <c r="P152" s="236">
        <f>P153+P208+P218+P233+P243+P244+P305+P838+P882+P892+P897+P926+P968+P982</f>
        <v>0</v>
      </c>
      <c r="Q152" s="235"/>
      <c r="R152" s="236">
        <f>R153+R208+R218+R233+R243+R244+R305+R838+R882+R892+R897+R926+R968+R982</f>
        <v>210.27300875</v>
      </c>
      <c r="S152" s="235"/>
      <c r="T152" s="237">
        <f>T153+T208+T218+T233+T243+T244+T305+T838+T882+T892+T897+T926+T968+T982</f>
        <v>210.48986399999998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73</v>
      </c>
      <c r="AY152" s="238" t="s">
        <v>165</v>
      </c>
      <c r="BK152" s="240">
        <f>BK153+BK208+BK218+BK233+BK243+BK244+BK305+BK838+BK882+BK892+BK897+BK926+BK968+BK982</f>
        <v>0</v>
      </c>
    </row>
    <row r="153" spans="1:63" s="12" customFormat="1" ht="22.8" customHeight="1">
      <c r="A153" s="12"/>
      <c r="B153" s="227"/>
      <c r="C153" s="228"/>
      <c r="D153" s="229" t="s">
        <v>72</v>
      </c>
      <c r="E153" s="241" t="s">
        <v>80</v>
      </c>
      <c r="F153" s="241" t="s">
        <v>166</v>
      </c>
      <c r="G153" s="228"/>
      <c r="H153" s="228"/>
      <c r="I153" s="231"/>
      <c r="J153" s="242">
        <f>BK153</f>
        <v>0</v>
      </c>
      <c r="K153" s="228"/>
      <c r="L153" s="233"/>
      <c r="M153" s="234"/>
      <c r="N153" s="235"/>
      <c r="O153" s="235"/>
      <c r="P153" s="236">
        <f>SUM(P154:P207)</f>
        <v>0</v>
      </c>
      <c r="Q153" s="235"/>
      <c r="R153" s="236">
        <f>SUM(R154:R207)</f>
        <v>0.8425659999999999</v>
      </c>
      <c r="S153" s="235"/>
      <c r="T153" s="237">
        <f>SUM(T154:T207)</f>
        <v>33.657000000000004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80</v>
      </c>
      <c r="AT153" s="239" t="s">
        <v>72</v>
      </c>
      <c r="AU153" s="239" t="s">
        <v>80</v>
      </c>
      <c r="AY153" s="238" t="s">
        <v>165</v>
      </c>
      <c r="BK153" s="240">
        <f>SUM(BK154:BK207)</f>
        <v>0</v>
      </c>
    </row>
    <row r="154" spans="1:65" s="2" customFormat="1" ht="21.75" customHeight="1">
      <c r="A154" s="37"/>
      <c r="B154" s="38"/>
      <c r="C154" s="243" t="s">
        <v>80</v>
      </c>
      <c r="D154" s="243" t="s">
        <v>167</v>
      </c>
      <c r="E154" s="244" t="s">
        <v>168</v>
      </c>
      <c r="F154" s="245" t="s">
        <v>169</v>
      </c>
      <c r="G154" s="246" t="s">
        <v>170</v>
      </c>
      <c r="H154" s="247">
        <v>103.56</v>
      </c>
      <c r="I154" s="248"/>
      <c r="J154" s="249">
        <f>ROUND(I154*H154,2)</f>
        <v>0</v>
      </c>
      <c r="K154" s="250"/>
      <c r="L154" s="43"/>
      <c r="M154" s="251" t="s">
        <v>1</v>
      </c>
      <c r="N154" s="252" t="s">
        <v>38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0.325</v>
      </c>
      <c r="T154" s="254">
        <f>S154*H154</f>
        <v>33.657000000000004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171</v>
      </c>
      <c r="AT154" s="255" t="s">
        <v>167</v>
      </c>
      <c r="AU154" s="255" t="s">
        <v>82</v>
      </c>
      <c r="AY154" s="16" t="s">
        <v>165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80</v>
      </c>
      <c r="BK154" s="256">
        <f>ROUND(I154*H154,2)</f>
        <v>0</v>
      </c>
      <c r="BL154" s="16" t="s">
        <v>171</v>
      </c>
      <c r="BM154" s="255" t="s">
        <v>2874</v>
      </c>
    </row>
    <row r="155" spans="1:51" s="13" customFormat="1" ht="12">
      <c r="A155" s="13"/>
      <c r="B155" s="257"/>
      <c r="C155" s="258"/>
      <c r="D155" s="259" t="s">
        <v>173</v>
      </c>
      <c r="E155" s="260" t="s">
        <v>1</v>
      </c>
      <c r="F155" s="261" t="s">
        <v>174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173</v>
      </c>
      <c r="AU155" s="267" t="s">
        <v>82</v>
      </c>
      <c r="AV155" s="13" t="s">
        <v>80</v>
      </c>
      <c r="AW155" s="13" t="s">
        <v>30</v>
      </c>
      <c r="AX155" s="13" t="s">
        <v>73</v>
      </c>
      <c r="AY155" s="267" t="s">
        <v>165</v>
      </c>
    </row>
    <row r="156" spans="1:51" s="14" customFormat="1" ht="12">
      <c r="A156" s="14"/>
      <c r="B156" s="268"/>
      <c r="C156" s="269"/>
      <c r="D156" s="259" t="s">
        <v>173</v>
      </c>
      <c r="E156" s="270" t="s">
        <v>1</v>
      </c>
      <c r="F156" s="271" t="s">
        <v>2875</v>
      </c>
      <c r="G156" s="269"/>
      <c r="H156" s="272">
        <v>103.56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173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165</v>
      </c>
    </row>
    <row r="157" spans="1:65" s="2" customFormat="1" ht="21.75" customHeight="1">
      <c r="A157" s="37"/>
      <c r="B157" s="38"/>
      <c r="C157" s="243" t="s">
        <v>82</v>
      </c>
      <c r="D157" s="243" t="s">
        <v>167</v>
      </c>
      <c r="E157" s="244" t="s">
        <v>176</v>
      </c>
      <c r="F157" s="245" t="s">
        <v>177</v>
      </c>
      <c r="G157" s="246" t="s">
        <v>178</v>
      </c>
      <c r="H157" s="247">
        <v>85.99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38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171</v>
      </c>
      <c r="AT157" s="255" t="s">
        <v>167</v>
      </c>
      <c r="AU157" s="255" t="s">
        <v>82</v>
      </c>
      <c r="AY157" s="16" t="s">
        <v>165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80</v>
      </c>
      <c r="BK157" s="256">
        <f>ROUND(I157*H157,2)</f>
        <v>0</v>
      </c>
      <c r="BL157" s="16" t="s">
        <v>171</v>
      </c>
      <c r="BM157" s="255" t="s">
        <v>2876</v>
      </c>
    </row>
    <row r="158" spans="1:51" s="13" customFormat="1" ht="12">
      <c r="A158" s="13"/>
      <c r="B158" s="257"/>
      <c r="C158" s="258"/>
      <c r="D158" s="259" t="s">
        <v>173</v>
      </c>
      <c r="E158" s="260" t="s">
        <v>1</v>
      </c>
      <c r="F158" s="261" t="s">
        <v>174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173</v>
      </c>
      <c r="AU158" s="267" t="s">
        <v>82</v>
      </c>
      <c r="AV158" s="13" t="s">
        <v>80</v>
      </c>
      <c r="AW158" s="13" t="s">
        <v>30</v>
      </c>
      <c r="AX158" s="13" t="s">
        <v>73</v>
      </c>
      <c r="AY158" s="267" t="s">
        <v>165</v>
      </c>
    </row>
    <row r="159" spans="1:51" s="14" customFormat="1" ht="12">
      <c r="A159" s="14"/>
      <c r="B159" s="268"/>
      <c r="C159" s="269"/>
      <c r="D159" s="259" t="s">
        <v>173</v>
      </c>
      <c r="E159" s="270" t="s">
        <v>1</v>
      </c>
      <c r="F159" s="271" t="s">
        <v>2877</v>
      </c>
      <c r="G159" s="269"/>
      <c r="H159" s="272">
        <v>51.78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173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165</v>
      </c>
    </row>
    <row r="160" spans="1:51" s="14" customFormat="1" ht="12">
      <c r="A160" s="14"/>
      <c r="B160" s="268"/>
      <c r="C160" s="269"/>
      <c r="D160" s="259" t="s">
        <v>173</v>
      </c>
      <c r="E160" s="270" t="s">
        <v>1</v>
      </c>
      <c r="F160" s="271" t="s">
        <v>2878</v>
      </c>
      <c r="G160" s="269"/>
      <c r="H160" s="272">
        <v>0.864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173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165</v>
      </c>
    </row>
    <row r="161" spans="1:51" s="14" customFormat="1" ht="12">
      <c r="A161" s="14"/>
      <c r="B161" s="268"/>
      <c r="C161" s="269"/>
      <c r="D161" s="259" t="s">
        <v>173</v>
      </c>
      <c r="E161" s="270" t="s">
        <v>1</v>
      </c>
      <c r="F161" s="271" t="s">
        <v>181</v>
      </c>
      <c r="G161" s="269"/>
      <c r="H161" s="272">
        <v>-5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173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165</v>
      </c>
    </row>
    <row r="162" spans="1:51" s="14" customFormat="1" ht="12">
      <c r="A162" s="14"/>
      <c r="B162" s="268"/>
      <c r="C162" s="269"/>
      <c r="D162" s="259" t="s">
        <v>173</v>
      </c>
      <c r="E162" s="270" t="s">
        <v>1</v>
      </c>
      <c r="F162" s="271" t="s">
        <v>2879</v>
      </c>
      <c r="G162" s="269"/>
      <c r="H162" s="272">
        <v>38.346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173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165</v>
      </c>
    </row>
    <row r="163" spans="1:65" s="2" customFormat="1" ht="21.75" customHeight="1">
      <c r="A163" s="37"/>
      <c r="B163" s="38"/>
      <c r="C163" s="243" t="s">
        <v>183</v>
      </c>
      <c r="D163" s="243" t="s">
        <v>167</v>
      </c>
      <c r="E163" s="244" t="s">
        <v>184</v>
      </c>
      <c r="F163" s="245" t="s">
        <v>185</v>
      </c>
      <c r="G163" s="246" t="s">
        <v>178</v>
      </c>
      <c r="H163" s="247">
        <v>85.99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38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171</v>
      </c>
      <c r="AT163" s="255" t="s">
        <v>167</v>
      </c>
      <c r="AU163" s="255" t="s">
        <v>82</v>
      </c>
      <c r="AY163" s="16" t="s">
        <v>165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80</v>
      </c>
      <c r="BK163" s="256">
        <f>ROUND(I163*H163,2)</f>
        <v>0</v>
      </c>
      <c r="BL163" s="16" t="s">
        <v>171</v>
      </c>
      <c r="BM163" s="255" t="s">
        <v>2880</v>
      </c>
    </row>
    <row r="164" spans="1:51" s="13" customFormat="1" ht="12">
      <c r="A164" s="13"/>
      <c r="B164" s="257"/>
      <c r="C164" s="258"/>
      <c r="D164" s="259" t="s">
        <v>173</v>
      </c>
      <c r="E164" s="260" t="s">
        <v>1</v>
      </c>
      <c r="F164" s="261" t="s">
        <v>174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173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165</v>
      </c>
    </row>
    <row r="165" spans="1:51" s="14" customFormat="1" ht="12">
      <c r="A165" s="14"/>
      <c r="B165" s="268"/>
      <c r="C165" s="269"/>
      <c r="D165" s="259" t="s">
        <v>173</v>
      </c>
      <c r="E165" s="270" t="s">
        <v>1</v>
      </c>
      <c r="F165" s="271" t="s">
        <v>2877</v>
      </c>
      <c r="G165" s="269"/>
      <c r="H165" s="272">
        <v>51.78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173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165</v>
      </c>
    </row>
    <row r="166" spans="1:51" s="14" customFormat="1" ht="12">
      <c r="A166" s="14"/>
      <c r="B166" s="268"/>
      <c r="C166" s="269"/>
      <c r="D166" s="259" t="s">
        <v>173</v>
      </c>
      <c r="E166" s="270" t="s">
        <v>1</v>
      </c>
      <c r="F166" s="271" t="s">
        <v>2878</v>
      </c>
      <c r="G166" s="269"/>
      <c r="H166" s="272">
        <v>0.864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173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165</v>
      </c>
    </row>
    <row r="167" spans="1:51" s="14" customFormat="1" ht="12">
      <c r="A167" s="14"/>
      <c r="B167" s="268"/>
      <c r="C167" s="269"/>
      <c r="D167" s="259" t="s">
        <v>173</v>
      </c>
      <c r="E167" s="270" t="s">
        <v>1</v>
      </c>
      <c r="F167" s="271" t="s">
        <v>181</v>
      </c>
      <c r="G167" s="269"/>
      <c r="H167" s="272">
        <v>-5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173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165</v>
      </c>
    </row>
    <row r="168" spans="1:51" s="14" customFormat="1" ht="12">
      <c r="A168" s="14"/>
      <c r="B168" s="268"/>
      <c r="C168" s="269"/>
      <c r="D168" s="259" t="s">
        <v>173</v>
      </c>
      <c r="E168" s="270" t="s">
        <v>1</v>
      </c>
      <c r="F168" s="271" t="s">
        <v>2879</v>
      </c>
      <c r="G168" s="269"/>
      <c r="H168" s="272">
        <v>38.346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173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165</v>
      </c>
    </row>
    <row r="169" spans="1:65" s="2" customFormat="1" ht="21.75" customHeight="1">
      <c r="A169" s="37"/>
      <c r="B169" s="38"/>
      <c r="C169" s="243" t="s">
        <v>171</v>
      </c>
      <c r="D169" s="243" t="s">
        <v>167</v>
      </c>
      <c r="E169" s="244" t="s">
        <v>187</v>
      </c>
      <c r="F169" s="245" t="s">
        <v>188</v>
      </c>
      <c r="G169" s="246" t="s">
        <v>178</v>
      </c>
      <c r="H169" s="247">
        <v>5</v>
      </c>
      <c r="I169" s="248"/>
      <c r="J169" s="249">
        <f>ROUND(I169*H169,2)</f>
        <v>0</v>
      </c>
      <c r="K169" s="250"/>
      <c r="L169" s="43"/>
      <c r="M169" s="251" t="s">
        <v>1</v>
      </c>
      <c r="N169" s="252" t="s">
        <v>38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171</v>
      </c>
      <c r="AT169" s="255" t="s">
        <v>167</v>
      </c>
      <c r="AU169" s="255" t="s">
        <v>82</v>
      </c>
      <c r="AY169" s="16" t="s">
        <v>165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80</v>
      </c>
      <c r="BK169" s="256">
        <f>ROUND(I169*H169,2)</f>
        <v>0</v>
      </c>
      <c r="BL169" s="16" t="s">
        <v>171</v>
      </c>
      <c r="BM169" s="255" t="s">
        <v>2881</v>
      </c>
    </row>
    <row r="170" spans="1:51" s="14" customFormat="1" ht="12">
      <c r="A170" s="14"/>
      <c r="B170" s="268"/>
      <c r="C170" s="269"/>
      <c r="D170" s="259" t="s">
        <v>173</v>
      </c>
      <c r="E170" s="270" t="s">
        <v>1</v>
      </c>
      <c r="F170" s="271" t="s">
        <v>190</v>
      </c>
      <c r="G170" s="269"/>
      <c r="H170" s="272">
        <v>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173</v>
      </c>
      <c r="AU170" s="278" t="s">
        <v>82</v>
      </c>
      <c r="AV170" s="14" t="s">
        <v>82</v>
      </c>
      <c r="AW170" s="14" t="s">
        <v>30</v>
      </c>
      <c r="AX170" s="14" t="s">
        <v>73</v>
      </c>
      <c r="AY170" s="278" t="s">
        <v>165</v>
      </c>
    </row>
    <row r="171" spans="1:65" s="2" customFormat="1" ht="21.75" customHeight="1">
      <c r="A171" s="37"/>
      <c r="B171" s="38"/>
      <c r="C171" s="243" t="s">
        <v>191</v>
      </c>
      <c r="D171" s="243" t="s">
        <v>167</v>
      </c>
      <c r="E171" s="244" t="s">
        <v>192</v>
      </c>
      <c r="F171" s="245" t="s">
        <v>193</v>
      </c>
      <c r="G171" s="246" t="s">
        <v>178</v>
      </c>
      <c r="H171" s="247">
        <v>5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38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171</v>
      </c>
      <c r="AT171" s="255" t="s">
        <v>167</v>
      </c>
      <c r="AU171" s="255" t="s">
        <v>82</v>
      </c>
      <c r="AY171" s="16" t="s">
        <v>165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80</v>
      </c>
      <c r="BK171" s="256">
        <f>ROUND(I171*H171,2)</f>
        <v>0</v>
      </c>
      <c r="BL171" s="16" t="s">
        <v>171</v>
      </c>
      <c r="BM171" s="255" t="s">
        <v>2882</v>
      </c>
    </row>
    <row r="172" spans="1:51" s="14" customFormat="1" ht="12">
      <c r="A172" s="14"/>
      <c r="B172" s="268"/>
      <c r="C172" s="269"/>
      <c r="D172" s="259" t="s">
        <v>173</v>
      </c>
      <c r="E172" s="270" t="s">
        <v>1</v>
      </c>
      <c r="F172" s="271" t="s">
        <v>190</v>
      </c>
      <c r="G172" s="269"/>
      <c r="H172" s="272">
        <v>5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173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165</v>
      </c>
    </row>
    <row r="173" spans="1:65" s="2" customFormat="1" ht="21.75" customHeight="1">
      <c r="A173" s="37"/>
      <c r="B173" s="38"/>
      <c r="C173" s="243" t="s">
        <v>195</v>
      </c>
      <c r="D173" s="243" t="s">
        <v>167</v>
      </c>
      <c r="E173" s="244" t="s">
        <v>196</v>
      </c>
      <c r="F173" s="245" t="s">
        <v>197</v>
      </c>
      <c r="G173" s="246" t="s">
        <v>178</v>
      </c>
      <c r="H173" s="247">
        <v>47.84</v>
      </c>
      <c r="I173" s="248"/>
      <c r="J173" s="249">
        <f>ROUND(I173*H173,2)</f>
        <v>0</v>
      </c>
      <c r="K173" s="250"/>
      <c r="L173" s="43"/>
      <c r="M173" s="251" t="s">
        <v>1</v>
      </c>
      <c r="N173" s="252" t="s">
        <v>38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171</v>
      </c>
      <c r="AT173" s="255" t="s">
        <v>167</v>
      </c>
      <c r="AU173" s="255" t="s">
        <v>82</v>
      </c>
      <c r="AY173" s="16" t="s">
        <v>165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80</v>
      </c>
      <c r="BK173" s="256">
        <f>ROUND(I173*H173,2)</f>
        <v>0</v>
      </c>
      <c r="BL173" s="16" t="s">
        <v>171</v>
      </c>
      <c r="BM173" s="255" t="s">
        <v>2883</v>
      </c>
    </row>
    <row r="174" spans="1:51" s="14" customFormat="1" ht="12">
      <c r="A174" s="14"/>
      <c r="B174" s="268"/>
      <c r="C174" s="269"/>
      <c r="D174" s="259" t="s">
        <v>173</v>
      </c>
      <c r="E174" s="270" t="s">
        <v>1</v>
      </c>
      <c r="F174" s="271" t="s">
        <v>2884</v>
      </c>
      <c r="G174" s="269"/>
      <c r="H174" s="272">
        <v>85.99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173</v>
      </c>
      <c r="AU174" s="278" t="s">
        <v>82</v>
      </c>
      <c r="AV174" s="14" t="s">
        <v>82</v>
      </c>
      <c r="AW174" s="14" t="s">
        <v>30</v>
      </c>
      <c r="AX174" s="14" t="s">
        <v>73</v>
      </c>
      <c r="AY174" s="278" t="s">
        <v>165</v>
      </c>
    </row>
    <row r="175" spans="1:51" s="14" customFormat="1" ht="12">
      <c r="A175" s="14"/>
      <c r="B175" s="268"/>
      <c r="C175" s="269"/>
      <c r="D175" s="259" t="s">
        <v>173</v>
      </c>
      <c r="E175" s="270" t="s">
        <v>1</v>
      </c>
      <c r="F175" s="271" t="s">
        <v>200</v>
      </c>
      <c r="G175" s="269"/>
      <c r="H175" s="272">
        <v>5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173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165</v>
      </c>
    </row>
    <row r="176" spans="1:51" s="14" customFormat="1" ht="12">
      <c r="A176" s="14"/>
      <c r="B176" s="268"/>
      <c r="C176" s="269"/>
      <c r="D176" s="259" t="s">
        <v>173</v>
      </c>
      <c r="E176" s="270" t="s">
        <v>1</v>
      </c>
      <c r="F176" s="271" t="s">
        <v>2885</v>
      </c>
      <c r="G176" s="269"/>
      <c r="H176" s="272">
        <v>-43.15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173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165</v>
      </c>
    </row>
    <row r="177" spans="1:65" s="2" customFormat="1" ht="21.75" customHeight="1">
      <c r="A177" s="37"/>
      <c r="B177" s="38"/>
      <c r="C177" s="243" t="s">
        <v>202</v>
      </c>
      <c r="D177" s="243" t="s">
        <v>167</v>
      </c>
      <c r="E177" s="244" t="s">
        <v>203</v>
      </c>
      <c r="F177" s="245" t="s">
        <v>204</v>
      </c>
      <c r="G177" s="246" t="s">
        <v>178</v>
      </c>
      <c r="H177" s="247">
        <v>95.68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171</v>
      </c>
      <c r="AT177" s="255" t="s">
        <v>167</v>
      </c>
      <c r="AU177" s="255" t="s">
        <v>82</v>
      </c>
      <c r="AY177" s="16" t="s">
        <v>165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171</v>
      </c>
      <c r="BM177" s="255" t="s">
        <v>2886</v>
      </c>
    </row>
    <row r="178" spans="1:51" s="14" customFormat="1" ht="12">
      <c r="A178" s="14"/>
      <c r="B178" s="268"/>
      <c r="C178" s="269"/>
      <c r="D178" s="259" t="s">
        <v>173</v>
      </c>
      <c r="E178" s="270" t="s">
        <v>1</v>
      </c>
      <c r="F178" s="271" t="s">
        <v>2887</v>
      </c>
      <c r="G178" s="269"/>
      <c r="H178" s="272">
        <v>47.84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173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165</v>
      </c>
    </row>
    <row r="179" spans="1:51" s="14" customFormat="1" ht="12">
      <c r="A179" s="14"/>
      <c r="B179" s="268"/>
      <c r="C179" s="269"/>
      <c r="D179" s="259" t="s">
        <v>173</v>
      </c>
      <c r="E179" s="269"/>
      <c r="F179" s="271" t="s">
        <v>2888</v>
      </c>
      <c r="G179" s="269"/>
      <c r="H179" s="272">
        <v>95.68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173</v>
      </c>
      <c r="AU179" s="278" t="s">
        <v>82</v>
      </c>
      <c r="AV179" s="14" t="s">
        <v>82</v>
      </c>
      <c r="AW179" s="14" t="s">
        <v>4</v>
      </c>
      <c r="AX179" s="14" t="s">
        <v>80</v>
      </c>
      <c r="AY179" s="278" t="s">
        <v>165</v>
      </c>
    </row>
    <row r="180" spans="1:65" s="2" customFormat="1" ht="16.5" customHeight="1">
      <c r="A180" s="37"/>
      <c r="B180" s="38"/>
      <c r="C180" s="243" t="s">
        <v>208</v>
      </c>
      <c r="D180" s="243" t="s">
        <v>167</v>
      </c>
      <c r="E180" s="244" t="s">
        <v>209</v>
      </c>
      <c r="F180" s="245" t="s">
        <v>210</v>
      </c>
      <c r="G180" s="246" t="s">
        <v>178</v>
      </c>
      <c r="H180" s="247">
        <v>47.84</v>
      </c>
      <c r="I180" s="248"/>
      <c r="J180" s="249">
        <f>ROUND(I180*H180,2)</f>
        <v>0</v>
      </c>
      <c r="K180" s="250"/>
      <c r="L180" s="43"/>
      <c r="M180" s="251" t="s">
        <v>1</v>
      </c>
      <c r="N180" s="252" t="s">
        <v>38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171</v>
      </c>
      <c r="AT180" s="255" t="s">
        <v>167</v>
      </c>
      <c r="AU180" s="255" t="s">
        <v>82</v>
      </c>
      <c r="AY180" s="16" t="s">
        <v>165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80</v>
      </c>
      <c r="BK180" s="256">
        <f>ROUND(I180*H180,2)</f>
        <v>0</v>
      </c>
      <c r="BL180" s="16" t="s">
        <v>171</v>
      </c>
      <c r="BM180" s="255" t="s">
        <v>2889</v>
      </c>
    </row>
    <row r="181" spans="1:51" s="14" customFormat="1" ht="12">
      <c r="A181" s="14"/>
      <c r="B181" s="268"/>
      <c r="C181" s="269"/>
      <c r="D181" s="259" t="s">
        <v>173</v>
      </c>
      <c r="E181" s="270" t="s">
        <v>1</v>
      </c>
      <c r="F181" s="271" t="s">
        <v>2887</v>
      </c>
      <c r="G181" s="269"/>
      <c r="H181" s="272">
        <v>47.84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173</v>
      </c>
      <c r="AU181" s="278" t="s">
        <v>82</v>
      </c>
      <c r="AV181" s="14" t="s">
        <v>82</v>
      </c>
      <c r="AW181" s="14" t="s">
        <v>30</v>
      </c>
      <c r="AX181" s="14" t="s">
        <v>73</v>
      </c>
      <c r="AY181" s="278" t="s">
        <v>165</v>
      </c>
    </row>
    <row r="182" spans="1:65" s="2" customFormat="1" ht="16.5" customHeight="1">
      <c r="A182" s="37"/>
      <c r="B182" s="38"/>
      <c r="C182" s="243" t="s">
        <v>212</v>
      </c>
      <c r="D182" s="243" t="s">
        <v>167</v>
      </c>
      <c r="E182" s="244" t="s">
        <v>213</v>
      </c>
      <c r="F182" s="245" t="s">
        <v>214</v>
      </c>
      <c r="G182" s="246" t="s">
        <v>178</v>
      </c>
      <c r="H182" s="247">
        <v>47.84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171</v>
      </c>
      <c r="AT182" s="255" t="s">
        <v>167</v>
      </c>
      <c r="AU182" s="255" t="s">
        <v>82</v>
      </c>
      <c r="AY182" s="16" t="s">
        <v>165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171</v>
      </c>
      <c r="BM182" s="255" t="s">
        <v>2890</v>
      </c>
    </row>
    <row r="183" spans="1:51" s="14" customFormat="1" ht="12">
      <c r="A183" s="14"/>
      <c r="B183" s="268"/>
      <c r="C183" s="269"/>
      <c r="D183" s="259" t="s">
        <v>173</v>
      </c>
      <c r="E183" s="270" t="s">
        <v>1</v>
      </c>
      <c r="F183" s="271" t="s">
        <v>2887</v>
      </c>
      <c r="G183" s="269"/>
      <c r="H183" s="272">
        <v>47.84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173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165</v>
      </c>
    </row>
    <row r="184" spans="1:65" s="2" customFormat="1" ht="21.75" customHeight="1">
      <c r="A184" s="37"/>
      <c r="B184" s="38"/>
      <c r="C184" s="243" t="s">
        <v>216</v>
      </c>
      <c r="D184" s="243" t="s">
        <v>167</v>
      </c>
      <c r="E184" s="244" t="s">
        <v>217</v>
      </c>
      <c r="F184" s="245" t="s">
        <v>218</v>
      </c>
      <c r="G184" s="246" t="s">
        <v>219</v>
      </c>
      <c r="H184" s="247">
        <v>83.72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38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171</v>
      </c>
      <c r="AT184" s="255" t="s">
        <v>167</v>
      </c>
      <c r="AU184" s="255" t="s">
        <v>82</v>
      </c>
      <c r="AY184" s="16" t="s">
        <v>165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171</v>
      </c>
      <c r="BM184" s="255" t="s">
        <v>2891</v>
      </c>
    </row>
    <row r="185" spans="1:51" s="14" customFormat="1" ht="12">
      <c r="A185" s="14"/>
      <c r="B185" s="268"/>
      <c r="C185" s="269"/>
      <c r="D185" s="259" t="s">
        <v>173</v>
      </c>
      <c r="E185" s="270" t="s">
        <v>1</v>
      </c>
      <c r="F185" s="271" t="s">
        <v>2887</v>
      </c>
      <c r="G185" s="269"/>
      <c r="H185" s="272">
        <v>47.84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173</v>
      </c>
      <c r="AU185" s="278" t="s">
        <v>82</v>
      </c>
      <c r="AV185" s="14" t="s">
        <v>82</v>
      </c>
      <c r="AW185" s="14" t="s">
        <v>30</v>
      </c>
      <c r="AX185" s="14" t="s">
        <v>73</v>
      </c>
      <c r="AY185" s="278" t="s">
        <v>165</v>
      </c>
    </row>
    <row r="186" spans="1:51" s="14" customFormat="1" ht="12">
      <c r="A186" s="14"/>
      <c r="B186" s="268"/>
      <c r="C186" s="269"/>
      <c r="D186" s="259" t="s">
        <v>173</v>
      </c>
      <c r="E186" s="269"/>
      <c r="F186" s="271" t="s">
        <v>2892</v>
      </c>
      <c r="G186" s="269"/>
      <c r="H186" s="272">
        <v>83.72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173</v>
      </c>
      <c r="AU186" s="278" t="s">
        <v>82</v>
      </c>
      <c r="AV186" s="14" t="s">
        <v>82</v>
      </c>
      <c r="AW186" s="14" t="s">
        <v>4</v>
      </c>
      <c r="AX186" s="14" t="s">
        <v>80</v>
      </c>
      <c r="AY186" s="278" t="s">
        <v>165</v>
      </c>
    </row>
    <row r="187" spans="1:65" s="2" customFormat="1" ht="21.75" customHeight="1">
      <c r="A187" s="37"/>
      <c r="B187" s="38"/>
      <c r="C187" s="243" t="s">
        <v>222</v>
      </c>
      <c r="D187" s="243" t="s">
        <v>167</v>
      </c>
      <c r="E187" s="244" t="s">
        <v>223</v>
      </c>
      <c r="F187" s="245" t="s">
        <v>224</v>
      </c>
      <c r="G187" s="246" t="s">
        <v>178</v>
      </c>
      <c r="H187" s="247">
        <v>38.346</v>
      </c>
      <c r="I187" s="248"/>
      <c r="J187" s="249">
        <f>ROUND(I187*H187,2)</f>
        <v>0</v>
      </c>
      <c r="K187" s="250"/>
      <c r="L187" s="43"/>
      <c r="M187" s="251" t="s">
        <v>1</v>
      </c>
      <c r="N187" s="252" t="s">
        <v>38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171</v>
      </c>
      <c r="AT187" s="255" t="s">
        <v>167</v>
      </c>
      <c r="AU187" s="255" t="s">
        <v>82</v>
      </c>
      <c r="AY187" s="16" t="s">
        <v>165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80</v>
      </c>
      <c r="BK187" s="256">
        <f>ROUND(I187*H187,2)</f>
        <v>0</v>
      </c>
      <c r="BL187" s="16" t="s">
        <v>171</v>
      </c>
      <c r="BM187" s="255" t="s">
        <v>2893</v>
      </c>
    </row>
    <row r="188" spans="1:51" s="14" customFormat="1" ht="12">
      <c r="A188" s="14"/>
      <c r="B188" s="268"/>
      <c r="C188" s="269"/>
      <c r="D188" s="259" t="s">
        <v>173</v>
      </c>
      <c r="E188" s="270" t="s">
        <v>1</v>
      </c>
      <c r="F188" s="271" t="s">
        <v>2879</v>
      </c>
      <c r="G188" s="269"/>
      <c r="H188" s="272">
        <v>38.346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173</v>
      </c>
      <c r="AU188" s="278" t="s">
        <v>82</v>
      </c>
      <c r="AV188" s="14" t="s">
        <v>82</v>
      </c>
      <c r="AW188" s="14" t="s">
        <v>30</v>
      </c>
      <c r="AX188" s="14" t="s">
        <v>73</v>
      </c>
      <c r="AY188" s="278" t="s">
        <v>165</v>
      </c>
    </row>
    <row r="189" spans="1:65" s="2" customFormat="1" ht="21.75" customHeight="1">
      <c r="A189" s="37"/>
      <c r="B189" s="38"/>
      <c r="C189" s="243" t="s">
        <v>226</v>
      </c>
      <c r="D189" s="243" t="s">
        <v>167</v>
      </c>
      <c r="E189" s="244" t="s">
        <v>227</v>
      </c>
      <c r="F189" s="245" t="s">
        <v>228</v>
      </c>
      <c r="G189" s="246" t="s">
        <v>178</v>
      </c>
      <c r="H189" s="247">
        <v>43.15</v>
      </c>
      <c r="I189" s="248"/>
      <c r="J189" s="249">
        <f>ROUND(I189*H189,2)</f>
        <v>0</v>
      </c>
      <c r="K189" s="250"/>
      <c r="L189" s="43"/>
      <c r="M189" s="251" t="s">
        <v>1</v>
      </c>
      <c r="N189" s="252" t="s">
        <v>38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171</v>
      </c>
      <c r="AT189" s="255" t="s">
        <v>167</v>
      </c>
      <c r="AU189" s="255" t="s">
        <v>82</v>
      </c>
      <c r="AY189" s="16" t="s">
        <v>165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80</v>
      </c>
      <c r="BK189" s="256">
        <f>ROUND(I189*H189,2)</f>
        <v>0</v>
      </c>
      <c r="BL189" s="16" t="s">
        <v>171</v>
      </c>
      <c r="BM189" s="255" t="s">
        <v>2894</v>
      </c>
    </row>
    <row r="190" spans="1:51" s="13" customFormat="1" ht="12">
      <c r="A190" s="13"/>
      <c r="B190" s="257"/>
      <c r="C190" s="258"/>
      <c r="D190" s="259" t="s">
        <v>173</v>
      </c>
      <c r="E190" s="260" t="s">
        <v>1</v>
      </c>
      <c r="F190" s="261" t="s">
        <v>174</v>
      </c>
      <c r="G190" s="258"/>
      <c r="H190" s="260" t="s">
        <v>1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173</v>
      </c>
      <c r="AU190" s="267" t="s">
        <v>82</v>
      </c>
      <c r="AV190" s="13" t="s">
        <v>80</v>
      </c>
      <c r="AW190" s="13" t="s">
        <v>30</v>
      </c>
      <c r="AX190" s="13" t="s">
        <v>73</v>
      </c>
      <c r="AY190" s="267" t="s">
        <v>165</v>
      </c>
    </row>
    <row r="191" spans="1:51" s="14" customFormat="1" ht="12">
      <c r="A191" s="14"/>
      <c r="B191" s="268"/>
      <c r="C191" s="269"/>
      <c r="D191" s="259" t="s">
        <v>173</v>
      </c>
      <c r="E191" s="270" t="s">
        <v>1</v>
      </c>
      <c r="F191" s="271" t="s">
        <v>2895</v>
      </c>
      <c r="G191" s="269"/>
      <c r="H191" s="272">
        <v>43.15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173</v>
      </c>
      <c r="AU191" s="278" t="s">
        <v>82</v>
      </c>
      <c r="AV191" s="14" t="s">
        <v>82</v>
      </c>
      <c r="AW191" s="14" t="s">
        <v>30</v>
      </c>
      <c r="AX191" s="14" t="s">
        <v>73</v>
      </c>
      <c r="AY191" s="278" t="s">
        <v>165</v>
      </c>
    </row>
    <row r="192" spans="1:65" s="2" customFormat="1" ht="21.75" customHeight="1">
      <c r="A192" s="37"/>
      <c r="B192" s="38"/>
      <c r="C192" s="243" t="s">
        <v>231</v>
      </c>
      <c r="D192" s="243" t="s">
        <v>167</v>
      </c>
      <c r="E192" s="244" t="s">
        <v>232</v>
      </c>
      <c r="F192" s="245" t="s">
        <v>233</v>
      </c>
      <c r="G192" s="246" t="s">
        <v>170</v>
      </c>
      <c r="H192" s="247">
        <v>69.04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38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171</v>
      </c>
      <c r="AT192" s="255" t="s">
        <v>167</v>
      </c>
      <c r="AU192" s="255" t="s">
        <v>82</v>
      </c>
      <c r="AY192" s="16" t="s">
        <v>165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80</v>
      </c>
      <c r="BK192" s="256">
        <f>ROUND(I192*H192,2)</f>
        <v>0</v>
      </c>
      <c r="BL192" s="16" t="s">
        <v>171</v>
      </c>
      <c r="BM192" s="255" t="s">
        <v>2896</v>
      </c>
    </row>
    <row r="193" spans="1:51" s="13" customFormat="1" ht="12">
      <c r="A193" s="13"/>
      <c r="B193" s="257"/>
      <c r="C193" s="258"/>
      <c r="D193" s="259" t="s">
        <v>173</v>
      </c>
      <c r="E193" s="260" t="s">
        <v>1</v>
      </c>
      <c r="F193" s="261" t="s">
        <v>235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173</v>
      </c>
      <c r="AU193" s="267" t="s">
        <v>82</v>
      </c>
      <c r="AV193" s="13" t="s">
        <v>80</v>
      </c>
      <c r="AW193" s="13" t="s">
        <v>30</v>
      </c>
      <c r="AX193" s="13" t="s">
        <v>73</v>
      </c>
      <c r="AY193" s="267" t="s">
        <v>165</v>
      </c>
    </row>
    <row r="194" spans="1:51" s="14" customFormat="1" ht="12">
      <c r="A194" s="14"/>
      <c r="B194" s="268"/>
      <c r="C194" s="269"/>
      <c r="D194" s="259" t="s">
        <v>173</v>
      </c>
      <c r="E194" s="270" t="s">
        <v>1</v>
      </c>
      <c r="F194" s="271" t="s">
        <v>2897</v>
      </c>
      <c r="G194" s="269"/>
      <c r="H194" s="272">
        <v>69.04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173</v>
      </c>
      <c r="AU194" s="278" t="s">
        <v>82</v>
      </c>
      <c r="AV194" s="14" t="s">
        <v>82</v>
      </c>
      <c r="AW194" s="14" t="s">
        <v>30</v>
      </c>
      <c r="AX194" s="14" t="s">
        <v>73</v>
      </c>
      <c r="AY194" s="278" t="s">
        <v>165</v>
      </c>
    </row>
    <row r="195" spans="1:65" s="2" customFormat="1" ht="16.5" customHeight="1">
      <c r="A195" s="37"/>
      <c r="B195" s="38"/>
      <c r="C195" s="279" t="s">
        <v>237</v>
      </c>
      <c r="D195" s="279" t="s">
        <v>238</v>
      </c>
      <c r="E195" s="280" t="s">
        <v>239</v>
      </c>
      <c r="F195" s="281" t="s">
        <v>240</v>
      </c>
      <c r="G195" s="282" t="s">
        <v>241</v>
      </c>
      <c r="H195" s="283">
        <v>1.726</v>
      </c>
      <c r="I195" s="284"/>
      <c r="J195" s="285">
        <f>ROUND(I195*H195,2)</f>
        <v>0</v>
      </c>
      <c r="K195" s="286"/>
      <c r="L195" s="287"/>
      <c r="M195" s="288" t="s">
        <v>1</v>
      </c>
      <c r="N195" s="289" t="s">
        <v>38</v>
      </c>
      <c r="O195" s="90"/>
      <c r="P195" s="253">
        <f>O195*H195</f>
        <v>0</v>
      </c>
      <c r="Q195" s="253">
        <v>0.001</v>
      </c>
      <c r="R195" s="253">
        <f>Q195*H195</f>
        <v>0.001726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208</v>
      </c>
      <c r="AT195" s="255" t="s">
        <v>238</v>
      </c>
      <c r="AU195" s="255" t="s">
        <v>82</v>
      </c>
      <c r="AY195" s="16" t="s">
        <v>165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80</v>
      </c>
      <c r="BK195" s="256">
        <f>ROUND(I195*H195,2)</f>
        <v>0</v>
      </c>
      <c r="BL195" s="16" t="s">
        <v>171</v>
      </c>
      <c r="BM195" s="255" t="s">
        <v>2898</v>
      </c>
    </row>
    <row r="196" spans="1:51" s="14" customFormat="1" ht="12">
      <c r="A196" s="14"/>
      <c r="B196" s="268"/>
      <c r="C196" s="269"/>
      <c r="D196" s="259" t="s">
        <v>173</v>
      </c>
      <c r="E196" s="269"/>
      <c r="F196" s="271" t="s">
        <v>2899</v>
      </c>
      <c r="G196" s="269"/>
      <c r="H196" s="272">
        <v>1.726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173</v>
      </c>
      <c r="AU196" s="278" t="s">
        <v>82</v>
      </c>
      <c r="AV196" s="14" t="s">
        <v>82</v>
      </c>
      <c r="AW196" s="14" t="s">
        <v>4</v>
      </c>
      <c r="AX196" s="14" t="s">
        <v>80</v>
      </c>
      <c r="AY196" s="278" t="s">
        <v>165</v>
      </c>
    </row>
    <row r="197" spans="1:65" s="2" customFormat="1" ht="21.75" customHeight="1">
      <c r="A197" s="37"/>
      <c r="B197" s="38"/>
      <c r="C197" s="243" t="s">
        <v>8</v>
      </c>
      <c r="D197" s="243" t="s">
        <v>167</v>
      </c>
      <c r="E197" s="244" t="s">
        <v>244</v>
      </c>
      <c r="F197" s="245" t="s">
        <v>245</v>
      </c>
      <c r="G197" s="246" t="s">
        <v>170</v>
      </c>
      <c r="H197" s="247">
        <v>69.04</v>
      </c>
      <c r="I197" s="248"/>
      <c r="J197" s="249">
        <f>ROUND(I197*H197,2)</f>
        <v>0</v>
      </c>
      <c r="K197" s="250"/>
      <c r="L197" s="43"/>
      <c r="M197" s="251" t="s">
        <v>1</v>
      </c>
      <c r="N197" s="252" t="s">
        <v>38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171</v>
      </c>
      <c r="AT197" s="255" t="s">
        <v>167</v>
      </c>
      <c r="AU197" s="255" t="s">
        <v>82</v>
      </c>
      <c r="AY197" s="16" t="s">
        <v>165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80</v>
      </c>
      <c r="BK197" s="256">
        <f>ROUND(I197*H197,2)</f>
        <v>0</v>
      </c>
      <c r="BL197" s="16" t="s">
        <v>171</v>
      </c>
      <c r="BM197" s="255" t="s">
        <v>2900</v>
      </c>
    </row>
    <row r="198" spans="1:51" s="13" customFormat="1" ht="12">
      <c r="A198" s="13"/>
      <c r="B198" s="257"/>
      <c r="C198" s="258"/>
      <c r="D198" s="259" t="s">
        <v>173</v>
      </c>
      <c r="E198" s="260" t="s">
        <v>1</v>
      </c>
      <c r="F198" s="261" t="s">
        <v>235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173</v>
      </c>
      <c r="AU198" s="267" t="s">
        <v>82</v>
      </c>
      <c r="AV198" s="13" t="s">
        <v>80</v>
      </c>
      <c r="AW198" s="13" t="s">
        <v>30</v>
      </c>
      <c r="AX198" s="13" t="s">
        <v>73</v>
      </c>
      <c r="AY198" s="267" t="s">
        <v>165</v>
      </c>
    </row>
    <row r="199" spans="1:51" s="14" customFormat="1" ht="12">
      <c r="A199" s="14"/>
      <c r="B199" s="268"/>
      <c r="C199" s="269"/>
      <c r="D199" s="259" t="s">
        <v>173</v>
      </c>
      <c r="E199" s="270" t="s">
        <v>1</v>
      </c>
      <c r="F199" s="271" t="s">
        <v>2897</v>
      </c>
      <c r="G199" s="269"/>
      <c r="H199" s="272">
        <v>69.04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173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165</v>
      </c>
    </row>
    <row r="200" spans="1:65" s="2" customFormat="1" ht="16.5" customHeight="1">
      <c r="A200" s="37"/>
      <c r="B200" s="38"/>
      <c r="C200" s="279" t="s">
        <v>247</v>
      </c>
      <c r="D200" s="279" t="s">
        <v>238</v>
      </c>
      <c r="E200" s="280" t="s">
        <v>248</v>
      </c>
      <c r="F200" s="281" t="s">
        <v>249</v>
      </c>
      <c r="G200" s="282" t="s">
        <v>178</v>
      </c>
      <c r="H200" s="283">
        <v>4.004</v>
      </c>
      <c r="I200" s="284"/>
      <c r="J200" s="285">
        <f>ROUND(I200*H200,2)</f>
        <v>0</v>
      </c>
      <c r="K200" s="286"/>
      <c r="L200" s="287"/>
      <c r="M200" s="288" t="s">
        <v>1</v>
      </c>
      <c r="N200" s="289" t="s">
        <v>38</v>
      </c>
      <c r="O200" s="90"/>
      <c r="P200" s="253">
        <f>O200*H200</f>
        <v>0</v>
      </c>
      <c r="Q200" s="253">
        <v>0.21</v>
      </c>
      <c r="R200" s="253">
        <f>Q200*H200</f>
        <v>0.8408399999999999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208</v>
      </c>
      <c r="AT200" s="255" t="s">
        <v>238</v>
      </c>
      <c r="AU200" s="255" t="s">
        <v>82</v>
      </c>
      <c r="AY200" s="16" t="s">
        <v>165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80</v>
      </c>
      <c r="BK200" s="256">
        <f>ROUND(I200*H200,2)</f>
        <v>0</v>
      </c>
      <c r="BL200" s="16" t="s">
        <v>171</v>
      </c>
      <c r="BM200" s="255" t="s">
        <v>2901</v>
      </c>
    </row>
    <row r="201" spans="1:51" s="14" customFormat="1" ht="12">
      <c r="A201" s="14"/>
      <c r="B201" s="268"/>
      <c r="C201" s="269"/>
      <c r="D201" s="259" t="s">
        <v>173</v>
      </c>
      <c r="E201" s="269"/>
      <c r="F201" s="271" t="s">
        <v>2902</v>
      </c>
      <c r="G201" s="269"/>
      <c r="H201" s="272">
        <v>4.004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173</v>
      </c>
      <c r="AU201" s="278" t="s">
        <v>82</v>
      </c>
      <c r="AV201" s="14" t="s">
        <v>82</v>
      </c>
      <c r="AW201" s="14" t="s">
        <v>4</v>
      </c>
      <c r="AX201" s="14" t="s">
        <v>80</v>
      </c>
      <c r="AY201" s="278" t="s">
        <v>165</v>
      </c>
    </row>
    <row r="202" spans="1:65" s="2" customFormat="1" ht="16.5" customHeight="1">
      <c r="A202" s="37"/>
      <c r="B202" s="38"/>
      <c r="C202" s="243" t="s">
        <v>252</v>
      </c>
      <c r="D202" s="243" t="s">
        <v>167</v>
      </c>
      <c r="E202" s="244" t="s">
        <v>253</v>
      </c>
      <c r="F202" s="245" t="s">
        <v>254</v>
      </c>
      <c r="G202" s="246" t="s">
        <v>170</v>
      </c>
      <c r="H202" s="247">
        <v>69.04</v>
      </c>
      <c r="I202" s="248"/>
      <c r="J202" s="249">
        <f>ROUND(I202*H202,2)</f>
        <v>0</v>
      </c>
      <c r="K202" s="250"/>
      <c r="L202" s="43"/>
      <c r="M202" s="251" t="s">
        <v>1</v>
      </c>
      <c r="N202" s="252" t="s">
        <v>38</v>
      </c>
      <c r="O202" s="90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171</v>
      </c>
      <c r="AT202" s="255" t="s">
        <v>167</v>
      </c>
      <c r="AU202" s="255" t="s">
        <v>82</v>
      </c>
      <c r="AY202" s="16" t="s">
        <v>165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80</v>
      </c>
      <c r="BK202" s="256">
        <f>ROUND(I202*H202,2)</f>
        <v>0</v>
      </c>
      <c r="BL202" s="16" t="s">
        <v>171</v>
      </c>
      <c r="BM202" s="255" t="s">
        <v>2903</v>
      </c>
    </row>
    <row r="203" spans="1:51" s="13" customFormat="1" ht="12">
      <c r="A203" s="13"/>
      <c r="B203" s="257"/>
      <c r="C203" s="258"/>
      <c r="D203" s="259" t="s">
        <v>173</v>
      </c>
      <c r="E203" s="260" t="s">
        <v>1</v>
      </c>
      <c r="F203" s="261" t="s">
        <v>235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173</v>
      </c>
      <c r="AU203" s="267" t="s">
        <v>82</v>
      </c>
      <c r="AV203" s="13" t="s">
        <v>80</v>
      </c>
      <c r="AW203" s="13" t="s">
        <v>30</v>
      </c>
      <c r="AX203" s="13" t="s">
        <v>73</v>
      </c>
      <c r="AY203" s="267" t="s">
        <v>165</v>
      </c>
    </row>
    <row r="204" spans="1:51" s="14" customFormat="1" ht="12">
      <c r="A204" s="14"/>
      <c r="B204" s="268"/>
      <c r="C204" s="269"/>
      <c r="D204" s="259" t="s">
        <v>173</v>
      </c>
      <c r="E204" s="270" t="s">
        <v>1</v>
      </c>
      <c r="F204" s="271" t="s">
        <v>2897</v>
      </c>
      <c r="G204" s="269"/>
      <c r="H204" s="272">
        <v>69.04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173</v>
      </c>
      <c r="AU204" s="278" t="s">
        <v>82</v>
      </c>
      <c r="AV204" s="14" t="s">
        <v>82</v>
      </c>
      <c r="AW204" s="14" t="s">
        <v>30</v>
      </c>
      <c r="AX204" s="14" t="s">
        <v>73</v>
      </c>
      <c r="AY204" s="278" t="s">
        <v>165</v>
      </c>
    </row>
    <row r="205" spans="1:65" s="2" customFormat="1" ht="21.75" customHeight="1">
      <c r="A205" s="37"/>
      <c r="B205" s="38"/>
      <c r="C205" s="243" t="s">
        <v>256</v>
      </c>
      <c r="D205" s="243" t="s">
        <v>167</v>
      </c>
      <c r="E205" s="244" t="s">
        <v>257</v>
      </c>
      <c r="F205" s="245" t="s">
        <v>258</v>
      </c>
      <c r="G205" s="246" t="s">
        <v>170</v>
      </c>
      <c r="H205" s="247">
        <v>69.04</v>
      </c>
      <c r="I205" s="248"/>
      <c r="J205" s="249">
        <f>ROUND(I205*H205,2)</f>
        <v>0</v>
      </c>
      <c r="K205" s="250"/>
      <c r="L205" s="43"/>
      <c r="M205" s="251" t="s">
        <v>1</v>
      </c>
      <c r="N205" s="252" t="s">
        <v>38</v>
      </c>
      <c r="O205" s="90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171</v>
      </c>
      <c r="AT205" s="255" t="s">
        <v>167</v>
      </c>
      <c r="AU205" s="255" t="s">
        <v>82</v>
      </c>
      <c r="AY205" s="16" t="s">
        <v>165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80</v>
      </c>
      <c r="BK205" s="256">
        <f>ROUND(I205*H205,2)</f>
        <v>0</v>
      </c>
      <c r="BL205" s="16" t="s">
        <v>171</v>
      </c>
      <c r="BM205" s="255" t="s">
        <v>2904</v>
      </c>
    </row>
    <row r="206" spans="1:51" s="13" customFormat="1" ht="12">
      <c r="A206" s="13"/>
      <c r="B206" s="257"/>
      <c r="C206" s="258"/>
      <c r="D206" s="259" t="s">
        <v>173</v>
      </c>
      <c r="E206" s="260" t="s">
        <v>1</v>
      </c>
      <c r="F206" s="261" t="s">
        <v>235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173</v>
      </c>
      <c r="AU206" s="267" t="s">
        <v>82</v>
      </c>
      <c r="AV206" s="13" t="s">
        <v>80</v>
      </c>
      <c r="AW206" s="13" t="s">
        <v>30</v>
      </c>
      <c r="AX206" s="13" t="s">
        <v>73</v>
      </c>
      <c r="AY206" s="267" t="s">
        <v>165</v>
      </c>
    </row>
    <row r="207" spans="1:51" s="14" customFormat="1" ht="12">
      <c r="A207" s="14"/>
      <c r="B207" s="268"/>
      <c r="C207" s="269"/>
      <c r="D207" s="259" t="s">
        <v>173</v>
      </c>
      <c r="E207" s="270" t="s">
        <v>1</v>
      </c>
      <c r="F207" s="271" t="s">
        <v>2897</v>
      </c>
      <c r="G207" s="269"/>
      <c r="H207" s="272">
        <v>69.04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173</v>
      </c>
      <c r="AU207" s="278" t="s">
        <v>82</v>
      </c>
      <c r="AV207" s="14" t="s">
        <v>82</v>
      </c>
      <c r="AW207" s="14" t="s">
        <v>30</v>
      </c>
      <c r="AX207" s="14" t="s">
        <v>73</v>
      </c>
      <c r="AY207" s="278" t="s">
        <v>165</v>
      </c>
    </row>
    <row r="208" spans="1:63" s="12" customFormat="1" ht="22.8" customHeight="1">
      <c r="A208" s="12"/>
      <c r="B208" s="227"/>
      <c r="C208" s="228"/>
      <c r="D208" s="229" t="s">
        <v>72</v>
      </c>
      <c r="E208" s="241" t="s">
        <v>82</v>
      </c>
      <c r="F208" s="241" t="s">
        <v>2905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SUM(P209:P217)</f>
        <v>0</v>
      </c>
      <c r="Q208" s="235"/>
      <c r="R208" s="236">
        <f>SUM(R209:R217)</f>
        <v>2.1671061</v>
      </c>
      <c r="S208" s="235"/>
      <c r="T208" s="237">
        <f>SUM(T209:T217)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80</v>
      </c>
      <c r="AT208" s="239" t="s">
        <v>72</v>
      </c>
      <c r="AU208" s="239" t="s">
        <v>80</v>
      </c>
      <c r="AY208" s="238" t="s">
        <v>165</v>
      </c>
      <c r="BK208" s="240">
        <f>SUM(BK209:BK217)</f>
        <v>0</v>
      </c>
    </row>
    <row r="209" spans="1:65" s="2" customFormat="1" ht="16.5" customHeight="1">
      <c r="A209" s="37"/>
      <c r="B209" s="38"/>
      <c r="C209" s="243" t="s">
        <v>261</v>
      </c>
      <c r="D209" s="243" t="s">
        <v>167</v>
      </c>
      <c r="E209" s="244" t="s">
        <v>2906</v>
      </c>
      <c r="F209" s="245" t="s">
        <v>2907</v>
      </c>
      <c r="G209" s="246" t="s">
        <v>178</v>
      </c>
      <c r="H209" s="247">
        <v>0.96</v>
      </c>
      <c r="I209" s="248"/>
      <c r="J209" s="249">
        <f>ROUND(I209*H209,2)</f>
        <v>0</v>
      </c>
      <c r="K209" s="250"/>
      <c r="L209" s="43"/>
      <c r="M209" s="251" t="s">
        <v>1</v>
      </c>
      <c r="N209" s="252" t="s">
        <v>38</v>
      </c>
      <c r="O209" s="90"/>
      <c r="P209" s="253">
        <f>O209*H209</f>
        <v>0</v>
      </c>
      <c r="Q209" s="253">
        <v>2.25634</v>
      </c>
      <c r="R209" s="253">
        <f>Q209*H209</f>
        <v>2.1660863999999997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171</v>
      </c>
      <c r="AT209" s="255" t="s">
        <v>167</v>
      </c>
      <c r="AU209" s="255" t="s">
        <v>82</v>
      </c>
      <c r="AY209" s="16" t="s">
        <v>165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80</v>
      </c>
      <c r="BK209" s="256">
        <f>ROUND(I209*H209,2)</f>
        <v>0</v>
      </c>
      <c r="BL209" s="16" t="s">
        <v>171</v>
      </c>
      <c r="BM209" s="255" t="s">
        <v>2908</v>
      </c>
    </row>
    <row r="210" spans="1:51" s="13" customFormat="1" ht="12">
      <c r="A210" s="13"/>
      <c r="B210" s="257"/>
      <c r="C210" s="258"/>
      <c r="D210" s="259" t="s">
        <v>173</v>
      </c>
      <c r="E210" s="260" t="s">
        <v>1</v>
      </c>
      <c r="F210" s="261" t="s">
        <v>688</v>
      </c>
      <c r="G210" s="258"/>
      <c r="H210" s="260" t="s">
        <v>1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173</v>
      </c>
      <c r="AU210" s="267" t="s">
        <v>82</v>
      </c>
      <c r="AV210" s="13" t="s">
        <v>80</v>
      </c>
      <c r="AW210" s="13" t="s">
        <v>30</v>
      </c>
      <c r="AX210" s="13" t="s">
        <v>73</v>
      </c>
      <c r="AY210" s="267" t="s">
        <v>165</v>
      </c>
    </row>
    <row r="211" spans="1:51" s="14" customFormat="1" ht="12">
      <c r="A211" s="14"/>
      <c r="B211" s="268"/>
      <c r="C211" s="269"/>
      <c r="D211" s="259" t="s">
        <v>173</v>
      </c>
      <c r="E211" s="270" t="s">
        <v>1</v>
      </c>
      <c r="F211" s="271" t="s">
        <v>2909</v>
      </c>
      <c r="G211" s="269"/>
      <c r="H211" s="272">
        <v>0.96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173</v>
      </c>
      <c r="AU211" s="278" t="s">
        <v>82</v>
      </c>
      <c r="AV211" s="14" t="s">
        <v>82</v>
      </c>
      <c r="AW211" s="14" t="s">
        <v>30</v>
      </c>
      <c r="AX211" s="14" t="s">
        <v>73</v>
      </c>
      <c r="AY211" s="278" t="s">
        <v>165</v>
      </c>
    </row>
    <row r="212" spans="1:65" s="2" customFormat="1" ht="16.5" customHeight="1">
      <c r="A212" s="37"/>
      <c r="B212" s="38"/>
      <c r="C212" s="243" t="s">
        <v>270</v>
      </c>
      <c r="D212" s="243" t="s">
        <v>167</v>
      </c>
      <c r="E212" s="244" t="s">
        <v>2910</v>
      </c>
      <c r="F212" s="245" t="s">
        <v>2911</v>
      </c>
      <c r="G212" s="246" t="s">
        <v>170</v>
      </c>
      <c r="H212" s="247">
        <v>0.99</v>
      </c>
      <c r="I212" s="248"/>
      <c r="J212" s="249">
        <f>ROUND(I212*H212,2)</f>
        <v>0</v>
      </c>
      <c r="K212" s="250"/>
      <c r="L212" s="43"/>
      <c r="M212" s="251" t="s">
        <v>1</v>
      </c>
      <c r="N212" s="252" t="s">
        <v>38</v>
      </c>
      <c r="O212" s="90"/>
      <c r="P212" s="253">
        <f>O212*H212</f>
        <v>0</v>
      </c>
      <c r="Q212" s="253">
        <v>0.00103</v>
      </c>
      <c r="R212" s="253">
        <f>Q212*H212</f>
        <v>0.0010197000000000001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171</v>
      </c>
      <c r="AT212" s="255" t="s">
        <v>167</v>
      </c>
      <c r="AU212" s="255" t="s">
        <v>82</v>
      </c>
      <c r="AY212" s="16" t="s">
        <v>165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80</v>
      </c>
      <c r="BK212" s="256">
        <f>ROUND(I212*H212,2)</f>
        <v>0</v>
      </c>
      <c r="BL212" s="16" t="s">
        <v>171</v>
      </c>
      <c r="BM212" s="255" t="s">
        <v>2912</v>
      </c>
    </row>
    <row r="213" spans="1:51" s="13" customFormat="1" ht="12">
      <c r="A213" s="13"/>
      <c r="B213" s="257"/>
      <c r="C213" s="258"/>
      <c r="D213" s="259" t="s">
        <v>173</v>
      </c>
      <c r="E213" s="260" t="s">
        <v>1</v>
      </c>
      <c r="F213" s="261" t="s">
        <v>688</v>
      </c>
      <c r="G213" s="258"/>
      <c r="H213" s="260" t="s">
        <v>1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173</v>
      </c>
      <c r="AU213" s="267" t="s">
        <v>82</v>
      </c>
      <c r="AV213" s="13" t="s">
        <v>80</v>
      </c>
      <c r="AW213" s="13" t="s">
        <v>30</v>
      </c>
      <c r="AX213" s="13" t="s">
        <v>73</v>
      </c>
      <c r="AY213" s="267" t="s">
        <v>165</v>
      </c>
    </row>
    <row r="214" spans="1:51" s="14" customFormat="1" ht="12">
      <c r="A214" s="14"/>
      <c r="B214" s="268"/>
      <c r="C214" s="269"/>
      <c r="D214" s="259" t="s">
        <v>173</v>
      </c>
      <c r="E214" s="270" t="s">
        <v>1</v>
      </c>
      <c r="F214" s="271" t="s">
        <v>2913</v>
      </c>
      <c r="G214" s="269"/>
      <c r="H214" s="272">
        <v>0.99</v>
      </c>
      <c r="I214" s="273"/>
      <c r="J214" s="269"/>
      <c r="K214" s="269"/>
      <c r="L214" s="274"/>
      <c r="M214" s="275"/>
      <c r="N214" s="276"/>
      <c r="O214" s="276"/>
      <c r="P214" s="276"/>
      <c r="Q214" s="276"/>
      <c r="R214" s="276"/>
      <c r="S214" s="276"/>
      <c r="T214" s="27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8" t="s">
        <v>173</v>
      </c>
      <c r="AU214" s="278" t="s">
        <v>82</v>
      </c>
      <c r="AV214" s="14" t="s">
        <v>82</v>
      </c>
      <c r="AW214" s="14" t="s">
        <v>30</v>
      </c>
      <c r="AX214" s="14" t="s">
        <v>73</v>
      </c>
      <c r="AY214" s="278" t="s">
        <v>165</v>
      </c>
    </row>
    <row r="215" spans="1:65" s="2" customFormat="1" ht="16.5" customHeight="1">
      <c r="A215" s="37"/>
      <c r="B215" s="38"/>
      <c r="C215" s="243" t="s">
        <v>7</v>
      </c>
      <c r="D215" s="243" t="s">
        <v>167</v>
      </c>
      <c r="E215" s="244" t="s">
        <v>2914</v>
      </c>
      <c r="F215" s="245" t="s">
        <v>2915</v>
      </c>
      <c r="G215" s="246" t="s">
        <v>170</v>
      </c>
      <c r="H215" s="247">
        <v>0.99</v>
      </c>
      <c r="I215" s="248"/>
      <c r="J215" s="249">
        <f>ROUND(I215*H215,2)</f>
        <v>0</v>
      </c>
      <c r="K215" s="250"/>
      <c r="L215" s="43"/>
      <c r="M215" s="251" t="s">
        <v>1</v>
      </c>
      <c r="N215" s="252" t="s">
        <v>38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171</v>
      </c>
      <c r="AT215" s="255" t="s">
        <v>167</v>
      </c>
      <c r="AU215" s="255" t="s">
        <v>82</v>
      </c>
      <c r="AY215" s="16" t="s">
        <v>165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80</v>
      </c>
      <c r="BK215" s="256">
        <f>ROUND(I215*H215,2)</f>
        <v>0</v>
      </c>
      <c r="BL215" s="16" t="s">
        <v>171</v>
      </c>
      <c r="BM215" s="255" t="s">
        <v>2916</v>
      </c>
    </row>
    <row r="216" spans="1:51" s="13" customFormat="1" ht="12">
      <c r="A216" s="13"/>
      <c r="B216" s="257"/>
      <c r="C216" s="258"/>
      <c r="D216" s="259" t="s">
        <v>173</v>
      </c>
      <c r="E216" s="260" t="s">
        <v>1</v>
      </c>
      <c r="F216" s="261" t="s">
        <v>688</v>
      </c>
      <c r="G216" s="258"/>
      <c r="H216" s="260" t="s">
        <v>1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173</v>
      </c>
      <c r="AU216" s="267" t="s">
        <v>82</v>
      </c>
      <c r="AV216" s="13" t="s">
        <v>80</v>
      </c>
      <c r="AW216" s="13" t="s">
        <v>30</v>
      </c>
      <c r="AX216" s="13" t="s">
        <v>73</v>
      </c>
      <c r="AY216" s="267" t="s">
        <v>165</v>
      </c>
    </row>
    <row r="217" spans="1:51" s="14" customFormat="1" ht="12">
      <c r="A217" s="14"/>
      <c r="B217" s="268"/>
      <c r="C217" s="269"/>
      <c r="D217" s="259" t="s">
        <v>173</v>
      </c>
      <c r="E217" s="270" t="s">
        <v>1</v>
      </c>
      <c r="F217" s="271" t="s">
        <v>2913</v>
      </c>
      <c r="G217" s="269"/>
      <c r="H217" s="272">
        <v>0.99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173</v>
      </c>
      <c r="AU217" s="278" t="s">
        <v>82</v>
      </c>
      <c r="AV217" s="14" t="s">
        <v>82</v>
      </c>
      <c r="AW217" s="14" t="s">
        <v>30</v>
      </c>
      <c r="AX217" s="14" t="s">
        <v>73</v>
      </c>
      <c r="AY217" s="278" t="s">
        <v>165</v>
      </c>
    </row>
    <row r="218" spans="1:63" s="12" customFormat="1" ht="22.8" customHeight="1">
      <c r="A218" s="12"/>
      <c r="B218" s="227"/>
      <c r="C218" s="228"/>
      <c r="D218" s="229" t="s">
        <v>72</v>
      </c>
      <c r="E218" s="241" t="s">
        <v>183</v>
      </c>
      <c r="F218" s="241" t="s">
        <v>260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SUM(P219:P232)</f>
        <v>0</v>
      </c>
      <c r="Q218" s="235"/>
      <c r="R218" s="236">
        <f>SUM(R219:R232)</f>
        <v>22.193356859999998</v>
      </c>
      <c r="S218" s="235"/>
      <c r="T218" s="237">
        <f>SUM(T219:T232)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80</v>
      </c>
      <c r="AT218" s="239" t="s">
        <v>72</v>
      </c>
      <c r="AU218" s="239" t="s">
        <v>80</v>
      </c>
      <c r="AY218" s="238" t="s">
        <v>165</v>
      </c>
      <c r="BK218" s="240">
        <f>SUM(BK219:BK232)</f>
        <v>0</v>
      </c>
    </row>
    <row r="219" spans="1:65" s="2" customFormat="1" ht="33" customHeight="1">
      <c r="A219" s="37"/>
      <c r="B219" s="38"/>
      <c r="C219" s="243" t="s">
        <v>281</v>
      </c>
      <c r="D219" s="243" t="s">
        <v>167</v>
      </c>
      <c r="E219" s="244" t="s">
        <v>262</v>
      </c>
      <c r="F219" s="245" t="s">
        <v>263</v>
      </c>
      <c r="G219" s="246" t="s">
        <v>170</v>
      </c>
      <c r="H219" s="247">
        <v>130.509</v>
      </c>
      <c r="I219" s="248"/>
      <c r="J219" s="249">
        <f>ROUND(I219*H219,2)</f>
        <v>0</v>
      </c>
      <c r="K219" s="250"/>
      <c r="L219" s="43"/>
      <c r="M219" s="251" t="s">
        <v>1</v>
      </c>
      <c r="N219" s="252" t="s">
        <v>38</v>
      </c>
      <c r="O219" s="90"/>
      <c r="P219" s="253">
        <f>O219*H219</f>
        <v>0</v>
      </c>
      <c r="Q219" s="253">
        <v>0.14854</v>
      </c>
      <c r="R219" s="253">
        <f>Q219*H219</f>
        <v>19.38580686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171</v>
      </c>
      <c r="AT219" s="255" t="s">
        <v>167</v>
      </c>
      <c r="AU219" s="255" t="s">
        <v>82</v>
      </c>
      <c r="AY219" s="16" t="s">
        <v>165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80</v>
      </c>
      <c r="BK219" s="256">
        <f>ROUND(I219*H219,2)</f>
        <v>0</v>
      </c>
      <c r="BL219" s="16" t="s">
        <v>171</v>
      </c>
      <c r="BM219" s="255" t="s">
        <v>2917</v>
      </c>
    </row>
    <row r="220" spans="1:51" s="13" customFormat="1" ht="12">
      <c r="A220" s="13"/>
      <c r="B220" s="257"/>
      <c r="C220" s="258"/>
      <c r="D220" s="259" t="s">
        <v>173</v>
      </c>
      <c r="E220" s="260" t="s">
        <v>1</v>
      </c>
      <c r="F220" s="261" t="s">
        <v>265</v>
      </c>
      <c r="G220" s="258"/>
      <c r="H220" s="260" t="s">
        <v>1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173</v>
      </c>
      <c r="AU220" s="267" t="s">
        <v>82</v>
      </c>
      <c r="AV220" s="13" t="s">
        <v>80</v>
      </c>
      <c r="AW220" s="13" t="s">
        <v>30</v>
      </c>
      <c r="AX220" s="13" t="s">
        <v>73</v>
      </c>
      <c r="AY220" s="267" t="s">
        <v>165</v>
      </c>
    </row>
    <row r="221" spans="1:51" s="14" customFormat="1" ht="12">
      <c r="A221" s="14"/>
      <c r="B221" s="268"/>
      <c r="C221" s="269"/>
      <c r="D221" s="259" t="s">
        <v>173</v>
      </c>
      <c r="E221" s="270" t="s">
        <v>1</v>
      </c>
      <c r="F221" s="271" t="s">
        <v>2918</v>
      </c>
      <c r="G221" s="269"/>
      <c r="H221" s="272">
        <v>16.928</v>
      </c>
      <c r="I221" s="273"/>
      <c r="J221" s="269"/>
      <c r="K221" s="269"/>
      <c r="L221" s="274"/>
      <c r="M221" s="275"/>
      <c r="N221" s="276"/>
      <c r="O221" s="276"/>
      <c r="P221" s="276"/>
      <c r="Q221" s="276"/>
      <c r="R221" s="276"/>
      <c r="S221" s="276"/>
      <c r="T221" s="27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8" t="s">
        <v>173</v>
      </c>
      <c r="AU221" s="278" t="s">
        <v>82</v>
      </c>
      <c r="AV221" s="14" t="s">
        <v>82</v>
      </c>
      <c r="AW221" s="14" t="s">
        <v>30</v>
      </c>
      <c r="AX221" s="14" t="s">
        <v>73</v>
      </c>
      <c r="AY221" s="278" t="s">
        <v>165</v>
      </c>
    </row>
    <row r="222" spans="1:51" s="14" customFormat="1" ht="12">
      <c r="A222" s="14"/>
      <c r="B222" s="268"/>
      <c r="C222" s="269"/>
      <c r="D222" s="259" t="s">
        <v>173</v>
      </c>
      <c r="E222" s="270" t="s">
        <v>1</v>
      </c>
      <c r="F222" s="271" t="s">
        <v>2919</v>
      </c>
      <c r="G222" s="269"/>
      <c r="H222" s="272">
        <v>17.093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173</v>
      </c>
      <c r="AU222" s="278" t="s">
        <v>82</v>
      </c>
      <c r="AV222" s="14" t="s">
        <v>82</v>
      </c>
      <c r="AW222" s="14" t="s">
        <v>30</v>
      </c>
      <c r="AX222" s="14" t="s">
        <v>73</v>
      </c>
      <c r="AY222" s="278" t="s">
        <v>165</v>
      </c>
    </row>
    <row r="223" spans="1:51" s="14" customFormat="1" ht="12">
      <c r="A223" s="14"/>
      <c r="B223" s="268"/>
      <c r="C223" s="269"/>
      <c r="D223" s="259" t="s">
        <v>173</v>
      </c>
      <c r="E223" s="270" t="s">
        <v>1</v>
      </c>
      <c r="F223" s="271" t="s">
        <v>2920</v>
      </c>
      <c r="G223" s="269"/>
      <c r="H223" s="272">
        <v>16.598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173</v>
      </c>
      <c r="AU223" s="278" t="s">
        <v>82</v>
      </c>
      <c r="AV223" s="14" t="s">
        <v>82</v>
      </c>
      <c r="AW223" s="14" t="s">
        <v>30</v>
      </c>
      <c r="AX223" s="14" t="s">
        <v>73</v>
      </c>
      <c r="AY223" s="278" t="s">
        <v>165</v>
      </c>
    </row>
    <row r="224" spans="1:51" s="14" customFormat="1" ht="12">
      <c r="A224" s="14"/>
      <c r="B224" s="268"/>
      <c r="C224" s="269"/>
      <c r="D224" s="259" t="s">
        <v>173</v>
      </c>
      <c r="E224" s="270" t="s">
        <v>1</v>
      </c>
      <c r="F224" s="271" t="s">
        <v>2921</v>
      </c>
      <c r="G224" s="269"/>
      <c r="H224" s="272">
        <v>21.52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173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165</v>
      </c>
    </row>
    <row r="225" spans="1:51" s="14" customFormat="1" ht="12">
      <c r="A225" s="14"/>
      <c r="B225" s="268"/>
      <c r="C225" s="269"/>
      <c r="D225" s="259" t="s">
        <v>173</v>
      </c>
      <c r="E225" s="270" t="s">
        <v>1</v>
      </c>
      <c r="F225" s="271" t="s">
        <v>2922</v>
      </c>
      <c r="G225" s="269"/>
      <c r="H225" s="272">
        <v>21.245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173</v>
      </c>
      <c r="AU225" s="278" t="s">
        <v>82</v>
      </c>
      <c r="AV225" s="14" t="s">
        <v>82</v>
      </c>
      <c r="AW225" s="14" t="s">
        <v>30</v>
      </c>
      <c r="AX225" s="14" t="s">
        <v>73</v>
      </c>
      <c r="AY225" s="278" t="s">
        <v>165</v>
      </c>
    </row>
    <row r="226" spans="1:51" s="14" customFormat="1" ht="12">
      <c r="A226" s="14"/>
      <c r="B226" s="268"/>
      <c r="C226" s="269"/>
      <c r="D226" s="259" t="s">
        <v>173</v>
      </c>
      <c r="E226" s="270" t="s">
        <v>1</v>
      </c>
      <c r="F226" s="271" t="s">
        <v>2923</v>
      </c>
      <c r="G226" s="269"/>
      <c r="H226" s="272">
        <v>37.125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173</v>
      </c>
      <c r="AU226" s="278" t="s">
        <v>82</v>
      </c>
      <c r="AV226" s="14" t="s">
        <v>82</v>
      </c>
      <c r="AW226" s="14" t="s">
        <v>30</v>
      </c>
      <c r="AX226" s="14" t="s">
        <v>73</v>
      </c>
      <c r="AY226" s="278" t="s">
        <v>165</v>
      </c>
    </row>
    <row r="227" spans="1:65" s="2" customFormat="1" ht="21.75" customHeight="1">
      <c r="A227" s="37"/>
      <c r="B227" s="38"/>
      <c r="C227" s="243" t="s">
        <v>289</v>
      </c>
      <c r="D227" s="243" t="s">
        <v>167</v>
      </c>
      <c r="E227" s="244" t="s">
        <v>271</v>
      </c>
      <c r="F227" s="245" t="s">
        <v>272</v>
      </c>
      <c r="G227" s="246" t="s">
        <v>273</v>
      </c>
      <c r="H227" s="247">
        <v>5</v>
      </c>
      <c r="I227" s="248"/>
      <c r="J227" s="249">
        <f>ROUND(I227*H227,2)</f>
        <v>0</v>
      </c>
      <c r="K227" s="250"/>
      <c r="L227" s="43"/>
      <c r="M227" s="251" t="s">
        <v>1</v>
      </c>
      <c r="N227" s="252" t="s">
        <v>38</v>
      </c>
      <c r="O227" s="90"/>
      <c r="P227" s="253">
        <f>O227*H227</f>
        <v>0</v>
      </c>
      <c r="Q227" s="253">
        <v>0.05421</v>
      </c>
      <c r="R227" s="253">
        <f>Q227*H227</f>
        <v>0.27105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171</v>
      </c>
      <c r="AT227" s="255" t="s">
        <v>167</v>
      </c>
      <c r="AU227" s="255" t="s">
        <v>82</v>
      </c>
      <c r="AY227" s="16" t="s">
        <v>165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80</v>
      </c>
      <c r="BK227" s="256">
        <f>ROUND(I227*H227,2)</f>
        <v>0</v>
      </c>
      <c r="BL227" s="16" t="s">
        <v>171</v>
      </c>
      <c r="BM227" s="255" t="s">
        <v>2924</v>
      </c>
    </row>
    <row r="228" spans="1:51" s="14" customFormat="1" ht="12">
      <c r="A228" s="14"/>
      <c r="B228" s="268"/>
      <c r="C228" s="269"/>
      <c r="D228" s="259" t="s">
        <v>173</v>
      </c>
      <c r="E228" s="270" t="s">
        <v>1</v>
      </c>
      <c r="F228" s="271" t="s">
        <v>2925</v>
      </c>
      <c r="G228" s="269"/>
      <c r="H228" s="272">
        <v>5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173</v>
      </c>
      <c r="AU228" s="278" t="s">
        <v>82</v>
      </c>
      <c r="AV228" s="14" t="s">
        <v>82</v>
      </c>
      <c r="AW228" s="14" t="s">
        <v>30</v>
      </c>
      <c r="AX228" s="14" t="s">
        <v>73</v>
      </c>
      <c r="AY228" s="278" t="s">
        <v>165</v>
      </c>
    </row>
    <row r="229" spans="1:65" s="2" customFormat="1" ht="21.75" customHeight="1">
      <c r="A229" s="37"/>
      <c r="B229" s="38"/>
      <c r="C229" s="243" t="s">
        <v>295</v>
      </c>
      <c r="D229" s="243" t="s">
        <v>167</v>
      </c>
      <c r="E229" s="244" t="s">
        <v>282</v>
      </c>
      <c r="F229" s="245" t="s">
        <v>283</v>
      </c>
      <c r="G229" s="246" t="s">
        <v>170</v>
      </c>
      <c r="H229" s="247">
        <v>10</v>
      </c>
      <c r="I229" s="248"/>
      <c r="J229" s="249">
        <f>ROUND(I229*H229,2)</f>
        <v>0</v>
      </c>
      <c r="K229" s="250"/>
      <c r="L229" s="43"/>
      <c r="M229" s="251" t="s">
        <v>1</v>
      </c>
      <c r="N229" s="252" t="s">
        <v>38</v>
      </c>
      <c r="O229" s="90"/>
      <c r="P229" s="253">
        <f>O229*H229</f>
        <v>0</v>
      </c>
      <c r="Q229" s="253">
        <v>0.25365</v>
      </c>
      <c r="R229" s="253">
        <f>Q229*H229</f>
        <v>2.5364999999999998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171</v>
      </c>
      <c r="AT229" s="255" t="s">
        <v>167</v>
      </c>
      <c r="AU229" s="255" t="s">
        <v>82</v>
      </c>
      <c r="AY229" s="16" t="s">
        <v>165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80</v>
      </c>
      <c r="BK229" s="256">
        <f>ROUND(I229*H229,2)</f>
        <v>0</v>
      </c>
      <c r="BL229" s="16" t="s">
        <v>171</v>
      </c>
      <c r="BM229" s="255" t="s">
        <v>2926</v>
      </c>
    </row>
    <row r="230" spans="1:51" s="13" customFormat="1" ht="12">
      <c r="A230" s="13"/>
      <c r="B230" s="257"/>
      <c r="C230" s="258"/>
      <c r="D230" s="259" t="s">
        <v>173</v>
      </c>
      <c r="E230" s="260" t="s">
        <v>1</v>
      </c>
      <c r="F230" s="261" t="s">
        <v>285</v>
      </c>
      <c r="G230" s="258"/>
      <c r="H230" s="260" t="s">
        <v>1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173</v>
      </c>
      <c r="AU230" s="267" t="s">
        <v>82</v>
      </c>
      <c r="AV230" s="13" t="s">
        <v>80</v>
      </c>
      <c r="AW230" s="13" t="s">
        <v>30</v>
      </c>
      <c r="AX230" s="13" t="s">
        <v>73</v>
      </c>
      <c r="AY230" s="267" t="s">
        <v>165</v>
      </c>
    </row>
    <row r="231" spans="1:51" s="14" customFormat="1" ht="12">
      <c r="A231" s="14"/>
      <c r="B231" s="268"/>
      <c r="C231" s="269"/>
      <c r="D231" s="259" t="s">
        <v>173</v>
      </c>
      <c r="E231" s="270" t="s">
        <v>1</v>
      </c>
      <c r="F231" s="271" t="s">
        <v>2927</v>
      </c>
      <c r="G231" s="269"/>
      <c r="H231" s="272">
        <v>9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8" t="s">
        <v>173</v>
      </c>
      <c r="AU231" s="278" t="s">
        <v>82</v>
      </c>
      <c r="AV231" s="14" t="s">
        <v>82</v>
      </c>
      <c r="AW231" s="14" t="s">
        <v>30</v>
      </c>
      <c r="AX231" s="14" t="s">
        <v>73</v>
      </c>
      <c r="AY231" s="278" t="s">
        <v>165</v>
      </c>
    </row>
    <row r="232" spans="1:51" s="14" customFormat="1" ht="12">
      <c r="A232" s="14"/>
      <c r="B232" s="268"/>
      <c r="C232" s="269"/>
      <c r="D232" s="259" t="s">
        <v>173</v>
      </c>
      <c r="E232" s="270" t="s">
        <v>1</v>
      </c>
      <c r="F232" s="271" t="s">
        <v>287</v>
      </c>
      <c r="G232" s="269"/>
      <c r="H232" s="272">
        <v>1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173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165</v>
      </c>
    </row>
    <row r="233" spans="1:63" s="12" customFormat="1" ht="22.8" customHeight="1">
      <c r="A233" s="12"/>
      <c r="B233" s="227"/>
      <c r="C233" s="228"/>
      <c r="D233" s="229" t="s">
        <v>72</v>
      </c>
      <c r="E233" s="241" t="s">
        <v>171</v>
      </c>
      <c r="F233" s="241" t="s">
        <v>288</v>
      </c>
      <c r="G233" s="228"/>
      <c r="H233" s="228"/>
      <c r="I233" s="231"/>
      <c r="J233" s="242">
        <f>BK233</f>
        <v>0</v>
      </c>
      <c r="K233" s="228"/>
      <c r="L233" s="233"/>
      <c r="M233" s="234"/>
      <c r="N233" s="235"/>
      <c r="O233" s="235"/>
      <c r="P233" s="236">
        <f>SUM(P234:P242)</f>
        <v>0</v>
      </c>
      <c r="Q233" s="235"/>
      <c r="R233" s="236">
        <f>SUM(R234:R242)</f>
        <v>2.13682869</v>
      </c>
      <c r="S233" s="235"/>
      <c r="T233" s="237">
        <f>SUM(T234:T242)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8" t="s">
        <v>80</v>
      </c>
      <c r="AT233" s="239" t="s">
        <v>72</v>
      </c>
      <c r="AU233" s="239" t="s">
        <v>80</v>
      </c>
      <c r="AY233" s="238" t="s">
        <v>165</v>
      </c>
      <c r="BK233" s="240">
        <f>SUM(BK234:BK242)</f>
        <v>0</v>
      </c>
    </row>
    <row r="234" spans="1:65" s="2" customFormat="1" ht="16.5" customHeight="1">
      <c r="A234" s="37"/>
      <c r="B234" s="38"/>
      <c r="C234" s="243" t="s">
        <v>300</v>
      </c>
      <c r="D234" s="243" t="s">
        <v>167</v>
      </c>
      <c r="E234" s="244" t="s">
        <v>290</v>
      </c>
      <c r="F234" s="245" t="s">
        <v>291</v>
      </c>
      <c r="G234" s="246" t="s">
        <v>178</v>
      </c>
      <c r="H234" s="247">
        <v>0.413</v>
      </c>
      <c r="I234" s="248"/>
      <c r="J234" s="249">
        <f>ROUND(I234*H234,2)</f>
        <v>0</v>
      </c>
      <c r="K234" s="250"/>
      <c r="L234" s="43"/>
      <c r="M234" s="251" t="s">
        <v>1</v>
      </c>
      <c r="N234" s="252" t="s">
        <v>38</v>
      </c>
      <c r="O234" s="90"/>
      <c r="P234" s="253">
        <f>O234*H234</f>
        <v>0</v>
      </c>
      <c r="Q234" s="253">
        <v>2.45343</v>
      </c>
      <c r="R234" s="253">
        <f>Q234*H234</f>
        <v>1.01326659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171</v>
      </c>
      <c r="AT234" s="255" t="s">
        <v>167</v>
      </c>
      <c r="AU234" s="255" t="s">
        <v>82</v>
      </c>
      <c r="AY234" s="16" t="s">
        <v>165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80</v>
      </c>
      <c r="BK234" s="256">
        <f>ROUND(I234*H234,2)</f>
        <v>0</v>
      </c>
      <c r="BL234" s="16" t="s">
        <v>171</v>
      </c>
      <c r="BM234" s="255" t="s">
        <v>2928</v>
      </c>
    </row>
    <row r="235" spans="1:51" s="14" customFormat="1" ht="12">
      <c r="A235" s="14"/>
      <c r="B235" s="268"/>
      <c r="C235" s="269"/>
      <c r="D235" s="259" t="s">
        <v>173</v>
      </c>
      <c r="E235" s="270" t="s">
        <v>1</v>
      </c>
      <c r="F235" s="271" t="s">
        <v>2929</v>
      </c>
      <c r="G235" s="269"/>
      <c r="H235" s="272">
        <v>0.413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173</v>
      </c>
      <c r="AU235" s="278" t="s">
        <v>82</v>
      </c>
      <c r="AV235" s="14" t="s">
        <v>82</v>
      </c>
      <c r="AW235" s="14" t="s">
        <v>30</v>
      </c>
      <c r="AX235" s="14" t="s">
        <v>73</v>
      </c>
      <c r="AY235" s="278" t="s">
        <v>165</v>
      </c>
    </row>
    <row r="236" spans="1:65" s="2" customFormat="1" ht="21.75" customHeight="1">
      <c r="A236" s="37"/>
      <c r="B236" s="38"/>
      <c r="C236" s="243" t="s">
        <v>304</v>
      </c>
      <c r="D236" s="243" t="s">
        <v>167</v>
      </c>
      <c r="E236" s="244" t="s">
        <v>305</v>
      </c>
      <c r="F236" s="245" t="s">
        <v>306</v>
      </c>
      <c r="G236" s="246" t="s">
        <v>170</v>
      </c>
      <c r="H236" s="247">
        <v>4.125</v>
      </c>
      <c r="I236" s="248"/>
      <c r="J236" s="249">
        <f>ROUND(I236*H236,2)</f>
        <v>0</v>
      </c>
      <c r="K236" s="250"/>
      <c r="L236" s="43"/>
      <c r="M236" s="251" t="s">
        <v>1</v>
      </c>
      <c r="N236" s="252" t="s">
        <v>38</v>
      </c>
      <c r="O236" s="90"/>
      <c r="P236" s="253">
        <f>O236*H236</f>
        <v>0</v>
      </c>
      <c r="Q236" s="253">
        <v>0.00958</v>
      </c>
      <c r="R236" s="253">
        <f>Q236*H236</f>
        <v>0.0395175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171</v>
      </c>
      <c r="AT236" s="255" t="s">
        <v>167</v>
      </c>
      <c r="AU236" s="255" t="s">
        <v>82</v>
      </c>
      <c r="AY236" s="16" t="s">
        <v>165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80</v>
      </c>
      <c r="BK236" s="256">
        <f>ROUND(I236*H236,2)</f>
        <v>0</v>
      </c>
      <c r="BL236" s="16" t="s">
        <v>171</v>
      </c>
      <c r="BM236" s="255" t="s">
        <v>2930</v>
      </c>
    </row>
    <row r="237" spans="1:51" s="14" customFormat="1" ht="12">
      <c r="A237" s="14"/>
      <c r="B237" s="268"/>
      <c r="C237" s="269"/>
      <c r="D237" s="259" t="s">
        <v>173</v>
      </c>
      <c r="E237" s="270" t="s">
        <v>1</v>
      </c>
      <c r="F237" s="271" t="s">
        <v>2931</v>
      </c>
      <c r="G237" s="269"/>
      <c r="H237" s="272">
        <v>4.125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173</v>
      </c>
      <c r="AU237" s="278" t="s">
        <v>82</v>
      </c>
      <c r="AV237" s="14" t="s">
        <v>82</v>
      </c>
      <c r="AW237" s="14" t="s">
        <v>30</v>
      </c>
      <c r="AX237" s="14" t="s">
        <v>73</v>
      </c>
      <c r="AY237" s="278" t="s">
        <v>165</v>
      </c>
    </row>
    <row r="238" spans="1:65" s="2" customFormat="1" ht="16.5" customHeight="1">
      <c r="A238" s="37"/>
      <c r="B238" s="38"/>
      <c r="C238" s="243" t="s">
        <v>310</v>
      </c>
      <c r="D238" s="243" t="s">
        <v>167</v>
      </c>
      <c r="E238" s="244" t="s">
        <v>329</v>
      </c>
      <c r="F238" s="245" t="s">
        <v>330</v>
      </c>
      <c r="G238" s="246" t="s">
        <v>178</v>
      </c>
      <c r="H238" s="247">
        <v>0.468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38</v>
      </c>
      <c r="O238" s="90"/>
      <c r="P238" s="253">
        <f>O238*H238</f>
        <v>0</v>
      </c>
      <c r="Q238" s="253">
        <v>2.25645</v>
      </c>
      <c r="R238" s="253">
        <f>Q238*H238</f>
        <v>1.0560186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171</v>
      </c>
      <c r="AT238" s="255" t="s">
        <v>167</v>
      </c>
      <c r="AU238" s="255" t="s">
        <v>82</v>
      </c>
      <c r="AY238" s="16" t="s">
        <v>165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80</v>
      </c>
      <c r="BK238" s="256">
        <f>ROUND(I238*H238,2)</f>
        <v>0</v>
      </c>
      <c r="BL238" s="16" t="s">
        <v>171</v>
      </c>
      <c r="BM238" s="255" t="s">
        <v>2932</v>
      </c>
    </row>
    <row r="239" spans="1:51" s="14" customFormat="1" ht="12">
      <c r="A239" s="14"/>
      <c r="B239" s="268"/>
      <c r="C239" s="269"/>
      <c r="D239" s="259" t="s">
        <v>173</v>
      </c>
      <c r="E239" s="270" t="s">
        <v>1</v>
      </c>
      <c r="F239" s="271" t="s">
        <v>2933</v>
      </c>
      <c r="G239" s="269"/>
      <c r="H239" s="272">
        <v>0.468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173</v>
      </c>
      <c r="AU239" s="278" t="s">
        <v>82</v>
      </c>
      <c r="AV239" s="14" t="s">
        <v>82</v>
      </c>
      <c r="AW239" s="14" t="s">
        <v>30</v>
      </c>
      <c r="AX239" s="14" t="s">
        <v>73</v>
      </c>
      <c r="AY239" s="278" t="s">
        <v>165</v>
      </c>
    </row>
    <row r="240" spans="1:65" s="2" customFormat="1" ht="16.5" customHeight="1">
      <c r="A240" s="37"/>
      <c r="B240" s="38"/>
      <c r="C240" s="243" t="s">
        <v>314</v>
      </c>
      <c r="D240" s="243" t="s">
        <v>167</v>
      </c>
      <c r="E240" s="244" t="s">
        <v>334</v>
      </c>
      <c r="F240" s="245" t="s">
        <v>335</v>
      </c>
      <c r="G240" s="246" t="s">
        <v>170</v>
      </c>
      <c r="H240" s="247">
        <v>5.4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38</v>
      </c>
      <c r="O240" s="90"/>
      <c r="P240" s="253">
        <f>O240*H240</f>
        <v>0</v>
      </c>
      <c r="Q240" s="253">
        <v>0.00519</v>
      </c>
      <c r="R240" s="253">
        <f>Q240*H240</f>
        <v>0.028026000000000002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171</v>
      </c>
      <c r="AT240" s="255" t="s">
        <v>167</v>
      </c>
      <c r="AU240" s="255" t="s">
        <v>82</v>
      </c>
      <c r="AY240" s="16" t="s">
        <v>165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80</v>
      </c>
      <c r="BK240" s="256">
        <f>ROUND(I240*H240,2)</f>
        <v>0</v>
      </c>
      <c r="BL240" s="16" t="s">
        <v>171</v>
      </c>
      <c r="BM240" s="255" t="s">
        <v>2934</v>
      </c>
    </row>
    <row r="241" spans="1:51" s="14" customFormat="1" ht="12">
      <c r="A241" s="14"/>
      <c r="B241" s="268"/>
      <c r="C241" s="269"/>
      <c r="D241" s="259" t="s">
        <v>173</v>
      </c>
      <c r="E241" s="270" t="s">
        <v>1</v>
      </c>
      <c r="F241" s="271" t="s">
        <v>2935</v>
      </c>
      <c r="G241" s="269"/>
      <c r="H241" s="272">
        <v>5.4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173</v>
      </c>
      <c r="AU241" s="278" t="s">
        <v>82</v>
      </c>
      <c r="AV241" s="14" t="s">
        <v>82</v>
      </c>
      <c r="AW241" s="14" t="s">
        <v>30</v>
      </c>
      <c r="AX241" s="14" t="s">
        <v>73</v>
      </c>
      <c r="AY241" s="278" t="s">
        <v>165</v>
      </c>
    </row>
    <row r="242" spans="1:65" s="2" customFormat="1" ht="16.5" customHeight="1">
      <c r="A242" s="37"/>
      <c r="B242" s="38"/>
      <c r="C242" s="243" t="s">
        <v>318</v>
      </c>
      <c r="D242" s="243" t="s">
        <v>167</v>
      </c>
      <c r="E242" s="244" t="s">
        <v>339</v>
      </c>
      <c r="F242" s="245" t="s">
        <v>340</v>
      </c>
      <c r="G242" s="246" t="s">
        <v>170</v>
      </c>
      <c r="H242" s="247">
        <v>5.4</v>
      </c>
      <c r="I242" s="248"/>
      <c r="J242" s="249">
        <f>ROUND(I242*H242,2)</f>
        <v>0</v>
      </c>
      <c r="K242" s="250"/>
      <c r="L242" s="43"/>
      <c r="M242" s="251" t="s">
        <v>1</v>
      </c>
      <c r="N242" s="252" t="s">
        <v>38</v>
      </c>
      <c r="O242" s="90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5" t="s">
        <v>171</v>
      </c>
      <c r="AT242" s="255" t="s">
        <v>167</v>
      </c>
      <c r="AU242" s="255" t="s">
        <v>82</v>
      </c>
      <c r="AY242" s="16" t="s">
        <v>165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6" t="s">
        <v>80</v>
      </c>
      <c r="BK242" s="256">
        <f>ROUND(I242*H242,2)</f>
        <v>0</v>
      </c>
      <c r="BL242" s="16" t="s">
        <v>171</v>
      </c>
      <c r="BM242" s="255" t="s">
        <v>2936</v>
      </c>
    </row>
    <row r="243" spans="1:63" s="12" customFormat="1" ht="22.8" customHeight="1">
      <c r="A243" s="12"/>
      <c r="B243" s="227"/>
      <c r="C243" s="228"/>
      <c r="D243" s="229" t="s">
        <v>72</v>
      </c>
      <c r="E243" s="241" t="s">
        <v>195</v>
      </c>
      <c r="F243" s="241" t="s">
        <v>2937</v>
      </c>
      <c r="G243" s="228"/>
      <c r="H243" s="228"/>
      <c r="I243" s="231"/>
      <c r="J243" s="242">
        <f>BK243</f>
        <v>0</v>
      </c>
      <c r="K243" s="228"/>
      <c r="L243" s="233"/>
      <c r="M243" s="234"/>
      <c r="N243" s="235"/>
      <c r="O243" s="235"/>
      <c r="P243" s="236">
        <v>0</v>
      </c>
      <c r="Q243" s="235"/>
      <c r="R243" s="236">
        <v>0</v>
      </c>
      <c r="S243" s="235"/>
      <c r="T243" s="237"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8" t="s">
        <v>80</v>
      </c>
      <c r="AT243" s="239" t="s">
        <v>72</v>
      </c>
      <c r="AU243" s="239" t="s">
        <v>80</v>
      </c>
      <c r="AY243" s="238" t="s">
        <v>165</v>
      </c>
      <c r="BK243" s="240">
        <v>0</v>
      </c>
    </row>
    <row r="244" spans="1:63" s="12" customFormat="1" ht="22.8" customHeight="1">
      <c r="A244" s="12"/>
      <c r="B244" s="227"/>
      <c r="C244" s="228"/>
      <c r="D244" s="229" t="s">
        <v>72</v>
      </c>
      <c r="E244" s="241" t="s">
        <v>342</v>
      </c>
      <c r="F244" s="241" t="s">
        <v>343</v>
      </c>
      <c r="G244" s="228"/>
      <c r="H244" s="228"/>
      <c r="I244" s="231"/>
      <c r="J244" s="242">
        <f>BK244</f>
        <v>0</v>
      </c>
      <c r="K244" s="228"/>
      <c r="L244" s="233"/>
      <c r="M244" s="234"/>
      <c r="N244" s="235"/>
      <c r="O244" s="235"/>
      <c r="P244" s="236">
        <f>SUM(P245:P304)</f>
        <v>0</v>
      </c>
      <c r="Q244" s="235"/>
      <c r="R244" s="236">
        <f>SUM(R245:R304)</f>
        <v>22.766801379999997</v>
      </c>
      <c r="S244" s="235"/>
      <c r="T244" s="237">
        <f>SUM(T245:T304)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8" t="s">
        <v>80</v>
      </c>
      <c r="AT244" s="239" t="s">
        <v>72</v>
      </c>
      <c r="AU244" s="239" t="s">
        <v>80</v>
      </c>
      <c r="AY244" s="238" t="s">
        <v>165</v>
      </c>
      <c r="BK244" s="240">
        <f>SUM(BK245:BK304)</f>
        <v>0</v>
      </c>
    </row>
    <row r="245" spans="1:65" s="2" customFormat="1" ht="21.75" customHeight="1">
      <c r="A245" s="37"/>
      <c r="B245" s="38"/>
      <c r="C245" s="243" t="s">
        <v>323</v>
      </c>
      <c r="D245" s="243" t="s">
        <v>167</v>
      </c>
      <c r="E245" s="244" t="s">
        <v>345</v>
      </c>
      <c r="F245" s="245" t="s">
        <v>346</v>
      </c>
      <c r="G245" s="246" t="s">
        <v>170</v>
      </c>
      <c r="H245" s="247">
        <v>23.136</v>
      </c>
      <c r="I245" s="248"/>
      <c r="J245" s="249">
        <f>ROUND(I245*H245,2)</f>
        <v>0</v>
      </c>
      <c r="K245" s="250"/>
      <c r="L245" s="43"/>
      <c r="M245" s="251" t="s">
        <v>1</v>
      </c>
      <c r="N245" s="252" t="s">
        <v>38</v>
      </c>
      <c r="O245" s="90"/>
      <c r="P245" s="253">
        <f>O245*H245</f>
        <v>0</v>
      </c>
      <c r="Q245" s="253">
        <v>0.00026</v>
      </c>
      <c r="R245" s="253">
        <f>Q245*H245</f>
        <v>0.006015359999999999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171</v>
      </c>
      <c r="AT245" s="255" t="s">
        <v>167</v>
      </c>
      <c r="AU245" s="255" t="s">
        <v>82</v>
      </c>
      <c r="AY245" s="16" t="s">
        <v>165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80</v>
      </c>
      <c r="BK245" s="256">
        <f>ROUND(I245*H245,2)</f>
        <v>0</v>
      </c>
      <c r="BL245" s="16" t="s">
        <v>171</v>
      </c>
      <c r="BM245" s="255" t="s">
        <v>2938</v>
      </c>
    </row>
    <row r="246" spans="1:51" s="13" customFormat="1" ht="12">
      <c r="A246" s="13"/>
      <c r="B246" s="257"/>
      <c r="C246" s="258"/>
      <c r="D246" s="259" t="s">
        <v>173</v>
      </c>
      <c r="E246" s="260" t="s">
        <v>1</v>
      </c>
      <c r="F246" s="261" t="s">
        <v>348</v>
      </c>
      <c r="G246" s="258"/>
      <c r="H246" s="260" t="s">
        <v>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173</v>
      </c>
      <c r="AU246" s="267" t="s">
        <v>82</v>
      </c>
      <c r="AV246" s="13" t="s">
        <v>80</v>
      </c>
      <c r="AW246" s="13" t="s">
        <v>30</v>
      </c>
      <c r="AX246" s="13" t="s">
        <v>73</v>
      </c>
      <c r="AY246" s="267" t="s">
        <v>165</v>
      </c>
    </row>
    <row r="247" spans="1:51" s="13" customFormat="1" ht="12">
      <c r="A247" s="13"/>
      <c r="B247" s="257"/>
      <c r="C247" s="258"/>
      <c r="D247" s="259" t="s">
        <v>173</v>
      </c>
      <c r="E247" s="260" t="s">
        <v>1</v>
      </c>
      <c r="F247" s="261" t="s">
        <v>349</v>
      </c>
      <c r="G247" s="258"/>
      <c r="H247" s="260" t="s">
        <v>1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173</v>
      </c>
      <c r="AU247" s="267" t="s">
        <v>82</v>
      </c>
      <c r="AV247" s="13" t="s">
        <v>80</v>
      </c>
      <c r="AW247" s="13" t="s">
        <v>30</v>
      </c>
      <c r="AX247" s="13" t="s">
        <v>73</v>
      </c>
      <c r="AY247" s="267" t="s">
        <v>165</v>
      </c>
    </row>
    <row r="248" spans="1:51" s="14" customFormat="1" ht="12">
      <c r="A248" s="14"/>
      <c r="B248" s="268"/>
      <c r="C248" s="269"/>
      <c r="D248" s="259" t="s">
        <v>173</v>
      </c>
      <c r="E248" s="270" t="s">
        <v>1</v>
      </c>
      <c r="F248" s="271" t="s">
        <v>2939</v>
      </c>
      <c r="G248" s="269"/>
      <c r="H248" s="272">
        <v>23.136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8" t="s">
        <v>173</v>
      </c>
      <c r="AU248" s="278" t="s">
        <v>82</v>
      </c>
      <c r="AV248" s="14" t="s">
        <v>82</v>
      </c>
      <c r="AW248" s="14" t="s">
        <v>30</v>
      </c>
      <c r="AX248" s="14" t="s">
        <v>73</v>
      </c>
      <c r="AY248" s="278" t="s">
        <v>165</v>
      </c>
    </row>
    <row r="249" spans="1:65" s="2" customFormat="1" ht="21.75" customHeight="1">
      <c r="A249" s="37"/>
      <c r="B249" s="38"/>
      <c r="C249" s="243" t="s">
        <v>328</v>
      </c>
      <c r="D249" s="243" t="s">
        <v>167</v>
      </c>
      <c r="E249" s="244" t="s">
        <v>352</v>
      </c>
      <c r="F249" s="245" t="s">
        <v>353</v>
      </c>
      <c r="G249" s="246" t="s">
        <v>170</v>
      </c>
      <c r="H249" s="247">
        <v>11.568</v>
      </c>
      <c r="I249" s="248"/>
      <c r="J249" s="249">
        <f>ROUND(I249*H249,2)</f>
        <v>0</v>
      </c>
      <c r="K249" s="250"/>
      <c r="L249" s="43"/>
      <c r="M249" s="251" t="s">
        <v>1</v>
      </c>
      <c r="N249" s="252" t="s">
        <v>38</v>
      </c>
      <c r="O249" s="90"/>
      <c r="P249" s="253">
        <f>O249*H249</f>
        <v>0</v>
      </c>
      <c r="Q249" s="253">
        <v>0.00489</v>
      </c>
      <c r="R249" s="253">
        <f>Q249*H249</f>
        <v>0.05656752</v>
      </c>
      <c r="S249" s="253">
        <v>0</v>
      </c>
      <c r="T249" s="25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5" t="s">
        <v>171</v>
      </c>
      <c r="AT249" s="255" t="s">
        <v>167</v>
      </c>
      <c r="AU249" s="255" t="s">
        <v>82</v>
      </c>
      <c r="AY249" s="16" t="s">
        <v>165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6" t="s">
        <v>80</v>
      </c>
      <c r="BK249" s="256">
        <f>ROUND(I249*H249,2)</f>
        <v>0</v>
      </c>
      <c r="BL249" s="16" t="s">
        <v>171</v>
      </c>
      <c r="BM249" s="255" t="s">
        <v>2940</v>
      </c>
    </row>
    <row r="250" spans="1:51" s="13" customFormat="1" ht="12">
      <c r="A250" s="13"/>
      <c r="B250" s="257"/>
      <c r="C250" s="258"/>
      <c r="D250" s="259" t="s">
        <v>173</v>
      </c>
      <c r="E250" s="260" t="s">
        <v>1</v>
      </c>
      <c r="F250" s="261" t="s">
        <v>348</v>
      </c>
      <c r="G250" s="258"/>
      <c r="H250" s="260" t="s">
        <v>1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173</v>
      </c>
      <c r="AU250" s="267" t="s">
        <v>82</v>
      </c>
      <c r="AV250" s="13" t="s">
        <v>80</v>
      </c>
      <c r="AW250" s="13" t="s">
        <v>30</v>
      </c>
      <c r="AX250" s="13" t="s">
        <v>73</v>
      </c>
      <c r="AY250" s="267" t="s">
        <v>165</v>
      </c>
    </row>
    <row r="251" spans="1:51" s="14" customFormat="1" ht="12">
      <c r="A251" s="14"/>
      <c r="B251" s="268"/>
      <c r="C251" s="269"/>
      <c r="D251" s="259" t="s">
        <v>173</v>
      </c>
      <c r="E251" s="270" t="s">
        <v>1</v>
      </c>
      <c r="F251" s="271" t="s">
        <v>2941</v>
      </c>
      <c r="G251" s="269"/>
      <c r="H251" s="272">
        <v>11.568</v>
      </c>
      <c r="I251" s="273"/>
      <c r="J251" s="269"/>
      <c r="K251" s="269"/>
      <c r="L251" s="274"/>
      <c r="M251" s="275"/>
      <c r="N251" s="276"/>
      <c r="O251" s="276"/>
      <c r="P251" s="276"/>
      <c r="Q251" s="276"/>
      <c r="R251" s="276"/>
      <c r="S251" s="276"/>
      <c r="T251" s="27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8" t="s">
        <v>173</v>
      </c>
      <c r="AU251" s="278" t="s">
        <v>82</v>
      </c>
      <c r="AV251" s="14" t="s">
        <v>82</v>
      </c>
      <c r="AW251" s="14" t="s">
        <v>30</v>
      </c>
      <c r="AX251" s="14" t="s">
        <v>73</v>
      </c>
      <c r="AY251" s="278" t="s">
        <v>165</v>
      </c>
    </row>
    <row r="252" spans="1:65" s="2" customFormat="1" ht="21.75" customHeight="1">
      <c r="A252" s="37"/>
      <c r="B252" s="38"/>
      <c r="C252" s="243" t="s">
        <v>333</v>
      </c>
      <c r="D252" s="243" t="s">
        <v>167</v>
      </c>
      <c r="E252" s="244" t="s">
        <v>357</v>
      </c>
      <c r="F252" s="245" t="s">
        <v>358</v>
      </c>
      <c r="G252" s="246" t="s">
        <v>170</v>
      </c>
      <c r="H252" s="247">
        <v>11.568</v>
      </c>
      <c r="I252" s="248"/>
      <c r="J252" s="249">
        <f>ROUND(I252*H252,2)</f>
        <v>0</v>
      </c>
      <c r="K252" s="250"/>
      <c r="L252" s="43"/>
      <c r="M252" s="251" t="s">
        <v>1</v>
      </c>
      <c r="N252" s="252" t="s">
        <v>38</v>
      </c>
      <c r="O252" s="90"/>
      <c r="P252" s="253">
        <f>O252*H252</f>
        <v>0</v>
      </c>
      <c r="Q252" s="253">
        <v>0.003</v>
      </c>
      <c r="R252" s="253">
        <f>Q252*H252</f>
        <v>0.034704</v>
      </c>
      <c r="S252" s="253">
        <v>0</v>
      </c>
      <c r="T252" s="25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5" t="s">
        <v>171</v>
      </c>
      <c r="AT252" s="255" t="s">
        <v>167</v>
      </c>
      <c r="AU252" s="255" t="s">
        <v>82</v>
      </c>
      <c r="AY252" s="16" t="s">
        <v>165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6" t="s">
        <v>80</v>
      </c>
      <c r="BK252" s="256">
        <f>ROUND(I252*H252,2)</f>
        <v>0</v>
      </c>
      <c r="BL252" s="16" t="s">
        <v>171</v>
      </c>
      <c r="BM252" s="255" t="s">
        <v>2942</v>
      </c>
    </row>
    <row r="253" spans="1:51" s="13" customFormat="1" ht="12">
      <c r="A253" s="13"/>
      <c r="B253" s="257"/>
      <c r="C253" s="258"/>
      <c r="D253" s="259" t="s">
        <v>173</v>
      </c>
      <c r="E253" s="260" t="s">
        <v>1</v>
      </c>
      <c r="F253" s="261" t="s">
        <v>348</v>
      </c>
      <c r="G253" s="258"/>
      <c r="H253" s="260" t="s">
        <v>1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7" t="s">
        <v>173</v>
      </c>
      <c r="AU253" s="267" t="s">
        <v>82</v>
      </c>
      <c r="AV253" s="13" t="s">
        <v>80</v>
      </c>
      <c r="AW253" s="13" t="s">
        <v>30</v>
      </c>
      <c r="AX253" s="13" t="s">
        <v>73</v>
      </c>
      <c r="AY253" s="267" t="s">
        <v>165</v>
      </c>
    </row>
    <row r="254" spans="1:51" s="14" customFormat="1" ht="12">
      <c r="A254" s="14"/>
      <c r="B254" s="268"/>
      <c r="C254" s="269"/>
      <c r="D254" s="259" t="s">
        <v>173</v>
      </c>
      <c r="E254" s="270" t="s">
        <v>1</v>
      </c>
      <c r="F254" s="271" t="s">
        <v>2941</v>
      </c>
      <c r="G254" s="269"/>
      <c r="H254" s="272">
        <v>11.568</v>
      </c>
      <c r="I254" s="273"/>
      <c r="J254" s="269"/>
      <c r="K254" s="269"/>
      <c r="L254" s="274"/>
      <c r="M254" s="275"/>
      <c r="N254" s="276"/>
      <c r="O254" s="276"/>
      <c r="P254" s="276"/>
      <c r="Q254" s="276"/>
      <c r="R254" s="276"/>
      <c r="S254" s="276"/>
      <c r="T254" s="27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8" t="s">
        <v>173</v>
      </c>
      <c r="AU254" s="278" t="s">
        <v>82</v>
      </c>
      <c r="AV254" s="14" t="s">
        <v>82</v>
      </c>
      <c r="AW254" s="14" t="s">
        <v>30</v>
      </c>
      <c r="AX254" s="14" t="s">
        <v>73</v>
      </c>
      <c r="AY254" s="278" t="s">
        <v>165</v>
      </c>
    </row>
    <row r="255" spans="1:65" s="2" customFormat="1" ht="21.75" customHeight="1">
      <c r="A255" s="37"/>
      <c r="B255" s="38"/>
      <c r="C255" s="243" t="s">
        <v>338</v>
      </c>
      <c r="D255" s="243" t="s">
        <v>167</v>
      </c>
      <c r="E255" s="244" t="s">
        <v>361</v>
      </c>
      <c r="F255" s="245" t="s">
        <v>362</v>
      </c>
      <c r="G255" s="246" t="s">
        <v>170</v>
      </c>
      <c r="H255" s="247">
        <v>439.611</v>
      </c>
      <c r="I255" s="248"/>
      <c r="J255" s="249">
        <f>ROUND(I255*H255,2)</f>
        <v>0</v>
      </c>
      <c r="K255" s="250"/>
      <c r="L255" s="43"/>
      <c r="M255" s="251" t="s">
        <v>1</v>
      </c>
      <c r="N255" s="252" t="s">
        <v>38</v>
      </c>
      <c r="O255" s="90"/>
      <c r="P255" s="253">
        <f>O255*H255</f>
        <v>0</v>
      </c>
      <c r="Q255" s="253">
        <v>0.0169</v>
      </c>
      <c r="R255" s="253">
        <f>Q255*H255</f>
        <v>7.429425899999999</v>
      </c>
      <c r="S255" s="253">
        <v>0</v>
      </c>
      <c r="T255" s="25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5" t="s">
        <v>171</v>
      </c>
      <c r="AT255" s="255" t="s">
        <v>167</v>
      </c>
      <c r="AU255" s="255" t="s">
        <v>82</v>
      </c>
      <c r="AY255" s="16" t="s">
        <v>165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6" t="s">
        <v>80</v>
      </c>
      <c r="BK255" s="256">
        <f>ROUND(I255*H255,2)</f>
        <v>0</v>
      </c>
      <c r="BL255" s="16" t="s">
        <v>171</v>
      </c>
      <c r="BM255" s="255" t="s">
        <v>2943</v>
      </c>
    </row>
    <row r="256" spans="1:51" s="13" customFormat="1" ht="12">
      <c r="A256" s="13"/>
      <c r="B256" s="257"/>
      <c r="C256" s="258"/>
      <c r="D256" s="259" t="s">
        <v>173</v>
      </c>
      <c r="E256" s="260" t="s">
        <v>1</v>
      </c>
      <c r="F256" s="261" t="s">
        <v>364</v>
      </c>
      <c r="G256" s="258"/>
      <c r="H256" s="260" t="s">
        <v>1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173</v>
      </c>
      <c r="AU256" s="267" t="s">
        <v>82</v>
      </c>
      <c r="AV256" s="13" t="s">
        <v>80</v>
      </c>
      <c r="AW256" s="13" t="s">
        <v>30</v>
      </c>
      <c r="AX256" s="13" t="s">
        <v>73</v>
      </c>
      <c r="AY256" s="267" t="s">
        <v>165</v>
      </c>
    </row>
    <row r="257" spans="1:51" s="14" customFormat="1" ht="12">
      <c r="A257" s="14"/>
      <c r="B257" s="268"/>
      <c r="C257" s="269"/>
      <c r="D257" s="259" t="s">
        <v>173</v>
      </c>
      <c r="E257" s="270" t="s">
        <v>1</v>
      </c>
      <c r="F257" s="271" t="s">
        <v>2944</v>
      </c>
      <c r="G257" s="269"/>
      <c r="H257" s="272">
        <v>439.611</v>
      </c>
      <c r="I257" s="273"/>
      <c r="J257" s="269"/>
      <c r="K257" s="269"/>
      <c r="L257" s="274"/>
      <c r="M257" s="275"/>
      <c r="N257" s="276"/>
      <c r="O257" s="276"/>
      <c r="P257" s="276"/>
      <c r="Q257" s="276"/>
      <c r="R257" s="276"/>
      <c r="S257" s="276"/>
      <c r="T257" s="27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8" t="s">
        <v>173</v>
      </c>
      <c r="AU257" s="278" t="s">
        <v>82</v>
      </c>
      <c r="AV257" s="14" t="s">
        <v>82</v>
      </c>
      <c r="AW257" s="14" t="s">
        <v>30</v>
      </c>
      <c r="AX257" s="14" t="s">
        <v>73</v>
      </c>
      <c r="AY257" s="278" t="s">
        <v>165</v>
      </c>
    </row>
    <row r="258" spans="1:65" s="2" customFormat="1" ht="21.75" customHeight="1">
      <c r="A258" s="37"/>
      <c r="B258" s="38"/>
      <c r="C258" s="243" t="s">
        <v>344</v>
      </c>
      <c r="D258" s="243" t="s">
        <v>167</v>
      </c>
      <c r="E258" s="244" t="s">
        <v>367</v>
      </c>
      <c r="F258" s="245" t="s">
        <v>368</v>
      </c>
      <c r="G258" s="246" t="s">
        <v>170</v>
      </c>
      <c r="H258" s="247">
        <v>258.808</v>
      </c>
      <c r="I258" s="248"/>
      <c r="J258" s="249">
        <f>ROUND(I258*H258,2)</f>
        <v>0</v>
      </c>
      <c r="K258" s="250"/>
      <c r="L258" s="43"/>
      <c r="M258" s="251" t="s">
        <v>1</v>
      </c>
      <c r="N258" s="252" t="s">
        <v>38</v>
      </c>
      <c r="O258" s="90"/>
      <c r="P258" s="253">
        <f>O258*H258</f>
        <v>0</v>
      </c>
      <c r="Q258" s="253">
        <v>0.00489</v>
      </c>
      <c r="R258" s="253">
        <f>Q258*H258</f>
        <v>1.26557112</v>
      </c>
      <c r="S258" s="253">
        <v>0</v>
      </c>
      <c r="T258" s="25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5" t="s">
        <v>171</v>
      </c>
      <c r="AT258" s="255" t="s">
        <v>167</v>
      </c>
      <c r="AU258" s="255" t="s">
        <v>82</v>
      </c>
      <c r="AY258" s="16" t="s">
        <v>165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6" t="s">
        <v>80</v>
      </c>
      <c r="BK258" s="256">
        <f>ROUND(I258*H258,2)</f>
        <v>0</v>
      </c>
      <c r="BL258" s="16" t="s">
        <v>171</v>
      </c>
      <c r="BM258" s="255" t="s">
        <v>2945</v>
      </c>
    </row>
    <row r="259" spans="1:51" s="14" customFormat="1" ht="12">
      <c r="A259" s="14"/>
      <c r="B259" s="268"/>
      <c r="C259" s="269"/>
      <c r="D259" s="259" t="s">
        <v>173</v>
      </c>
      <c r="E259" s="270" t="s">
        <v>1</v>
      </c>
      <c r="F259" s="271" t="s">
        <v>2946</v>
      </c>
      <c r="G259" s="269"/>
      <c r="H259" s="272">
        <v>12.818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173</v>
      </c>
      <c r="AU259" s="278" t="s">
        <v>82</v>
      </c>
      <c r="AV259" s="14" t="s">
        <v>82</v>
      </c>
      <c r="AW259" s="14" t="s">
        <v>30</v>
      </c>
      <c r="AX259" s="14" t="s">
        <v>73</v>
      </c>
      <c r="AY259" s="278" t="s">
        <v>165</v>
      </c>
    </row>
    <row r="260" spans="1:51" s="13" customFormat="1" ht="12">
      <c r="A260" s="13"/>
      <c r="B260" s="257"/>
      <c r="C260" s="258"/>
      <c r="D260" s="259" t="s">
        <v>173</v>
      </c>
      <c r="E260" s="260" t="s">
        <v>1</v>
      </c>
      <c r="F260" s="261" t="s">
        <v>265</v>
      </c>
      <c r="G260" s="258"/>
      <c r="H260" s="260" t="s">
        <v>1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7" t="s">
        <v>173</v>
      </c>
      <c r="AU260" s="267" t="s">
        <v>82</v>
      </c>
      <c r="AV260" s="13" t="s">
        <v>80</v>
      </c>
      <c r="AW260" s="13" t="s">
        <v>30</v>
      </c>
      <c r="AX260" s="13" t="s">
        <v>73</v>
      </c>
      <c r="AY260" s="267" t="s">
        <v>165</v>
      </c>
    </row>
    <row r="261" spans="1:51" s="14" customFormat="1" ht="12">
      <c r="A261" s="14"/>
      <c r="B261" s="268"/>
      <c r="C261" s="269"/>
      <c r="D261" s="259" t="s">
        <v>173</v>
      </c>
      <c r="E261" s="270" t="s">
        <v>1</v>
      </c>
      <c r="F261" s="271" t="s">
        <v>2947</v>
      </c>
      <c r="G261" s="269"/>
      <c r="H261" s="272">
        <v>35.865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173</v>
      </c>
      <c r="AU261" s="278" t="s">
        <v>82</v>
      </c>
      <c r="AV261" s="14" t="s">
        <v>82</v>
      </c>
      <c r="AW261" s="14" t="s">
        <v>30</v>
      </c>
      <c r="AX261" s="14" t="s">
        <v>73</v>
      </c>
      <c r="AY261" s="278" t="s">
        <v>165</v>
      </c>
    </row>
    <row r="262" spans="1:51" s="14" customFormat="1" ht="12">
      <c r="A262" s="14"/>
      <c r="B262" s="268"/>
      <c r="C262" s="269"/>
      <c r="D262" s="259" t="s">
        <v>173</v>
      </c>
      <c r="E262" s="270" t="s">
        <v>1</v>
      </c>
      <c r="F262" s="271" t="s">
        <v>2948</v>
      </c>
      <c r="G262" s="269"/>
      <c r="H262" s="272">
        <v>35.805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173</v>
      </c>
      <c r="AU262" s="278" t="s">
        <v>82</v>
      </c>
      <c r="AV262" s="14" t="s">
        <v>82</v>
      </c>
      <c r="AW262" s="14" t="s">
        <v>30</v>
      </c>
      <c r="AX262" s="14" t="s">
        <v>73</v>
      </c>
      <c r="AY262" s="278" t="s">
        <v>165</v>
      </c>
    </row>
    <row r="263" spans="1:51" s="14" customFormat="1" ht="12">
      <c r="A263" s="14"/>
      <c r="B263" s="268"/>
      <c r="C263" s="269"/>
      <c r="D263" s="259" t="s">
        <v>173</v>
      </c>
      <c r="E263" s="270" t="s">
        <v>1</v>
      </c>
      <c r="F263" s="271" t="s">
        <v>2949</v>
      </c>
      <c r="G263" s="269"/>
      <c r="H263" s="272">
        <v>35.395</v>
      </c>
      <c r="I263" s="273"/>
      <c r="J263" s="269"/>
      <c r="K263" s="269"/>
      <c r="L263" s="274"/>
      <c r="M263" s="275"/>
      <c r="N263" s="276"/>
      <c r="O263" s="276"/>
      <c r="P263" s="276"/>
      <c r="Q263" s="276"/>
      <c r="R263" s="276"/>
      <c r="S263" s="276"/>
      <c r="T263" s="27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8" t="s">
        <v>173</v>
      </c>
      <c r="AU263" s="278" t="s">
        <v>82</v>
      </c>
      <c r="AV263" s="14" t="s">
        <v>82</v>
      </c>
      <c r="AW263" s="14" t="s">
        <v>30</v>
      </c>
      <c r="AX263" s="14" t="s">
        <v>73</v>
      </c>
      <c r="AY263" s="278" t="s">
        <v>165</v>
      </c>
    </row>
    <row r="264" spans="1:51" s="14" customFormat="1" ht="12">
      <c r="A264" s="14"/>
      <c r="B264" s="268"/>
      <c r="C264" s="269"/>
      <c r="D264" s="259" t="s">
        <v>173</v>
      </c>
      <c r="E264" s="270" t="s">
        <v>1</v>
      </c>
      <c r="F264" s="271" t="s">
        <v>2950</v>
      </c>
      <c r="G264" s="269"/>
      <c r="H264" s="272">
        <v>46.435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173</v>
      </c>
      <c r="AU264" s="278" t="s">
        <v>82</v>
      </c>
      <c r="AV264" s="14" t="s">
        <v>82</v>
      </c>
      <c r="AW264" s="14" t="s">
        <v>30</v>
      </c>
      <c r="AX264" s="14" t="s">
        <v>73</v>
      </c>
      <c r="AY264" s="278" t="s">
        <v>165</v>
      </c>
    </row>
    <row r="265" spans="1:51" s="14" customFormat="1" ht="12">
      <c r="A265" s="14"/>
      <c r="B265" s="268"/>
      <c r="C265" s="269"/>
      <c r="D265" s="259" t="s">
        <v>173</v>
      </c>
      <c r="E265" s="270" t="s">
        <v>1</v>
      </c>
      <c r="F265" s="271" t="s">
        <v>2951</v>
      </c>
      <c r="G265" s="269"/>
      <c r="H265" s="272">
        <v>46.015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173</v>
      </c>
      <c r="AU265" s="278" t="s">
        <v>82</v>
      </c>
      <c r="AV265" s="14" t="s">
        <v>82</v>
      </c>
      <c r="AW265" s="14" t="s">
        <v>30</v>
      </c>
      <c r="AX265" s="14" t="s">
        <v>73</v>
      </c>
      <c r="AY265" s="278" t="s">
        <v>165</v>
      </c>
    </row>
    <row r="266" spans="1:51" s="14" customFormat="1" ht="12">
      <c r="A266" s="14"/>
      <c r="B266" s="268"/>
      <c r="C266" s="269"/>
      <c r="D266" s="259" t="s">
        <v>173</v>
      </c>
      <c r="E266" s="270" t="s">
        <v>1</v>
      </c>
      <c r="F266" s="271" t="s">
        <v>2952</v>
      </c>
      <c r="G266" s="269"/>
      <c r="H266" s="272">
        <v>46.475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173</v>
      </c>
      <c r="AU266" s="278" t="s">
        <v>82</v>
      </c>
      <c r="AV266" s="14" t="s">
        <v>82</v>
      </c>
      <c r="AW266" s="14" t="s">
        <v>30</v>
      </c>
      <c r="AX266" s="14" t="s">
        <v>73</v>
      </c>
      <c r="AY266" s="278" t="s">
        <v>165</v>
      </c>
    </row>
    <row r="267" spans="1:65" s="2" customFormat="1" ht="21.75" customHeight="1">
      <c r="A267" s="37"/>
      <c r="B267" s="38"/>
      <c r="C267" s="243" t="s">
        <v>351</v>
      </c>
      <c r="D267" s="243" t="s">
        <v>167</v>
      </c>
      <c r="E267" s="244" t="s">
        <v>377</v>
      </c>
      <c r="F267" s="245" t="s">
        <v>378</v>
      </c>
      <c r="G267" s="246" t="s">
        <v>170</v>
      </c>
      <c r="H267" s="247">
        <v>245.99</v>
      </c>
      <c r="I267" s="248"/>
      <c r="J267" s="249">
        <f>ROUND(I267*H267,2)</f>
        <v>0</v>
      </c>
      <c r="K267" s="250"/>
      <c r="L267" s="43"/>
      <c r="M267" s="251" t="s">
        <v>1</v>
      </c>
      <c r="N267" s="252" t="s">
        <v>38</v>
      </c>
      <c r="O267" s="90"/>
      <c r="P267" s="253">
        <f>O267*H267</f>
        <v>0</v>
      </c>
      <c r="Q267" s="253">
        <v>0.003</v>
      </c>
      <c r="R267" s="253">
        <f>Q267*H267</f>
        <v>0.73797</v>
      </c>
      <c r="S267" s="253">
        <v>0</v>
      </c>
      <c r="T267" s="25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5" t="s">
        <v>171</v>
      </c>
      <c r="AT267" s="255" t="s">
        <v>167</v>
      </c>
      <c r="AU267" s="255" t="s">
        <v>82</v>
      </c>
      <c r="AY267" s="16" t="s">
        <v>165</v>
      </c>
      <c r="BE267" s="256">
        <f>IF(N267="základní",J267,0)</f>
        <v>0</v>
      </c>
      <c r="BF267" s="256">
        <f>IF(N267="snížená",J267,0)</f>
        <v>0</v>
      </c>
      <c r="BG267" s="256">
        <f>IF(N267="zákl. přenesená",J267,0)</f>
        <v>0</v>
      </c>
      <c r="BH267" s="256">
        <f>IF(N267="sníž. přenesená",J267,0)</f>
        <v>0</v>
      </c>
      <c r="BI267" s="256">
        <f>IF(N267="nulová",J267,0)</f>
        <v>0</v>
      </c>
      <c r="BJ267" s="16" t="s">
        <v>80</v>
      </c>
      <c r="BK267" s="256">
        <f>ROUND(I267*H267,2)</f>
        <v>0</v>
      </c>
      <c r="BL267" s="16" t="s">
        <v>171</v>
      </c>
      <c r="BM267" s="255" t="s">
        <v>2953</v>
      </c>
    </row>
    <row r="268" spans="1:51" s="13" customFormat="1" ht="12">
      <c r="A268" s="13"/>
      <c r="B268" s="257"/>
      <c r="C268" s="258"/>
      <c r="D268" s="259" t="s">
        <v>173</v>
      </c>
      <c r="E268" s="260" t="s">
        <v>1</v>
      </c>
      <c r="F268" s="261" t="s">
        <v>265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173</v>
      </c>
      <c r="AU268" s="267" t="s">
        <v>82</v>
      </c>
      <c r="AV268" s="13" t="s">
        <v>80</v>
      </c>
      <c r="AW268" s="13" t="s">
        <v>30</v>
      </c>
      <c r="AX268" s="13" t="s">
        <v>73</v>
      </c>
      <c r="AY268" s="267" t="s">
        <v>165</v>
      </c>
    </row>
    <row r="269" spans="1:51" s="14" customFormat="1" ht="12">
      <c r="A269" s="14"/>
      <c r="B269" s="268"/>
      <c r="C269" s="269"/>
      <c r="D269" s="259" t="s">
        <v>173</v>
      </c>
      <c r="E269" s="270" t="s">
        <v>1</v>
      </c>
      <c r="F269" s="271" t="s">
        <v>2947</v>
      </c>
      <c r="G269" s="269"/>
      <c r="H269" s="272">
        <v>35.865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173</v>
      </c>
      <c r="AU269" s="278" t="s">
        <v>82</v>
      </c>
      <c r="AV269" s="14" t="s">
        <v>82</v>
      </c>
      <c r="AW269" s="14" t="s">
        <v>30</v>
      </c>
      <c r="AX269" s="14" t="s">
        <v>73</v>
      </c>
      <c r="AY269" s="278" t="s">
        <v>165</v>
      </c>
    </row>
    <row r="270" spans="1:51" s="14" customFormat="1" ht="12">
      <c r="A270" s="14"/>
      <c r="B270" s="268"/>
      <c r="C270" s="269"/>
      <c r="D270" s="259" t="s">
        <v>173</v>
      </c>
      <c r="E270" s="270" t="s">
        <v>1</v>
      </c>
      <c r="F270" s="271" t="s">
        <v>2948</v>
      </c>
      <c r="G270" s="269"/>
      <c r="H270" s="272">
        <v>35.805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173</v>
      </c>
      <c r="AU270" s="278" t="s">
        <v>82</v>
      </c>
      <c r="AV270" s="14" t="s">
        <v>82</v>
      </c>
      <c r="AW270" s="14" t="s">
        <v>30</v>
      </c>
      <c r="AX270" s="14" t="s">
        <v>73</v>
      </c>
      <c r="AY270" s="278" t="s">
        <v>165</v>
      </c>
    </row>
    <row r="271" spans="1:51" s="14" customFormat="1" ht="12">
      <c r="A271" s="14"/>
      <c r="B271" s="268"/>
      <c r="C271" s="269"/>
      <c r="D271" s="259" t="s">
        <v>173</v>
      </c>
      <c r="E271" s="270" t="s">
        <v>1</v>
      </c>
      <c r="F271" s="271" t="s">
        <v>2949</v>
      </c>
      <c r="G271" s="269"/>
      <c r="H271" s="272">
        <v>35.395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173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165</v>
      </c>
    </row>
    <row r="272" spans="1:51" s="14" customFormat="1" ht="12">
      <c r="A272" s="14"/>
      <c r="B272" s="268"/>
      <c r="C272" s="269"/>
      <c r="D272" s="259" t="s">
        <v>173</v>
      </c>
      <c r="E272" s="270" t="s">
        <v>1</v>
      </c>
      <c r="F272" s="271" t="s">
        <v>2950</v>
      </c>
      <c r="G272" s="269"/>
      <c r="H272" s="272">
        <v>46.435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173</v>
      </c>
      <c r="AU272" s="278" t="s">
        <v>82</v>
      </c>
      <c r="AV272" s="14" t="s">
        <v>82</v>
      </c>
      <c r="AW272" s="14" t="s">
        <v>30</v>
      </c>
      <c r="AX272" s="14" t="s">
        <v>73</v>
      </c>
      <c r="AY272" s="278" t="s">
        <v>165</v>
      </c>
    </row>
    <row r="273" spans="1:51" s="14" customFormat="1" ht="12">
      <c r="A273" s="14"/>
      <c r="B273" s="268"/>
      <c r="C273" s="269"/>
      <c r="D273" s="259" t="s">
        <v>173</v>
      </c>
      <c r="E273" s="270" t="s">
        <v>1</v>
      </c>
      <c r="F273" s="271" t="s">
        <v>2951</v>
      </c>
      <c r="G273" s="269"/>
      <c r="H273" s="272">
        <v>46.015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173</v>
      </c>
      <c r="AU273" s="278" t="s">
        <v>82</v>
      </c>
      <c r="AV273" s="14" t="s">
        <v>82</v>
      </c>
      <c r="AW273" s="14" t="s">
        <v>30</v>
      </c>
      <c r="AX273" s="14" t="s">
        <v>73</v>
      </c>
      <c r="AY273" s="278" t="s">
        <v>165</v>
      </c>
    </row>
    <row r="274" spans="1:51" s="14" customFormat="1" ht="12">
      <c r="A274" s="14"/>
      <c r="B274" s="268"/>
      <c r="C274" s="269"/>
      <c r="D274" s="259" t="s">
        <v>173</v>
      </c>
      <c r="E274" s="270" t="s">
        <v>1</v>
      </c>
      <c r="F274" s="271" t="s">
        <v>2952</v>
      </c>
      <c r="G274" s="269"/>
      <c r="H274" s="272">
        <v>46.475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173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165</v>
      </c>
    </row>
    <row r="275" spans="1:65" s="2" customFormat="1" ht="21.75" customHeight="1">
      <c r="A275" s="37"/>
      <c r="B275" s="38"/>
      <c r="C275" s="243" t="s">
        <v>356</v>
      </c>
      <c r="D275" s="243" t="s">
        <v>167</v>
      </c>
      <c r="E275" s="244" t="s">
        <v>2954</v>
      </c>
      <c r="F275" s="245" t="s">
        <v>2955</v>
      </c>
      <c r="G275" s="246" t="s">
        <v>170</v>
      </c>
      <c r="H275" s="247">
        <v>175.41</v>
      </c>
      <c r="I275" s="248"/>
      <c r="J275" s="249">
        <f>ROUND(I275*H275,2)</f>
        <v>0</v>
      </c>
      <c r="K275" s="250"/>
      <c r="L275" s="43"/>
      <c r="M275" s="251" t="s">
        <v>1</v>
      </c>
      <c r="N275" s="252" t="s">
        <v>38</v>
      </c>
      <c r="O275" s="90"/>
      <c r="P275" s="253">
        <f>O275*H275</f>
        <v>0</v>
      </c>
      <c r="Q275" s="253">
        <v>0.0154</v>
      </c>
      <c r="R275" s="253">
        <f>Q275*H275</f>
        <v>2.701314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171</v>
      </c>
      <c r="AT275" s="255" t="s">
        <v>167</v>
      </c>
      <c r="AU275" s="255" t="s">
        <v>82</v>
      </c>
      <c r="AY275" s="16" t="s">
        <v>165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80</v>
      </c>
      <c r="BK275" s="256">
        <f>ROUND(I275*H275,2)</f>
        <v>0</v>
      </c>
      <c r="BL275" s="16" t="s">
        <v>171</v>
      </c>
      <c r="BM275" s="255" t="s">
        <v>2956</v>
      </c>
    </row>
    <row r="276" spans="1:47" s="2" customFormat="1" ht="12">
      <c r="A276" s="37"/>
      <c r="B276" s="38"/>
      <c r="C276" s="39"/>
      <c r="D276" s="259" t="s">
        <v>437</v>
      </c>
      <c r="E276" s="39"/>
      <c r="F276" s="290" t="s">
        <v>2957</v>
      </c>
      <c r="G276" s="39"/>
      <c r="H276" s="39"/>
      <c r="I276" s="153"/>
      <c r="J276" s="39"/>
      <c r="K276" s="39"/>
      <c r="L276" s="43"/>
      <c r="M276" s="291"/>
      <c r="N276" s="292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437</v>
      </c>
      <c r="AU276" s="16" t="s">
        <v>82</v>
      </c>
    </row>
    <row r="277" spans="1:51" s="14" customFormat="1" ht="12">
      <c r="A277" s="14"/>
      <c r="B277" s="268"/>
      <c r="C277" s="269"/>
      <c r="D277" s="259" t="s">
        <v>173</v>
      </c>
      <c r="E277" s="270" t="s">
        <v>1</v>
      </c>
      <c r="F277" s="271" t="s">
        <v>2958</v>
      </c>
      <c r="G277" s="269"/>
      <c r="H277" s="272">
        <v>175.41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173</v>
      </c>
      <c r="AU277" s="278" t="s">
        <v>82</v>
      </c>
      <c r="AV277" s="14" t="s">
        <v>82</v>
      </c>
      <c r="AW277" s="14" t="s">
        <v>30</v>
      </c>
      <c r="AX277" s="14" t="s">
        <v>73</v>
      </c>
      <c r="AY277" s="278" t="s">
        <v>165</v>
      </c>
    </row>
    <row r="278" spans="1:65" s="2" customFormat="1" ht="21.75" customHeight="1">
      <c r="A278" s="37"/>
      <c r="B278" s="38"/>
      <c r="C278" s="243" t="s">
        <v>360</v>
      </c>
      <c r="D278" s="243" t="s">
        <v>167</v>
      </c>
      <c r="E278" s="244" t="s">
        <v>381</v>
      </c>
      <c r="F278" s="245" t="s">
        <v>382</v>
      </c>
      <c r="G278" s="246" t="s">
        <v>273</v>
      </c>
      <c r="H278" s="247">
        <v>87</v>
      </c>
      <c r="I278" s="248"/>
      <c r="J278" s="249">
        <f>ROUND(I278*H278,2)</f>
        <v>0</v>
      </c>
      <c r="K278" s="250"/>
      <c r="L278" s="43"/>
      <c r="M278" s="251" t="s">
        <v>1</v>
      </c>
      <c r="N278" s="252" t="s">
        <v>38</v>
      </c>
      <c r="O278" s="90"/>
      <c r="P278" s="253">
        <f>O278*H278</f>
        <v>0</v>
      </c>
      <c r="Q278" s="253">
        <v>0.0102</v>
      </c>
      <c r="R278" s="253">
        <f>Q278*H278</f>
        <v>0.8874000000000001</v>
      </c>
      <c r="S278" s="253">
        <v>0</v>
      </c>
      <c r="T278" s="25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5" t="s">
        <v>171</v>
      </c>
      <c r="AT278" s="255" t="s">
        <v>167</v>
      </c>
      <c r="AU278" s="255" t="s">
        <v>82</v>
      </c>
      <c r="AY278" s="16" t="s">
        <v>165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6" t="s">
        <v>80</v>
      </c>
      <c r="BK278" s="256">
        <f>ROUND(I278*H278,2)</f>
        <v>0</v>
      </c>
      <c r="BL278" s="16" t="s">
        <v>171</v>
      </c>
      <c r="BM278" s="255" t="s">
        <v>2959</v>
      </c>
    </row>
    <row r="279" spans="1:51" s="13" customFormat="1" ht="12">
      <c r="A279" s="13"/>
      <c r="B279" s="257"/>
      <c r="C279" s="258"/>
      <c r="D279" s="259" t="s">
        <v>173</v>
      </c>
      <c r="E279" s="260" t="s">
        <v>1</v>
      </c>
      <c r="F279" s="261" t="s">
        <v>384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173</v>
      </c>
      <c r="AU279" s="267" t="s">
        <v>82</v>
      </c>
      <c r="AV279" s="13" t="s">
        <v>80</v>
      </c>
      <c r="AW279" s="13" t="s">
        <v>30</v>
      </c>
      <c r="AX279" s="13" t="s">
        <v>73</v>
      </c>
      <c r="AY279" s="267" t="s">
        <v>165</v>
      </c>
    </row>
    <row r="280" spans="1:51" s="14" customFormat="1" ht="12">
      <c r="A280" s="14"/>
      <c r="B280" s="268"/>
      <c r="C280" s="269"/>
      <c r="D280" s="259" t="s">
        <v>173</v>
      </c>
      <c r="E280" s="270" t="s">
        <v>1</v>
      </c>
      <c r="F280" s="271" t="s">
        <v>2960</v>
      </c>
      <c r="G280" s="269"/>
      <c r="H280" s="272">
        <v>42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173</v>
      </c>
      <c r="AU280" s="278" t="s">
        <v>82</v>
      </c>
      <c r="AV280" s="14" t="s">
        <v>82</v>
      </c>
      <c r="AW280" s="14" t="s">
        <v>30</v>
      </c>
      <c r="AX280" s="14" t="s">
        <v>73</v>
      </c>
      <c r="AY280" s="278" t="s">
        <v>165</v>
      </c>
    </row>
    <row r="281" spans="1:51" s="14" customFormat="1" ht="12">
      <c r="A281" s="14"/>
      <c r="B281" s="268"/>
      <c r="C281" s="269"/>
      <c r="D281" s="259" t="s">
        <v>173</v>
      </c>
      <c r="E281" s="270" t="s">
        <v>1</v>
      </c>
      <c r="F281" s="271" t="s">
        <v>2961</v>
      </c>
      <c r="G281" s="269"/>
      <c r="H281" s="272">
        <v>45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173</v>
      </c>
      <c r="AU281" s="278" t="s">
        <v>82</v>
      </c>
      <c r="AV281" s="14" t="s">
        <v>82</v>
      </c>
      <c r="AW281" s="14" t="s">
        <v>30</v>
      </c>
      <c r="AX281" s="14" t="s">
        <v>73</v>
      </c>
      <c r="AY281" s="278" t="s">
        <v>165</v>
      </c>
    </row>
    <row r="282" spans="1:65" s="2" customFormat="1" ht="21.75" customHeight="1">
      <c r="A282" s="37"/>
      <c r="B282" s="38"/>
      <c r="C282" s="243" t="s">
        <v>366</v>
      </c>
      <c r="D282" s="243" t="s">
        <v>167</v>
      </c>
      <c r="E282" s="244" t="s">
        <v>389</v>
      </c>
      <c r="F282" s="245" t="s">
        <v>390</v>
      </c>
      <c r="G282" s="246" t="s">
        <v>273</v>
      </c>
      <c r="H282" s="247">
        <v>10</v>
      </c>
      <c r="I282" s="248"/>
      <c r="J282" s="249">
        <f>ROUND(I282*H282,2)</f>
        <v>0</v>
      </c>
      <c r="K282" s="250"/>
      <c r="L282" s="43"/>
      <c r="M282" s="251" t="s">
        <v>1</v>
      </c>
      <c r="N282" s="252" t="s">
        <v>38</v>
      </c>
      <c r="O282" s="90"/>
      <c r="P282" s="253">
        <f>O282*H282</f>
        <v>0</v>
      </c>
      <c r="Q282" s="253">
        <v>0.1575</v>
      </c>
      <c r="R282" s="253">
        <f>Q282*H282</f>
        <v>1.575</v>
      </c>
      <c r="S282" s="253">
        <v>0</v>
      </c>
      <c r="T282" s="25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5" t="s">
        <v>171</v>
      </c>
      <c r="AT282" s="255" t="s">
        <v>167</v>
      </c>
      <c r="AU282" s="255" t="s">
        <v>82</v>
      </c>
      <c r="AY282" s="16" t="s">
        <v>165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6" t="s">
        <v>80</v>
      </c>
      <c r="BK282" s="256">
        <f>ROUND(I282*H282,2)</f>
        <v>0</v>
      </c>
      <c r="BL282" s="16" t="s">
        <v>171</v>
      </c>
      <c r="BM282" s="255" t="s">
        <v>2962</v>
      </c>
    </row>
    <row r="283" spans="1:51" s="13" customFormat="1" ht="12">
      <c r="A283" s="13"/>
      <c r="B283" s="257"/>
      <c r="C283" s="258"/>
      <c r="D283" s="259" t="s">
        <v>173</v>
      </c>
      <c r="E283" s="260" t="s">
        <v>1</v>
      </c>
      <c r="F283" s="261" t="s">
        <v>392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173</v>
      </c>
      <c r="AU283" s="267" t="s">
        <v>82</v>
      </c>
      <c r="AV283" s="13" t="s">
        <v>80</v>
      </c>
      <c r="AW283" s="13" t="s">
        <v>30</v>
      </c>
      <c r="AX283" s="13" t="s">
        <v>73</v>
      </c>
      <c r="AY283" s="267" t="s">
        <v>165</v>
      </c>
    </row>
    <row r="284" spans="1:51" s="14" customFormat="1" ht="12">
      <c r="A284" s="14"/>
      <c r="B284" s="268"/>
      <c r="C284" s="269"/>
      <c r="D284" s="259" t="s">
        <v>173</v>
      </c>
      <c r="E284" s="270" t="s">
        <v>1</v>
      </c>
      <c r="F284" s="271" t="s">
        <v>2963</v>
      </c>
      <c r="G284" s="269"/>
      <c r="H284" s="272">
        <v>9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173</v>
      </c>
      <c r="AU284" s="278" t="s">
        <v>82</v>
      </c>
      <c r="AV284" s="14" t="s">
        <v>82</v>
      </c>
      <c r="AW284" s="14" t="s">
        <v>30</v>
      </c>
      <c r="AX284" s="14" t="s">
        <v>73</v>
      </c>
      <c r="AY284" s="278" t="s">
        <v>165</v>
      </c>
    </row>
    <row r="285" spans="1:51" s="13" customFormat="1" ht="12">
      <c r="A285" s="13"/>
      <c r="B285" s="257"/>
      <c r="C285" s="258"/>
      <c r="D285" s="259" t="s">
        <v>173</v>
      </c>
      <c r="E285" s="260" t="s">
        <v>1</v>
      </c>
      <c r="F285" s="261" t="s">
        <v>265</v>
      </c>
      <c r="G285" s="258"/>
      <c r="H285" s="260" t="s">
        <v>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173</v>
      </c>
      <c r="AU285" s="267" t="s">
        <v>82</v>
      </c>
      <c r="AV285" s="13" t="s">
        <v>80</v>
      </c>
      <c r="AW285" s="13" t="s">
        <v>30</v>
      </c>
      <c r="AX285" s="13" t="s">
        <v>73</v>
      </c>
      <c r="AY285" s="267" t="s">
        <v>165</v>
      </c>
    </row>
    <row r="286" spans="1:51" s="14" customFormat="1" ht="12">
      <c r="A286" s="14"/>
      <c r="B286" s="268"/>
      <c r="C286" s="269"/>
      <c r="D286" s="259" t="s">
        <v>173</v>
      </c>
      <c r="E286" s="270" t="s">
        <v>1</v>
      </c>
      <c r="F286" s="271" t="s">
        <v>394</v>
      </c>
      <c r="G286" s="269"/>
      <c r="H286" s="272">
        <v>1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173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165</v>
      </c>
    </row>
    <row r="287" spans="1:65" s="2" customFormat="1" ht="21.75" customHeight="1">
      <c r="A287" s="37"/>
      <c r="B287" s="38"/>
      <c r="C287" s="243" t="s">
        <v>376</v>
      </c>
      <c r="D287" s="243" t="s">
        <v>167</v>
      </c>
      <c r="E287" s="244" t="s">
        <v>396</v>
      </c>
      <c r="F287" s="245" t="s">
        <v>397</v>
      </c>
      <c r="G287" s="246" t="s">
        <v>170</v>
      </c>
      <c r="H287" s="247">
        <v>240.406</v>
      </c>
      <c r="I287" s="248"/>
      <c r="J287" s="249">
        <f>ROUND(I287*H287,2)</f>
        <v>0</v>
      </c>
      <c r="K287" s="250"/>
      <c r="L287" s="43"/>
      <c r="M287" s="251" t="s">
        <v>1</v>
      </c>
      <c r="N287" s="252" t="s">
        <v>38</v>
      </c>
      <c r="O287" s="90"/>
      <c r="P287" s="253">
        <f>O287*H287</f>
        <v>0</v>
      </c>
      <c r="Q287" s="253">
        <v>0.03358</v>
      </c>
      <c r="R287" s="253">
        <f>Q287*H287</f>
        <v>8.07283348</v>
      </c>
      <c r="S287" s="253">
        <v>0</v>
      </c>
      <c r="T287" s="25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5" t="s">
        <v>171</v>
      </c>
      <c r="AT287" s="255" t="s">
        <v>167</v>
      </c>
      <c r="AU287" s="255" t="s">
        <v>82</v>
      </c>
      <c r="AY287" s="16" t="s">
        <v>165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6" t="s">
        <v>80</v>
      </c>
      <c r="BK287" s="256">
        <f>ROUND(I287*H287,2)</f>
        <v>0</v>
      </c>
      <c r="BL287" s="16" t="s">
        <v>171</v>
      </c>
      <c r="BM287" s="255" t="s">
        <v>2964</v>
      </c>
    </row>
    <row r="288" spans="1:51" s="13" customFormat="1" ht="12">
      <c r="A288" s="13"/>
      <c r="B288" s="257"/>
      <c r="C288" s="258"/>
      <c r="D288" s="259" t="s">
        <v>173</v>
      </c>
      <c r="E288" s="260" t="s">
        <v>1</v>
      </c>
      <c r="F288" s="261" t="s">
        <v>174</v>
      </c>
      <c r="G288" s="258"/>
      <c r="H288" s="260" t="s">
        <v>1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173</v>
      </c>
      <c r="AU288" s="267" t="s">
        <v>82</v>
      </c>
      <c r="AV288" s="13" t="s">
        <v>80</v>
      </c>
      <c r="AW288" s="13" t="s">
        <v>30</v>
      </c>
      <c r="AX288" s="13" t="s">
        <v>73</v>
      </c>
      <c r="AY288" s="267" t="s">
        <v>165</v>
      </c>
    </row>
    <row r="289" spans="1:51" s="14" customFormat="1" ht="12">
      <c r="A289" s="14"/>
      <c r="B289" s="268"/>
      <c r="C289" s="269"/>
      <c r="D289" s="259" t="s">
        <v>173</v>
      </c>
      <c r="E289" s="270" t="s">
        <v>1</v>
      </c>
      <c r="F289" s="271" t="s">
        <v>2965</v>
      </c>
      <c r="G289" s="269"/>
      <c r="H289" s="272">
        <v>47.552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173</v>
      </c>
      <c r="AU289" s="278" t="s">
        <v>82</v>
      </c>
      <c r="AV289" s="14" t="s">
        <v>82</v>
      </c>
      <c r="AW289" s="14" t="s">
        <v>30</v>
      </c>
      <c r="AX289" s="14" t="s">
        <v>73</v>
      </c>
      <c r="AY289" s="278" t="s">
        <v>165</v>
      </c>
    </row>
    <row r="290" spans="1:51" s="14" customFormat="1" ht="12">
      <c r="A290" s="14"/>
      <c r="B290" s="268"/>
      <c r="C290" s="269"/>
      <c r="D290" s="259" t="s">
        <v>173</v>
      </c>
      <c r="E290" s="270" t="s">
        <v>1</v>
      </c>
      <c r="F290" s="271" t="s">
        <v>2966</v>
      </c>
      <c r="G290" s="269"/>
      <c r="H290" s="272">
        <v>4.128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173</v>
      </c>
      <c r="AU290" s="278" t="s">
        <v>82</v>
      </c>
      <c r="AV290" s="14" t="s">
        <v>82</v>
      </c>
      <c r="AW290" s="14" t="s">
        <v>30</v>
      </c>
      <c r="AX290" s="14" t="s">
        <v>73</v>
      </c>
      <c r="AY290" s="278" t="s">
        <v>165</v>
      </c>
    </row>
    <row r="291" spans="1:51" s="13" customFormat="1" ht="12">
      <c r="A291" s="13"/>
      <c r="B291" s="257"/>
      <c r="C291" s="258"/>
      <c r="D291" s="259" t="s">
        <v>173</v>
      </c>
      <c r="E291" s="260" t="s">
        <v>1</v>
      </c>
      <c r="F291" s="261" t="s">
        <v>403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173</v>
      </c>
      <c r="AU291" s="267" t="s">
        <v>82</v>
      </c>
      <c r="AV291" s="13" t="s">
        <v>80</v>
      </c>
      <c r="AW291" s="13" t="s">
        <v>30</v>
      </c>
      <c r="AX291" s="13" t="s">
        <v>73</v>
      </c>
      <c r="AY291" s="267" t="s">
        <v>165</v>
      </c>
    </row>
    <row r="292" spans="1:51" s="14" customFormat="1" ht="12">
      <c r="A292" s="14"/>
      <c r="B292" s="268"/>
      <c r="C292" s="269"/>
      <c r="D292" s="259" t="s">
        <v>173</v>
      </c>
      <c r="E292" s="270" t="s">
        <v>1</v>
      </c>
      <c r="F292" s="271" t="s">
        <v>2967</v>
      </c>
      <c r="G292" s="269"/>
      <c r="H292" s="272">
        <v>1.925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173</v>
      </c>
      <c r="AU292" s="278" t="s">
        <v>82</v>
      </c>
      <c r="AV292" s="14" t="s">
        <v>82</v>
      </c>
      <c r="AW292" s="14" t="s">
        <v>30</v>
      </c>
      <c r="AX292" s="14" t="s">
        <v>73</v>
      </c>
      <c r="AY292" s="278" t="s">
        <v>165</v>
      </c>
    </row>
    <row r="293" spans="1:51" s="14" customFormat="1" ht="12">
      <c r="A293" s="14"/>
      <c r="B293" s="268"/>
      <c r="C293" s="269"/>
      <c r="D293" s="259" t="s">
        <v>173</v>
      </c>
      <c r="E293" s="270" t="s">
        <v>1</v>
      </c>
      <c r="F293" s="271" t="s">
        <v>2968</v>
      </c>
      <c r="G293" s="269"/>
      <c r="H293" s="272">
        <v>9.619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173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165</v>
      </c>
    </row>
    <row r="294" spans="1:51" s="14" customFormat="1" ht="12">
      <c r="A294" s="14"/>
      <c r="B294" s="268"/>
      <c r="C294" s="269"/>
      <c r="D294" s="259" t="s">
        <v>173</v>
      </c>
      <c r="E294" s="270" t="s">
        <v>1</v>
      </c>
      <c r="F294" s="271" t="s">
        <v>2969</v>
      </c>
      <c r="G294" s="269"/>
      <c r="H294" s="272">
        <v>2.026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173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165</v>
      </c>
    </row>
    <row r="295" spans="1:51" s="14" customFormat="1" ht="12">
      <c r="A295" s="14"/>
      <c r="B295" s="268"/>
      <c r="C295" s="269"/>
      <c r="D295" s="259" t="s">
        <v>173</v>
      </c>
      <c r="E295" s="270" t="s">
        <v>1</v>
      </c>
      <c r="F295" s="271" t="s">
        <v>2970</v>
      </c>
      <c r="G295" s="269"/>
      <c r="H295" s="272">
        <v>1.709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173</v>
      </c>
      <c r="AU295" s="278" t="s">
        <v>82</v>
      </c>
      <c r="AV295" s="14" t="s">
        <v>82</v>
      </c>
      <c r="AW295" s="14" t="s">
        <v>30</v>
      </c>
      <c r="AX295" s="14" t="s">
        <v>73</v>
      </c>
      <c r="AY295" s="278" t="s">
        <v>165</v>
      </c>
    </row>
    <row r="296" spans="1:51" s="14" customFormat="1" ht="12">
      <c r="A296" s="14"/>
      <c r="B296" s="268"/>
      <c r="C296" s="269"/>
      <c r="D296" s="259" t="s">
        <v>173</v>
      </c>
      <c r="E296" s="270" t="s">
        <v>1</v>
      </c>
      <c r="F296" s="271" t="s">
        <v>2971</v>
      </c>
      <c r="G296" s="269"/>
      <c r="H296" s="272">
        <v>15.898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173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165</v>
      </c>
    </row>
    <row r="297" spans="1:51" s="14" customFormat="1" ht="12">
      <c r="A297" s="14"/>
      <c r="B297" s="268"/>
      <c r="C297" s="269"/>
      <c r="D297" s="259" t="s">
        <v>173</v>
      </c>
      <c r="E297" s="270" t="s">
        <v>1</v>
      </c>
      <c r="F297" s="271" t="s">
        <v>2972</v>
      </c>
      <c r="G297" s="269"/>
      <c r="H297" s="272">
        <v>27.955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173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165</v>
      </c>
    </row>
    <row r="298" spans="1:51" s="14" customFormat="1" ht="12">
      <c r="A298" s="14"/>
      <c r="B298" s="268"/>
      <c r="C298" s="269"/>
      <c r="D298" s="259" t="s">
        <v>173</v>
      </c>
      <c r="E298" s="270" t="s">
        <v>1</v>
      </c>
      <c r="F298" s="271" t="s">
        <v>2973</v>
      </c>
      <c r="G298" s="269"/>
      <c r="H298" s="272">
        <v>21.47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173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165</v>
      </c>
    </row>
    <row r="299" spans="1:51" s="13" customFormat="1" ht="12">
      <c r="A299" s="13"/>
      <c r="B299" s="257"/>
      <c r="C299" s="258"/>
      <c r="D299" s="259" t="s">
        <v>173</v>
      </c>
      <c r="E299" s="260" t="s">
        <v>1</v>
      </c>
      <c r="F299" s="261" t="s">
        <v>408</v>
      </c>
      <c r="G299" s="258"/>
      <c r="H299" s="260" t="s">
        <v>1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173</v>
      </c>
      <c r="AU299" s="267" t="s">
        <v>82</v>
      </c>
      <c r="AV299" s="13" t="s">
        <v>80</v>
      </c>
      <c r="AW299" s="13" t="s">
        <v>30</v>
      </c>
      <c r="AX299" s="13" t="s">
        <v>73</v>
      </c>
      <c r="AY299" s="267" t="s">
        <v>165</v>
      </c>
    </row>
    <row r="300" spans="1:51" s="14" customFormat="1" ht="12">
      <c r="A300" s="14"/>
      <c r="B300" s="268"/>
      <c r="C300" s="269"/>
      <c r="D300" s="259" t="s">
        <v>173</v>
      </c>
      <c r="E300" s="270" t="s">
        <v>1</v>
      </c>
      <c r="F300" s="271" t="s">
        <v>2972</v>
      </c>
      <c r="G300" s="269"/>
      <c r="H300" s="272">
        <v>27.955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173</v>
      </c>
      <c r="AU300" s="278" t="s">
        <v>82</v>
      </c>
      <c r="AV300" s="14" t="s">
        <v>82</v>
      </c>
      <c r="AW300" s="14" t="s">
        <v>30</v>
      </c>
      <c r="AX300" s="14" t="s">
        <v>73</v>
      </c>
      <c r="AY300" s="278" t="s">
        <v>165</v>
      </c>
    </row>
    <row r="301" spans="1:51" s="14" customFormat="1" ht="12">
      <c r="A301" s="14"/>
      <c r="B301" s="268"/>
      <c r="C301" s="269"/>
      <c r="D301" s="259" t="s">
        <v>173</v>
      </c>
      <c r="E301" s="270" t="s">
        <v>1</v>
      </c>
      <c r="F301" s="271" t="s">
        <v>2974</v>
      </c>
      <c r="G301" s="269"/>
      <c r="H301" s="272">
        <v>16.296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173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165</v>
      </c>
    </row>
    <row r="302" spans="1:51" s="14" customFormat="1" ht="12">
      <c r="A302" s="14"/>
      <c r="B302" s="268"/>
      <c r="C302" s="269"/>
      <c r="D302" s="259" t="s">
        <v>173</v>
      </c>
      <c r="E302" s="270" t="s">
        <v>1</v>
      </c>
      <c r="F302" s="271" t="s">
        <v>2975</v>
      </c>
      <c r="G302" s="269"/>
      <c r="H302" s="272">
        <v>31.387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173</v>
      </c>
      <c r="AU302" s="278" t="s">
        <v>82</v>
      </c>
      <c r="AV302" s="14" t="s">
        <v>82</v>
      </c>
      <c r="AW302" s="14" t="s">
        <v>30</v>
      </c>
      <c r="AX302" s="14" t="s">
        <v>73</v>
      </c>
      <c r="AY302" s="278" t="s">
        <v>165</v>
      </c>
    </row>
    <row r="303" spans="1:51" s="14" customFormat="1" ht="12">
      <c r="A303" s="14"/>
      <c r="B303" s="268"/>
      <c r="C303" s="269"/>
      <c r="D303" s="259" t="s">
        <v>173</v>
      </c>
      <c r="E303" s="270" t="s">
        <v>1</v>
      </c>
      <c r="F303" s="271" t="s">
        <v>2976</v>
      </c>
      <c r="G303" s="269"/>
      <c r="H303" s="272">
        <v>15.638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173</v>
      </c>
      <c r="AU303" s="278" t="s">
        <v>82</v>
      </c>
      <c r="AV303" s="14" t="s">
        <v>82</v>
      </c>
      <c r="AW303" s="14" t="s">
        <v>30</v>
      </c>
      <c r="AX303" s="14" t="s">
        <v>73</v>
      </c>
      <c r="AY303" s="278" t="s">
        <v>165</v>
      </c>
    </row>
    <row r="304" spans="1:51" s="14" customFormat="1" ht="12">
      <c r="A304" s="14"/>
      <c r="B304" s="268"/>
      <c r="C304" s="269"/>
      <c r="D304" s="259" t="s">
        <v>173</v>
      </c>
      <c r="E304" s="270" t="s">
        <v>1</v>
      </c>
      <c r="F304" s="271" t="s">
        <v>2977</v>
      </c>
      <c r="G304" s="269"/>
      <c r="H304" s="272">
        <v>16.848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173</v>
      </c>
      <c r="AU304" s="278" t="s">
        <v>82</v>
      </c>
      <c r="AV304" s="14" t="s">
        <v>82</v>
      </c>
      <c r="AW304" s="14" t="s">
        <v>30</v>
      </c>
      <c r="AX304" s="14" t="s">
        <v>73</v>
      </c>
      <c r="AY304" s="278" t="s">
        <v>165</v>
      </c>
    </row>
    <row r="305" spans="1:63" s="12" customFormat="1" ht="22.8" customHeight="1">
      <c r="A305" s="12"/>
      <c r="B305" s="227"/>
      <c r="C305" s="228"/>
      <c r="D305" s="229" t="s">
        <v>72</v>
      </c>
      <c r="E305" s="241" t="s">
        <v>414</v>
      </c>
      <c r="F305" s="241" t="s">
        <v>415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SUM(P306:P837)</f>
        <v>0</v>
      </c>
      <c r="Q305" s="235"/>
      <c r="R305" s="236">
        <f>SUM(R306:R837)</f>
        <v>59.838567049999995</v>
      </c>
      <c r="S305" s="235"/>
      <c r="T305" s="237">
        <f>SUM(T306:T837)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80</v>
      </c>
      <c r="AT305" s="239" t="s">
        <v>72</v>
      </c>
      <c r="AU305" s="239" t="s">
        <v>80</v>
      </c>
      <c r="AY305" s="238" t="s">
        <v>165</v>
      </c>
      <c r="BK305" s="240">
        <f>SUM(BK306:BK837)</f>
        <v>0</v>
      </c>
    </row>
    <row r="306" spans="1:65" s="2" customFormat="1" ht="21.75" customHeight="1">
      <c r="A306" s="37"/>
      <c r="B306" s="38"/>
      <c r="C306" s="243" t="s">
        <v>380</v>
      </c>
      <c r="D306" s="243" t="s">
        <v>167</v>
      </c>
      <c r="E306" s="244" t="s">
        <v>417</v>
      </c>
      <c r="F306" s="245" t="s">
        <v>418</v>
      </c>
      <c r="G306" s="246" t="s">
        <v>170</v>
      </c>
      <c r="H306" s="247">
        <v>442.671</v>
      </c>
      <c r="I306" s="248"/>
      <c r="J306" s="249">
        <f>ROUND(I306*H306,2)</f>
        <v>0</v>
      </c>
      <c r="K306" s="250"/>
      <c r="L306" s="43"/>
      <c r="M306" s="251" t="s">
        <v>1</v>
      </c>
      <c r="N306" s="252" t="s">
        <v>38</v>
      </c>
      <c r="O306" s="90"/>
      <c r="P306" s="253">
        <f>O306*H306</f>
        <v>0</v>
      </c>
      <c r="Q306" s="253">
        <v>0.00026</v>
      </c>
      <c r="R306" s="253">
        <f>Q306*H306</f>
        <v>0.11509445999999998</v>
      </c>
      <c r="S306" s="253">
        <v>0</v>
      </c>
      <c r="T306" s="25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5" t="s">
        <v>171</v>
      </c>
      <c r="AT306" s="255" t="s">
        <v>167</v>
      </c>
      <c r="AU306" s="255" t="s">
        <v>82</v>
      </c>
      <c r="AY306" s="16" t="s">
        <v>165</v>
      </c>
      <c r="BE306" s="256">
        <f>IF(N306="základní",J306,0)</f>
        <v>0</v>
      </c>
      <c r="BF306" s="256">
        <f>IF(N306="snížená",J306,0)</f>
        <v>0</v>
      </c>
      <c r="BG306" s="256">
        <f>IF(N306="zákl. přenesená",J306,0)</f>
        <v>0</v>
      </c>
      <c r="BH306" s="256">
        <f>IF(N306="sníž. přenesená",J306,0)</f>
        <v>0</v>
      </c>
      <c r="BI306" s="256">
        <f>IF(N306="nulová",J306,0)</f>
        <v>0</v>
      </c>
      <c r="BJ306" s="16" t="s">
        <v>80</v>
      </c>
      <c r="BK306" s="256">
        <f>ROUND(I306*H306,2)</f>
        <v>0</v>
      </c>
      <c r="BL306" s="16" t="s">
        <v>171</v>
      </c>
      <c r="BM306" s="255" t="s">
        <v>2978</v>
      </c>
    </row>
    <row r="307" spans="1:51" s="13" customFormat="1" ht="12">
      <c r="A307" s="13"/>
      <c r="B307" s="257"/>
      <c r="C307" s="258"/>
      <c r="D307" s="259" t="s">
        <v>173</v>
      </c>
      <c r="E307" s="260" t="s">
        <v>1</v>
      </c>
      <c r="F307" s="261" t="s">
        <v>364</v>
      </c>
      <c r="G307" s="258"/>
      <c r="H307" s="260" t="s">
        <v>1</v>
      </c>
      <c r="I307" s="262"/>
      <c r="J307" s="258"/>
      <c r="K307" s="258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173</v>
      </c>
      <c r="AU307" s="267" t="s">
        <v>82</v>
      </c>
      <c r="AV307" s="13" t="s">
        <v>80</v>
      </c>
      <c r="AW307" s="13" t="s">
        <v>30</v>
      </c>
      <c r="AX307" s="13" t="s">
        <v>73</v>
      </c>
      <c r="AY307" s="267" t="s">
        <v>165</v>
      </c>
    </row>
    <row r="308" spans="1:51" s="13" customFormat="1" ht="12">
      <c r="A308" s="13"/>
      <c r="B308" s="257"/>
      <c r="C308" s="258"/>
      <c r="D308" s="259" t="s">
        <v>173</v>
      </c>
      <c r="E308" s="260" t="s">
        <v>1</v>
      </c>
      <c r="F308" s="261" t="s">
        <v>2979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173</v>
      </c>
      <c r="AU308" s="267" t="s">
        <v>82</v>
      </c>
      <c r="AV308" s="13" t="s">
        <v>80</v>
      </c>
      <c r="AW308" s="13" t="s">
        <v>30</v>
      </c>
      <c r="AX308" s="13" t="s">
        <v>73</v>
      </c>
      <c r="AY308" s="267" t="s">
        <v>165</v>
      </c>
    </row>
    <row r="309" spans="1:51" s="14" customFormat="1" ht="12">
      <c r="A309" s="14"/>
      <c r="B309" s="268"/>
      <c r="C309" s="269"/>
      <c r="D309" s="259" t="s">
        <v>173</v>
      </c>
      <c r="E309" s="270" t="s">
        <v>1</v>
      </c>
      <c r="F309" s="271" t="s">
        <v>2980</v>
      </c>
      <c r="G309" s="269"/>
      <c r="H309" s="272">
        <v>1.53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173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165</v>
      </c>
    </row>
    <row r="310" spans="1:51" s="14" customFormat="1" ht="12">
      <c r="A310" s="14"/>
      <c r="B310" s="268"/>
      <c r="C310" s="269"/>
      <c r="D310" s="259" t="s">
        <v>173</v>
      </c>
      <c r="E310" s="270" t="s">
        <v>1</v>
      </c>
      <c r="F310" s="271" t="s">
        <v>2981</v>
      </c>
      <c r="G310" s="269"/>
      <c r="H310" s="272">
        <v>1.53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173</v>
      </c>
      <c r="AU310" s="278" t="s">
        <v>82</v>
      </c>
      <c r="AV310" s="14" t="s">
        <v>82</v>
      </c>
      <c r="AW310" s="14" t="s">
        <v>30</v>
      </c>
      <c r="AX310" s="14" t="s">
        <v>73</v>
      </c>
      <c r="AY310" s="278" t="s">
        <v>165</v>
      </c>
    </row>
    <row r="311" spans="1:51" s="14" customFormat="1" ht="12">
      <c r="A311" s="14"/>
      <c r="B311" s="268"/>
      <c r="C311" s="269"/>
      <c r="D311" s="259" t="s">
        <v>173</v>
      </c>
      <c r="E311" s="270" t="s">
        <v>1</v>
      </c>
      <c r="F311" s="271" t="s">
        <v>2982</v>
      </c>
      <c r="G311" s="269"/>
      <c r="H311" s="272">
        <v>439.611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173</v>
      </c>
      <c r="AU311" s="278" t="s">
        <v>82</v>
      </c>
      <c r="AV311" s="14" t="s">
        <v>82</v>
      </c>
      <c r="AW311" s="14" t="s">
        <v>30</v>
      </c>
      <c r="AX311" s="14" t="s">
        <v>73</v>
      </c>
      <c r="AY311" s="278" t="s">
        <v>165</v>
      </c>
    </row>
    <row r="312" spans="1:65" s="2" customFormat="1" ht="21.75" customHeight="1">
      <c r="A312" s="37"/>
      <c r="B312" s="38"/>
      <c r="C312" s="243" t="s">
        <v>388</v>
      </c>
      <c r="D312" s="243" t="s">
        <v>167</v>
      </c>
      <c r="E312" s="244" t="s">
        <v>2983</v>
      </c>
      <c r="F312" s="245" t="s">
        <v>2984</v>
      </c>
      <c r="G312" s="246" t="s">
        <v>170</v>
      </c>
      <c r="H312" s="247">
        <v>3.06</v>
      </c>
      <c r="I312" s="248"/>
      <c r="J312" s="249">
        <f>ROUND(I312*H312,2)</f>
        <v>0</v>
      </c>
      <c r="K312" s="250"/>
      <c r="L312" s="43"/>
      <c r="M312" s="251" t="s">
        <v>1</v>
      </c>
      <c r="N312" s="252" t="s">
        <v>38</v>
      </c>
      <c r="O312" s="90"/>
      <c r="P312" s="253">
        <f>O312*H312</f>
        <v>0</v>
      </c>
      <c r="Q312" s="253">
        <v>0.00828</v>
      </c>
      <c r="R312" s="253">
        <f>Q312*H312</f>
        <v>0.0253368</v>
      </c>
      <c r="S312" s="253">
        <v>0</v>
      </c>
      <c r="T312" s="254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5" t="s">
        <v>171</v>
      </c>
      <c r="AT312" s="255" t="s">
        <v>167</v>
      </c>
      <c r="AU312" s="255" t="s">
        <v>82</v>
      </c>
      <c r="AY312" s="16" t="s">
        <v>165</v>
      </c>
      <c r="BE312" s="256">
        <f>IF(N312="základní",J312,0)</f>
        <v>0</v>
      </c>
      <c r="BF312" s="256">
        <f>IF(N312="snížená",J312,0)</f>
        <v>0</v>
      </c>
      <c r="BG312" s="256">
        <f>IF(N312="zákl. přenesená",J312,0)</f>
        <v>0</v>
      </c>
      <c r="BH312" s="256">
        <f>IF(N312="sníž. přenesená",J312,0)</f>
        <v>0</v>
      </c>
      <c r="BI312" s="256">
        <f>IF(N312="nulová",J312,0)</f>
        <v>0</v>
      </c>
      <c r="BJ312" s="16" t="s">
        <v>80</v>
      </c>
      <c r="BK312" s="256">
        <f>ROUND(I312*H312,2)</f>
        <v>0</v>
      </c>
      <c r="BL312" s="16" t="s">
        <v>171</v>
      </c>
      <c r="BM312" s="255" t="s">
        <v>2985</v>
      </c>
    </row>
    <row r="313" spans="1:51" s="13" customFormat="1" ht="12">
      <c r="A313" s="13"/>
      <c r="B313" s="257"/>
      <c r="C313" s="258"/>
      <c r="D313" s="259" t="s">
        <v>173</v>
      </c>
      <c r="E313" s="260" t="s">
        <v>1</v>
      </c>
      <c r="F313" s="261" t="s">
        <v>364</v>
      </c>
      <c r="G313" s="258"/>
      <c r="H313" s="260" t="s">
        <v>1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7" t="s">
        <v>173</v>
      </c>
      <c r="AU313" s="267" t="s">
        <v>82</v>
      </c>
      <c r="AV313" s="13" t="s">
        <v>80</v>
      </c>
      <c r="AW313" s="13" t="s">
        <v>30</v>
      </c>
      <c r="AX313" s="13" t="s">
        <v>73</v>
      </c>
      <c r="AY313" s="267" t="s">
        <v>165</v>
      </c>
    </row>
    <row r="314" spans="1:51" s="13" customFormat="1" ht="12">
      <c r="A314" s="13"/>
      <c r="B314" s="257"/>
      <c r="C314" s="258"/>
      <c r="D314" s="259" t="s">
        <v>173</v>
      </c>
      <c r="E314" s="260" t="s">
        <v>1</v>
      </c>
      <c r="F314" s="261" t="s">
        <v>2979</v>
      </c>
      <c r="G314" s="258"/>
      <c r="H314" s="260" t="s">
        <v>1</v>
      </c>
      <c r="I314" s="262"/>
      <c r="J314" s="258"/>
      <c r="K314" s="258"/>
      <c r="L314" s="263"/>
      <c r="M314" s="264"/>
      <c r="N314" s="265"/>
      <c r="O314" s="265"/>
      <c r="P314" s="265"/>
      <c r="Q314" s="265"/>
      <c r="R314" s="265"/>
      <c r="S314" s="265"/>
      <c r="T314" s="26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7" t="s">
        <v>173</v>
      </c>
      <c r="AU314" s="267" t="s">
        <v>82</v>
      </c>
      <c r="AV314" s="13" t="s">
        <v>80</v>
      </c>
      <c r="AW314" s="13" t="s">
        <v>30</v>
      </c>
      <c r="AX314" s="13" t="s">
        <v>73</v>
      </c>
      <c r="AY314" s="267" t="s">
        <v>165</v>
      </c>
    </row>
    <row r="315" spans="1:51" s="14" customFormat="1" ht="12">
      <c r="A315" s="14"/>
      <c r="B315" s="268"/>
      <c r="C315" s="269"/>
      <c r="D315" s="259" t="s">
        <v>173</v>
      </c>
      <c r="E315" s="270" t="s">
        <v>1</v>
      </c>
      <c r="F315" s="271" t="s">
        <v>2980</v>
      </c>
      <c r="G315" s="269"/>
      <c r="H315" s="272">
        <v>1.53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173</v>
      </c>
      <c r="AU315" s="278" t="s">
        <v>82</v>
      </c>
      <c r="AV315" s="14" t="s">
        <v>82</v>
      </c>
      <c r="AW315" s="14" t="s">
        <v>30</v>
      </c>
      <c r="AX315" s="14" t="s">
        <v>73</v>
      </c>
      <c r="AY315" s="278" t="s">
        <v>165</v>
      </c>
    </row>
    <row r="316" spans="1:51" s="14" customFormat="1" ht="12">
      <c r="A316" s="14"/>
      <c r="B316" s="268"/>
      <c r="C316" s="269"/>
      <c r="D316" s="259" t="s">
        <v>173</v>
      </c>
      <c r="E316" s="270" t="s">
        <v>1</v>
      </c>
      <c r="F316" s="271" t="s">
        <v>2981</v>
      </c>
      <c r="G316" s="269"/>
      <c r="H316" s="272">
        <v>1.53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173</v>
      </c>
      <c r="AU316" s="278" t="s">
        <v>82</v>
      </c>
      <c r="AV316" s="14" t="s">
        <v>82</v>
      </c>
      <c r="AW316" s="14" t="s">
        <v>30</v>
      </c>
      <c r="AX316" s="14" t="s">
        <v>73</v>
      </c>
      <c r="AY316" s="278" t="s">
        <v>165</v>
      </c>
    </row>
    <row r="317" spans="1:65" s="2" customFormat="1" ht="21.75" customHeight="1">
      <c r="A317" s="37"/>
      <c r="B317" s="38"/>
      <c r="C317" s="279" t="s">
        <v>395</v>
      </c>
      <c r="D317" s="279" t="s">
        <v>238</v>
      </c>
      <c r="E317" s="280" t="s">
        <v>1121</v>
      </c>
      <c r="F317" s="281" t="s">
        <v>1122</v>
      </c>
      <c r="G317" s="282" t="s">
        <v>170</v>
      </c>
      <c r="H317" s="283">
        <v>3.274</v>
      </c>
      <c r="I317" s="284"/>
      <c r="J317" s="285">
        <f>ROUND(I317*H317,2)</f>
        <v>0</v>
      </c>
      <c r="K317" s="286"/>
      <c r="L317" s="287"/>
      <c r="M317" s="288" t="s">
        <v>1</v>
      </c>
      <c r="N317" s="289" t="s">
        <v>38</v>
      </c>
      <c r="O317" s="90"/>
      <c r="P317" s="253">
        <f>O317*H317</f>
        <v>0</v>
      </c>
      <c r="Q317" s="253">
        <v>0.0018</v>
      </c>
      <c r="R317" s="253">
        <f>Q317*H317</f>
        <v>0.0058931999999999995</v>
      </c>
      <c r="S317" s="253">
        <v>0</v>
      </c>
      <c r="T317" s="25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5" t="s">
        <v>208</v>
      </c>
      <c r="AT317" s="255" t="s">
        <v>238</v>
      </c>
      <c r="AU317" s="255" t="s">
        <v>82</v>
      </c>
      <c r="AY317" s="16" t="s">
        <v>165</v>
      </c>
      <c r="BE317" s="256">
        <f>IF(N317="základní",J317,0)</f>
        <v>0</v>
      </c>
      <c r="BF317" s="256">
        <f>IF(N317="snížená",J317,0)</f>
        <v>0</v>
      </c>
      <c r="BG317" s="256">
        <f>IF(N317="zákl. přenesená",J317,0)</f>
        <v>0</v>
      </c>
      <c r="BH317" s="256">
        <f>IF(N317="sníž. přenesená",J317,0)</f>
        <v>0</v>
      </c>
      <c r="BI317" s="256">
        <f>IF(N317="nulová",J317,0)</f>
        <v>0</v>
      </c>
      <c r="BJ317" s="16" t="s">
        <v>80</v>
      </c>
      <c r="BK317" s="256">
        <f>ROUND(I317*H317,2)</f>
        <v>0</v>
      </c>
      <c r="BL317" s="16" t="s">
        <v>171</v>
      </c>
      <c r="BM317" s="255" t="s">
        <v>2986</v>
      </c>
    </row>
    <row r="318" spans="1:51" s="14" customFormat="1" ht="12">
      <c r="A318" s="14"/>
      <c r="B318" s="268"/>
      <c r="C318" s="269"/>
      <c r="D318" s="259" t="s">
        <v>173</v>
      </c>
      <c r="E318" s="269"/>
      <c r="F318" s="271" t="s">
        <v>2987</v>
      </c>
      <c r="G318" s="269"/>
      <c r="H318" s="272">
        <v>3.274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173</v>
      </c>
      <c r="AU318" s="278" t="s">
        <v>82</v>
      </c>
      <c r="AV318" s="14" t="s">
        <v>82</v>
      </c>
      <c r="AW318" s="14" t="s">
        <v>4</v>
      </c>
      <c r="AX318" s="14" t="s">
        <v>80</v>
      </c>
      <c r="AY318" s="278" t="s">
        <v>165</v>
      </c>
    </row>
    <row r="319" spans="1:65" s="2" customFormat="1" ht="21.75" customHeight="1">
      <c r="A319" s="37"/>
      <c r="B319" s="38"/>
      <c r="C319" s="243" t="s">
        <v>416</v>
      </c>
      <c r="D319" s="243" t="s">
        <v>167</v>
      </c>
      <c r="E319" s="244" t="s">
        <v>421</v>
      </c>
      <c r="F319" s="245" t="s">
        <v>422</v>
      </c>
      <c r="G319" s="246" t="s">
        <v>170</v>
      </c>
      <c r="H319" s="247">
        <v>439.611</v>
      </c>
      <c r="I319" s="248"/>
      <c r="J319" s="249">
        <f>ROUND(I319*H319,2)</f>
        <v>0</v>
      </c>
      <c r="K319" s="250"/>
      <c r="L319" s="43"/>
      <c r="M319" s="251" t="s">
        <v>1</v>
      </c>
      <c r="N319" s="252" t="s">
        <v>38</v>
      </c>
      <c r="O319" s="90"/>
      <c r="P319" s="253">
        <f>O319*H319</f>
        <v>0</v>
      </c>
      <c r="Q319" s="253">
        <v>0.00865</v>
      </c>
      <c r="R319" s="253">
        <f>Q319*H319</f>
        <v>3.80263515</v>
      </c>
      <c r="S319" s="253">
        <v>0</v>
      </c>
      <c r="T319" s="254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5" t="s">
        <v>171</v>
      </c>
      <c r="AT319" s="255" t="s">
        <v>167</v>
      </c>
      <c r="AU319" s="255" t="s">
        <v>82</v>
      </c>
      <c r="AY319" s="16" t="s">
        <v>165</v>
      </c>
      <c r="BE319" s="256">
        <f>IF(N319="základní",J319,0)</f>
        <v>0</v>
      </c>
      <c r="BF319" s="256">
        <f>IF(N319="snížená",J319,0)</f>
        <v>0</v>
      </c>
      <c r="BG319" s="256">
        <f>IF(N319="zákl. přenesená",J319,0)</f>
        <v>0</v>
      </c>
      <c r="BH319" s="256">
        <f>IF(N319="sníž. přenesená",J319,0)</f>
        <v>0</v>
      </c>
      <c r="BI319" s="256">
        <f>IF(N319="nulová",J319,0)</f>
        <v>0</v>
      </c>
      <c r="BJ319" s="16" t="s">
        <v>80</v>
      </c>
      <c r="BK319" s="256">
        <f>ROUND(I319*H319,2)</f>
        <v>0</v>
      </c>
      <c r="BL319" s="16" t="s">
        <v>171</v>
      </c>
      <c r="BM319" s="255" t="s">
        <v>2988</v>
      </c>
    </row>
    <row r="320" spans="1:51" s="13" customFormat="1" ht="12">
      <c r="A320" s="13"/>
      <c r="B320" s="257"/>
      <c r="C320" s="258"/>
      <c r="D320" s="259" t="s">
        <v>173</v>
      </c>
      <c r="E320" s="260" t="s">
        <v>1</v>
      </c>
      <c r="F320" s="261" t="s">
        <v>174</v>
      </c>
      <c r="G320" s="258"/>
      <c r="H320" s="260" t="s">
        <v>1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7" t="s">
        <v>173</v>
      </c>
      <c r="AU320" s="267" t="s">
        <v>82</v>
      </c>
      <c r="AV320" s="13" t="s">
        <v>80</v>
      </c>
      <c r="AW320" s="13" t="s">
        <v>30</v>
      </c>
      <c r="AX320" s="13" t="s">
        <v>73</v>
      </c>
      <c r="AY320" s="267" t="s">
        <v>165</v>
      </c>
    </row>
    <row r="321" spans="1:51" s="13" customFormat="1" ht="12">
      <c r="A321" s="13"/>
      <c r="B321" s="257"/>
      <c r="C321" s="258"/>
      <c r="D321" s="259" t="s">
        <v>173</v>
      </c>
      <c r="E321" s="260" t="s">
        <v>1</v>
      </c>
      <c r="F321" s="261" t="s">
        <v>424</v>
      </c>
      <c r="G321" s="258"/>
      <c r="H321" s="260" t="s">
        <v>1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7" t="s">
        <v>173</v>
      </c>
      <c r="AU321" s="267" t="s">
        <v>82</v>
      </c>
      <c r="AV321" s="13" t="s">
        <v>80</v>
      </c>
      <c r="AW321" s="13" t="s">
        <v>30</v>
      </c>
      <c r="AX321" s="13" t="s">
        <v>73</v>
      </c>
      <c r="AY321" s="267" t="s">
        <v>165</v>
      </c>
    </row>
    <row r="322" spans="1:51" s="14" customFormat="1" ht="12">
      <c r="A322" s="14"/>
      <c r="B322" s="268"/>
      <c r="C322" s="269"/>
      <c r="D322" s="259" t="s">
        <v>173</v>
      </c>
      <c r="E322" s="270" t="s">
        <v>1</v>
      </c>
      <c r="F322" s="271" t="s">
        <v>2989</v>
      </c>
      <c r="G322" s="269"/>
      <c r="H322" s="272">
        <v>9.988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173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165</v>
      </c>
    </row>
    <row r="323" spans="1:51" s="14" customFormat="1" ht="12">
      <c r="A323" s="14"/>
      <c r="B323" s="268"/>
      <c r="C323" s="269"/>
      <c r="D323" s="259" t="s">
        <v>173</v>
      </c>
      <c r="E323" s="270" t="s">
        <v>1</v>
      </c>
      <c r="F323" s="271" t="s">
        <v>2990</v>
      </c>
      <c r="G323" s="269"/>
      <c r="H323" s="272">
        <v>7.188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173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165</v>
      </c>
    </row>
    <row r="324" spans="1:51" s="14" customFormat="1" ht="12">
      <c r="A324" s="14"/>
      <c r="B324" s="268"/>
      <c r="C324" s="269"/>
      <c r="D324" s="259" t="s">
        <v>173</v>
      </c>
      <c r="E324" s="270" t="s">
        <v>1</v>
      </c>
      <c r="F324" s="271" t="s">
        <v>2991</v>
      </c>
      <c r="G324" s="269"/>
      <c r="H324" s="272">
        <v>5.22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173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165</v>
      </c>
    </row>
    <row r="325" spans="1:51" s="14" customFormat="1" ht="12">
      <c r="A325" s="14"/>
      <c r="B325" s="268"/>
      <c r="C325" s="269"/>
      <c r="D325" s="259" t="s">
        <v>173</v>
      </c>
      <c r="E325" s="270" t="s">
        <v>1</v>
      </c>
      <c r="F325" s="271" t="s">
        <v>2992</v>
      </c>
      <c r="G325" s="269"/>
      <c r="H325" s="272">
        <v>4.785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173</v>
      </c>
      <c r="AU325" s="278" t="s">
        <v>82</v>
      </c>
      <c r="AV325" s="14" t="s">
        <v>82</v>
      </c>
      <c r="AW325" s="14" t="s">
        <v>30</v>
      </c>
      <c r="AX325" s="14" t="s">
        <v>73</v>
      </c>
      <c r="AY325" s="278" t="s">
        <v>165</v>
      </c>
    </row>
    <row r="326" spans="1:51" s="14" customFormat="1" ht="12">
      <c r="A326" s="14"/>
      <c r="B326" s="268"/>
      <c r="C326" s="269"/>
      <c r="D326" s="259" t="s">
        <v>173</v>
      </c>
      <c r="E326" s="270" t="s">
        <v>1</v>
      </c>
      <c r="F326" s="271" t="s">
        <v>2993</v>
      </c>
      <c r="G326" s="269"/>
      <c r="H326" s="272">
        <v>4.06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173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165</v>
      </c>
    </row>
    <row r="327" spans="1:51" s="14" customFormat="1" ht="12">
      <c r="A327" s="14"/>
      <c r="B327" s="268"/>
      <c r="C327" s="269"/>
      <c r="D327" s="259" t="s">
        <v>173</v>
      </c>
      <c r="E327" s="270" t="s">
        <v>1</v>
      </c>
      <c r="F327" s="271" t="s">
        <v>2994</v>
      </c>
      <c r="G327" s="269"/>
      <c r="H327" s="272">
        <v>2.25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173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165</v>
      </c>
    </row>
    <row r="328" spans="1:51" s="14" customFormat="1" ht="12">
      <c r="A328" s="14"/>
      <c r="B328" s="268"/>
      <c r="C328" s="269"/>
      <c r="D328" s="259" t="s">
        <v>173</v>
      </c>
      <c r="E328" s="270" t="s">
        <v>1</v>
      </c>
      <c r="F328" s="271" t="s">
        <v>2995</v>
      </c>
      <c r="G328" s="269"/>
      <c r="H328" s="272">
        <v>3.875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173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165</v>
      </c>
    </row>
    <row r="329" spans="1:51" s="14" customFormat="1" ht="12">
      <c r="A329" s="14"/>
      <c r="B329" s="268"/>
      <c r="C329" s="269"/>
      <c r="D329" s="259" t="s">
        <v>173</v>
      </c>
      <c r="E329" s="270" t="s">
        <v>1</v>
      </c>
      <c r="F329" s="271" t="s">
        <v>2996</v>
      </c>
      <c r="G329" s="269"/>
      <c r="H329" s="272">
        <v>3.22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173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165</v>
      </c>
    </row>
    <row r="330" spans="1:51" s="14" customFormat="1" ht="12">
      <c r="A330" s="14"/>
      <c r="B330" s="268"/>
      <c r="C330" s="269"/>
      <c r="D330" s="259" t="s">
        <v>173</v>
      </c>
      <c r="E330" s="270" t="s">
        <v>1</v>
      </c>
      <c r="F330" s="271" t="s">
        <v>2997</v>
      </c>
      <c r="G330" s="269"/>
      <c r="H330" s="272">
        <v>4.62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173</v>
      </c>
      <c r="AU330" s="278" t="s">
        <v>82</v>
      </c>
      <c r="AV330" s="14" t="s">
        <v>82</v>
      </c>
      <c r="AW330" s="14" t="s">
        <v>30</v>
      </c>
      <c r="AX330" s="14" t="s">
        <v>73</v>
      </c>
      <c r="AY330" s="278" t="s">
        <v>165</v>
      </c>
    </row>
    <row r="331" spans="1:51" s="14" customFormat="1" ht="12">
      <c r="A331" s="14"/>
      <c r="B331" s="268"/>
      <c r="C331" s="269"/>
      <c r="D331" s="259" t="s">
        <v>173</v>
      </c>
      <c r="E331" s="270" t="s">
        <v>1</v>
      </c>
      <c r="F331" s="271" t="s">
        <v>2998</v>
      </c>
      <c r="G331" s="269"/>
      <c r="H331" s="272">
        <v>2.465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173</v>
      </c>
      <c r="AU331" s="278" t="s">
        <v>82</v>
      </c>
      <c r="AV331" s="14" t="s">
        <v>82</v>
      </c>
      <c r="AW331" s="14" t="s">
        <v>30</v>
      </c>
      <c r="AX331" s="14" t="s">
        <v>73</v>
      </c>
      <c r="AY331" s="278" t="s">
        <v>165</v>
      </c>
    </row>
    <row r="332" spans="1:51" s="14" customFormat="1" ht="12">
      <c r="A332" s="14"/>
      <c r="B332" s="268"/>
      <c r="C332" s="269"/>
      <c r="D332" s="259" t="s">
        <v>173</v>
      </c>
      <c r="E332" s="270" t="s">
        <v>1</v>
      </c>
      <c r="F332" s="271" t="s">
        <v>2999</v>
      </c>
      <c r="G332" s="269"/>
      <c r="H332" s="272">
        <v>3.24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173</v>
      </c>
      <c r="AU332" s="278" t="s">
        <v>82</v>
      </c>
      <c r="AV332" s="14" t="s">
        <v>82</v>
      </c>
      <c r="AW332" s="14" t="s">
        <v>30</v>
      </c>
      <c r="AX332" s="14" t="s">
        <v>73</v>
      </c>
      <c r="AY332" s="278" t="s">
        <v>165</v>
      </c>
    </row>
    <row r="333" spans="1:51" s="14" customFormat="1" ht="12">
      <c r="A333" s="14"/>
      <c r="B333" s="268"/>
      <c r="C333" s="269"/>
      <c r="D333" s="259" t="s">
        <v>173</v>
      </c>
      <c r="E333" s="270" t="s">
        <v>1</v>
      </c>
      <c r="F333" s="271" t="s">
        <v>3000</v>
      </c>
      <c r="G333" s="269"/>
      <c r="H333" s="272">
        <v>3.48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173</v>
      </c>
      <c r="AU333" s="278" t="s">
        <v>82</v>
      </c>
      <c r="AV333" s="14" t="s">
        <v>82</v>
      </c>
      <c r="AW333" s="14" t="s">
        <v>30</v>
      </c>
      <c r="AX333" s="14" t="s">
        <v>73</v>
      </c>
      <c r="AY333" s="278" t="s">
        <v>165</v>
      </c>
    </row>
    <row r="334" spans="1:51" s="14" customFormat="1" ht="12">
      <c r="A334" s="14"/>
      <c r="B334" s="268"/>
      <c r="C334" s="269"/>
      <c r="D334" s="259" t="s">
        <v>173</v>
      </c>
      <c r="E334" s="270" t="s">
        <v>1</v>
      </c>
      <c r="F334" s="271" t="s">
        <v>3001</v>
      </c>
      <c r="G334" s="269"/>
      <c r="H334" s="272">
        <v>4.205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8" t="s">
        <v>173</v>
      </c>
      <c r="AU334" s="278" t="s">
        <v>82</v>
      </c>
      <c r="AV334" s="14" t="s">
        <v>82</v>
      </c>
      <c r="AW334" s="14" t="s">
        <v>30</v>
      </c>
      <c r="AX334" s="14" t="s">
        <v>73</v>
      </c>
      <c r="AY334" s="278" t="s">
        <v>165</v>
      </c>
    </row>
    <row r="335" spans="1:51" s="14" customFormat="1" ht="12">
      <c r="A335" s="14"/>
      <c r="B335" s="268"/>
      <c r="C335" s="269"/>
      <c r="D335" s="259" t="s">
        <v>173</v>
      </c>
      <c r="E335" s="270" t="s">
        <v>1</v>
      </c>
      <c r="F335" s="271" t="s">
        <v>3002</v>
      </c>
      <c r="G335" s="269"/>
      <c r="H335" s="272">
        <v>5.075</v>
      </c>
      <c r="I335" s="273"/>
      <c r="J335" s="269"/>
      <c r="K335" s="269"/>
      <c r="L335" s="274"/>
      <c r="M335" s="275"/>
      <c r="N335" s="276"/>
      <c r="O335" s="276"/>
      <c r="P335" s="276"/>
      <c r="Q335" s="276"/>
      <c r="R335" s="276"/>
      <c r="S335" s="276"/>
      <c r="T335" s="27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8" t="s">
        <v>173</v>
      </c>
      <c r="AU335" s="278" t="s">
        <v>82</v>
      </c>
      <c r="AV335" s="14" t="s">
        <v>82</v>
      </c>
      <c r="AW335" s="14" t="s">
        <v>30</v>
      </c>
      <c r="AX335" s="14" t="s">
        <v>73</v>
      </c>
      <c r="AY335" s="278" t="s">
        <v>165</v>
      </c>
    </row>
    <row r="336" spans="1:51" s="14" customFormat="1" ht="12">
      <c r="A336" s="14"/>
      <c r="B336" s="268"/>
      <c r="C336" s="269"/>
      <c r="D336" s="259" t="s">
        <v>173</v>
      </c>
      <c r="E336" s="270" t="s">
        <v>1</v>
      </c>
      <c r="F336" s="271" t="s">
        <v>3003</v>
      </c>
      <c r="G336" s="269"/>
      <c r="H336" s="272">
        <v>8.12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173</v>
      </c>
      <c r="AU336" s="278" t="s">
        <v>82</v>
      </c>
      <c r="AV336" s="14" t="s">
        <v>82</v>
      </c>
      <c r="AW336" s="14" t="s">
        <v>30</v>
      </c>
      <c r="AX336" s="14" t="s">
        <v>73</v>
      </c>
      <c r="AY336" s="278" t="s">
        <v>165</v>
      </c>
    </row>
    <row r="337" spans="1:51" s="14" customFormat="1" ht="12">
      <c r="A337" s="14"/>
      <c r="B337" s="268"/>
      <c r="C337" s="269"/>
      <c r="D337" s="259" t="s">
        <v>173</v>
      </c>
      <c r="E337" s="270" t="s">
        <v>1</v>
      </c>
      <c r="F337" s="271" t="s">
        <v>3004</v>
      </c>
      <c r="G337" s="269"/>
      <c r="H337" s="272">
        <v>3.77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173</v>
      </c>
      <c r="AU337" s="278" t="s">
        <v>82</v>
      </c>
      <c r="AV337" s="14" t="s">
        <v>82</v>
      </c>
      <c r="AW337" s="14" t="s">
        <v>30</v>
      </c>
      <c r="AX337" s="14" t="s">
        <v>73</v>
      </c>
      <c r="AY337" s="278" t="s">
        <v>165</v>
      </c>
    </row>
    <row r="338" spans="1:51" s="14" customFormat="1" ht="12">
      <c r="A338" s="14"/>
      <c r="B338" s="268"/>
      <c r="C338" s="269"/>
      <c r="D338" s="259" t="s">
        <v>173</v>
      </c>
      <c r="E338" s="270" t="s">
        <v>1</v>
      </c>
      <c r="F338" s="271" t="s">
        <v>3005</v>
      </c>
      <c r="G338" s="269"/>
      <c r="H338" s="272">
        <v>4.35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173</v>
      </c>
      <c r="AU338" s="278" t="s">
        <v>82</v>
      </c>
      <c r="AV338" s="14" t="s">
        <v>82</v>
      </c>
      <c r="AW338" s="14" t="s">
        <v>30</v>
      </c>
      <c r="AX338" s="14" t="s">
        <v>73</v>
      </c>
      <c r="AY338" s="278" t="s">
        <v>165</v>
      </c>
    </row>
    <row r="339" spans="1:51" s="14" customFormat="1" ht="12">
      <c r="A339" s="14"/>
      <c r="B339" s="268"/>
      <c r="C339" s="269"/>
      <c r="D339" s="259" t="s">
        <v>173</v>
      </c>
      <c r="E339" s="270" t="s">
        <v>1</v>
      </c>
      <c r="F339" s="271" t="s">
        <v>3006</v>
      </c>
      <c r="G339" s="269"/>
      <c r="H339" s="272">
        <v>5.51</v>
      </c>
      <c r="I339" s="273"/>
      <c r="J339" s="269"/>
      <c r="K339" s="269"/>
      <c r="L339" s="274"/>
      <c r="M339" s="275"/>
      <c r="N339" s="276"/>
      <c r="O339" s="276"/>
      <c r="P339" s="276"/>
      <c r="Q339" s="276"/>
      <c r="R339" s="276"/>
      <c r="S339" s="276"/>
      <c r="T339" s="27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8" t="s">
        <v>173</v>
      </c>
      <c r="AU339" s="278" t="s">
        <v>82</v>
      </c>
      <c r="AV339" s="14" t="s">
        <v>82</v>
      </c>
      <c r="AW339" s="14" t="s">
        <v>30</v>
      </c>
      <c r="AX339" s="14" t="s">
        <v>73</v>
      </c>
      <c r="AY339" s="278" t="s">
        <v>165</v>
      </c>
    </row>
    <row r="340" spans="1:51" s="14" customFormat="1" ht="12">
      <c r="A340" s="14"/>
      <c r="B340" s="268"/>
      <c r="C340" s="269"/>
      <c r="D340" s="259" t="s">
        <v>173</v>
      </c>
      <c r="E340" s="270" t="s">
        <v>1</v>
      </c>
      <c r="F340" s="271" t="s">
        <v>3007</v>
      </c>
      <c r="G340" s="269"/>
      <c r="H340" s="272">
        <v>18.865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173</v>
      </c>
      <c r="AU340" s="278" t="s">
        <v>82</v>
      </c>
      <c r="AV340" s="14" t="s">
        <v>82</v>
      </c>
      <c r="AW340" s="14" t="s">
        <v>30</v>
      </c>
      <c r="AX340" s="14" t="s">
        <v>73</v>
      </c>
      <c r="AY340" s="278" t="s">
        <v>165</v>
      </c>
    </row>
    <row r="341" spans="1:51" s="14" customFormat="1" ht="12">
      <c r="A341" s="14"/>
      <c r="B341" s="268"/>
      <c r="C341" s="269"/>
      <c r="D341" s="259" t="s">
        <v>173</v>
      </c>
      <c r="E341" s="270" t="s">
        <v>1</v>
      </c>
      <c r="F341" s="271" t="s">
        <v>3008</v>
      </c>
      <c r="G341" s="269"/>
      <c r="H341" s="272">
        <v>9.138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173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165</v>
      </c>
    </row>
    <row r="342" spans="1:51" s="14" customFormat="1" ht="12">
      <c r="A342" s="14"/>
      <c r="B342" s="268"/>
      <c r="C342" s="269"/>
      <c r="D342" s="259" t="s">
        <v>173</v>
      </c>
      <c r="E342" s="270" t="s">
        <v>1</v>
      </c>
      <c r="F342" s="271" t="s">
        <v>3009</v>
      </c>
      <c r="G342" s="269"/>
      <c r="H342" s="272">
        <v>6.195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173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165</v>
      </c>
    </row>
    <row r="343" spans="1:51" s="14" customFormat="1" ht="12">
      <c r="A343" s="14"/>
      <c r="B343" s="268"/>
      <c r="C343" s="269"/>
      <c r="D343" s="259" t="s">
        <v>173</v>
      </c>
      <c r="E343" s="270" t="s">
        <v>1</v>
      </c>
      <c r="F343" s="271" t="s">
        <v>3010</v>
      </c>
      <c r="G343" s="269"/>
      <c r="H343" s="272">
        <v>2.52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173</v>
      </c>
      <c r="AU343" s="278" t="s">
        <v>82</v>
      </c>
      <c r="AV343" s="14" t="s">
        <v>82</v>
      </c>
      <c r="AW343" s="14" t="s">
        <v>30</v>
      </c>
      <c r="AX343" s="14" t="s">
        <v>73</v>
      </c>
      <c r="AY343" s="278" t="s">
        <v>165</v>
      </c>
    </row>
    <row r="344" spans="1:51" s="14" customFormat="1" ht="12">
      <c r="A344" s="14"/>
      <c r="B344" s="268"/>
      <c r="C344" s="269"/>
      <c r="D344" s="259" t="s">
        <v>173</v>
      </c>
      <c r="E344" s="270" t="s">
        <v>1</v>
      </c>
      <c r="F344" s="271" t="s">
        <v>3011</v>
      </c>
      <c r="G344" s="269"/>
      <c r="H344" s="272">
        <v>31.875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173</v>
      </c>
      <c r="AU344" s="278" t="s">
        <v>82</v>
      </c>
      <c r="AV344" s="14" t="s">
        <v>82</v>
      </c>
      <c r="AW344" s="14" t="s">
        <v>30</v>
      </c>
      <c r="AX344" s="14" t="s">
        <v>73</v>
      </c>
      <c r="AY344" s="278" t="s">
        <v>165</v>
      </c>
    </row>
    <row r="345" spans="1:51" s="14" customFormat="1" ht="12">
      <c r="A345" s="14"/>
      <c r="B345" s="268"/>
      <c r="C345" s="269"/>
      <c r="D345" s="259" t="s">
        <v>173</v>
      </c>
      <c r="E345" s="270" t="s">
        <v>1</v>
      </c>
      <c r="F345" s="271" t="s">
        <v>3012</v>
      </c>
      <c r="G345" s="269"/>
      <c r="H345" s="272">
        <v>5.67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173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165</v>
      </c>
    </row>
    <row r="346" spans="1:51" s="14" customFormat="1" ht="12">
      <c r="A346" s="14"/>
      <c r="B346" s="268"/>
      <c r="C346" s="269"/>
      <c r="D346" s="259" t="s">
        <v>173</v>
      </c>
      <c r="E346" s="270" t="s">
        <v>1</v>
      </c>
      <c r="F346" s="271" t="s">
        <v>3013</v>
      </c>
      <c r="G346" s="269"/>
      <c r="H346" s="272">
        <v>20.16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173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165</v>
      </c>
    </row>
    <row r="347" spans="1:51" s="14" customFormat="1" ht="12">
      <c r="A347" s="14"/>
      <c r="B347" s="268"/>
      <c r="C347" s="269"/>
      <c r="D347" s="259" t="s">
        <v>173</v>
      </c>
      <c r="E347" s="270" t="s">
        <v>1</v>
      </c>
      <c r="F347" s="271" t="s">
        <v>3014</v>
      </c>
      <c r="G347" s="269"/>
      <c r="H347" s="272">
        <v>9.03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173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165</v>
      </c>
    </row>
    <row r="348" spans="1:51" s="14" customFormat="1" ht="12">
      <c r="A348" s="14"/>
      <c r="B348" s="268"/>
      <c r="C348" s="269"/>
      <c r="D348" s="259" t="s">
        <v>173</v>
      </c>
      <c r="E348" s="270" t="s">
        <v>1</v>
      </c>
      <c r="F348" s="271" t="s">
        <v>3015</v>
      </c>
      <c r="G348" s="269"/>
      <c r="H348" s="272">
        <v>14.555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173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165</v>
      </c>
    </row>
    <row r="349" spans="1:51" s="14" customFormat="1" ht="12">
      <c r="A349" s="14"/>
      <c r="B349" s="268"/>
      <c r="C349" s="269"/>
      <c r="D349" s="259" t="s">
        <v>173</v>
      </c>
      <c r="E349" s="270" t="s">
        <v>1</v>
      </c>
      <c r="F349" s="271" t="s">
        <v>3016</v>
      </c>
      <c r="G349" s="269"/>
      <c r="H349" s="272">
        <v>15.385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173</v>
      </c>
      <c r="AU349" s="278" t="s">
        <v>82</v>
      </c>
      <c r="AV349" s="14" t="s">
        <v>82</v>
      </c>
      <c r="AW349" s="14" t="s">
        <v>30</v>
      </c>
      <c r="AX349" s="14" t="s">
        <v>73</v>
      </c>
      <c r="AY349" s="278" t="s">
        <v>165</v>
      </c>
    </row>
    <row r="350" spans="1:51" s="14" customFormat="1" ht="12">
      <c r="A350" s="14"/>
      <c r="B350" s="268"/>
      <c r="C350" s="269"/>
      <c r="D350" s="259" t="s">
        <v>173</v>
      </c>
      <c r="E350" s="270" t="s">
        <v>1</v>
      </c>
      <c r="F350" s="271" t="s">
        <v>3017</v>
      </c>
      <c r="G350" s="269"/>
      <c r="H350" s="272">
        <v>8.4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173</v>
      </c>
      <c r="AU350" s="278" t="s">
        <v>82</v>
      </c>
      <c r="AV350" s="14" t="s">
        <v>82</v>
      </c>
      <c r="AW350" s="14" t="s">
        <v>30</v>
      </c>
      <c r="AX350" s="14" t="s">
        <v>73</v>
      </c>
      <c r="AY350" s="278" t="s">
        <v>165</v>
      </c>
    </row>
    <row r="351" spans="1:51" s="14" customFormat="1" ht="12">
      <c r="A351" s="14"/>
      <c r="B351" s="268"/>
      <c r="C351" s="269"/>
      <c r="D351" s="259" t="s">
        <v>173</v>
      </c>
      <c r="E351" s="270" t="s">
        <v>1</v>
      </c>
      <c r="F351" s="271" t="s">
        <v>3018</v>
      </c>
      <c r="G351" s="269"/>
      <c r="H351" s="272">
        <v>8.75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173</v>
      </c>
      <c r="AU351" s="278" t="s">
        <v>82</v>
      </c>
      <c r="AV351" s="14" t="s">
        <v>82</v>
      </c>
      <c r="AW351" s="14" t="s">
        <v>30</v>
      </c>
      <c r="AX351" s="14" t="s">
        <v>73</v>
      </c>
      <c r="AY351" s="278" t="s">
        <v>165</v>
      </c>
    </row>
    <row r="352" spans="1:51" s="14" customFormat="1" ht="12">
      <c r="A352" s="14"/>
      <c r="B352" s="268"/>
      <c r="C352" s="269"/>
      <c r="D352" s="259" t="s">
        <v>173</v>
      </c>
      <c r="E352" s="270" t="s">
        <v>1</v>
      </c>
      <c r="F352" s="271" t="s">
        <v>3019</v>
      </c>
      <c r="G352" s="269"/>
      <c r="H352" s="272">
        <v>13.335</v>
      </c>
      <c r="I352" s="273"/>
      <c r="J352" s="269"/>
      <c r="K352" s="269"/>
      <c r="L352" s="274"/>
      <c r="M352" s="275"/>
      <c r="N352" s="276"/>
      <c r="O352" s="276"/>
      <c r="P352" s="276"/>
      <c r="Q352" s="276"/>
      <c r="R352" s="276"/>
      <c r="S352" s="276"/>
      <c r="T352" s="27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8" t="s">
        <v>173</v>
      </c>
      <c r="AU352" s="278" t="s">
        <v>82</v>
      </c>
      <c r="AV352" s="14" t="s">
        <v>82</v>
      </c>
      <c r="AW352" s="14" t="s">
        <v>30</v>
      </c>
      <c r="AX352" s="14" t="s">
        <v>73</v>
      </c>
      <c r="AY352" s="278" t="s">
        <v>165</v>
      </c>
    </row>
    <row r="353" spans="1:51" s="14" customFormat="1" ht="12">
      <c r="A353" s="14"/>
      <c r="B353" s="268"/>
      <c r="C353" s="269"/>
      <c r="D353" s="259" t="s">
        <v>173</v>
      </c>
      <c r="E353" s="270" t="s">
        <v>1</v>
      </c>
      <c r="F353" s="271" t="s">
        <v>3020</v>
      </c>
      <c r="G353" s="269"/>
      <c r="H353" s="272">
        <v>4.06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173</v>
      </c>
      <c r="AU353" s="278" t="s">
        <v>82</v>
      </c>
      <c r="AV353" s="14" t="s">
        <v>82</v>
      </c>
      <c r="AW353" s="14" t="s">
        <v>30</v>
      </c>
      <c r="AX353" s="14" t="s">
        <v>73</v>
      </c>
      <c r="AY353" s="278" t="s">
        <v>165</v>
      </c>
    </row>
    <row r="354" spans="1:51" s="14" customFormat="1" ht="12">
      <c r="A354" s="14"/>
      <c r="B354" s="268"/>
      <c r="C354" s="269"/>
      <c r="D354" s="259" t="s">
        <v>173</v>
      </c>
      <c r="E354" s="270" t="s">
        <v>1</v>
      </c>
      <c r="F354" s="271" t="s">
        <v>3021</v>
      </c>
      <c r="G354" s="269"/>
      <c r="H354" s="272">
        <v>8.3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173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165</v>
      </c>
    </row>
    <row r="355" spans="1:51" s="14" customFormat="1" ht="12">
      <c r="A355" s="14"/>
      <c r="B355" s="268"/>
      <c r="C355" s="269"/>
      <c r="D355" s="259" t="s">
        <v>173</v>
      </c>
      <c r="E355" s="270" t="s">
        <v>1</v>
      </c>
      <c r="F355" s="271" t="s">
        <v>432</v>
      </c>
      <c r="G355" s="269"/>
      <c r="H355" s="272">
        <v>17.638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173</v>
      </c>
      <c r="AU355" s="278" t="s">
        <v>82</v>
      </c>
      <c r="AV355" s="14" t="s">
        <v>82</v>
      </c>
      <c r="AW355" s="14" t="s">
        <v>30</v>
      </c>
      <c r="AX355" s="14" t="s">
        <v>73</v>
      </c>
      <c r="AY355" s="278" t="s">
        <v>165</v>
      </c>
    </row>
    <row r="356" spans="1:51" s="14" customFormat="1" ht="12">
      <c r="A356" s="14"/>
      <c r="B356" s="268"/>
      <c r="C356" s="269"/>
      <c r="D356" s="259" t="s">
        <v>173</v>
      </c>
      <c r="E356" s="270" t="s">
        <v>1</v>
      </c>
      <c r="F356" s="271" t="s">
        <v>3022</v>
      </c>
      <c r="G356" s="269"/>
      <c r="H356" s="272">
        <v>18.26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173</v>
      </c>
      <c r="AU356" s="278" t="s">
        <v>82</v>
      </c>
      <c r="AV356" s="14" t="s">
        <v>82</v>
      </c>
      <c r="AW356" s="14" t="s">
        <v>30</v>
      </c>
      <c r="AX356" s="14" t="s">
        <v>73</v>
      </c>
      <c r="AY356" s="278" t="s">
        <v>165</v>
      </c>
    </row>
    <row r="357" spans="1:51" s="14" customFormat="1" ht="12">
      <c r="A357" s="14"/>
      <c r="B357" s="268"/>
      <c r="C357" s="269"/>
      <c r="D357" s="259" t="s">
        <v>173</v>
      </c>
      <c r="E357" s="270" t="s">
        <v>1</v>
      </c>
      <c r="F357" s="271" t="s">
        <v>3023</v>
      </c>
      <c r="G357" s="269"/>
      <c r="H357" s="272">
        <v>17.638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173</v>
      </c>
      <c r="AU357" s="278" t="s">
        <v>82</v>
      </c>
      <c r="AV357" s="14" t="s">
        <v>82</v>
      </c>
      <c r="AW357" s="14" t="s">
        <v>30</v>
      </c>
      <c r="AX357" s="14" t="s">
        <v>73</v>
      </c>
      <c r="AY357" s="278" t="s">
        <v>165</v>
      </c>
    </row>
    <row r="358" spans="1:51" s="14" customFormat="1" ht="12">
      <c r="A358" s="14"/>
      <c r="B358" s="268"/>
      <c r="C358" s="269"/>
      <c r="D358" s="259" t="s">
        <v>173</v>
      </c>
      <c r="E358" s="270" t="s">
        <v>1</v>
      </c>
      <c r="F358" s="271" t="s">
        <v>3024</v>
      </c>
      <c r="G358" s="269"/>
      <c r="H358" s="272">
        <v>25.303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173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165</v>
      </c>
    </row>
    <row r="359" spans="1:51" s="14" customFormat="1" ht="12">
      <c r="A359" s="14"/>
      <c r="B359" s="268"/>
      <c r="C359" s="269"/>
      <c r="D359" s="259" t="s">
        <v>173</v>
      </c>
      <c r="E359" s="270" t="s">
        <v>1</v>
      </c>
      <c r="F359" s="271" t="s">
        <v>3025</v>
      </c>
      <c r="G359" s="269"/>
      <c r="H359" s="272">
        <v>4.085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173</v>
      </c>
      <c r="AU359" s="278" t="s">
        <v>82</v>
      </c>
      <c r="AV359" s="14" t="s">
        <v>82</v>
      </c>
      <c r="AW359" s="14" t="s">
        <v>30</v>
      </c>
      <c r="AX359" s="14" t="s">
        <v>73</v>
      </c>
      <c r="AY359" s="278" t="s">
        <v>165</v>
      </c>
    </row>
    <row r="360" spans="1:51" s="14" customFormat="1" ht="12">
      <c r="A360" s="14"/>
      <c r="B360" s="268"/>
      <c r="C360" s="269"/>
      <c r="D360" s="259" t="s">
        <v>173</v>
      </c>
      <c r="E360" s="270" t="s">
        <v>1</v>
      </c>
      <c r="F360" s="271" t="s">
        <v>3026</v>
      </c>
      <c r="G360" s="269"/>
      <c r="H360" s="272">
        <v>2.775</v>
      </c>
      <c r="I360" s="273"/>
      <c r="J360" s="269"/>
      <c r="K360" s="269"/>
      <c r="L360" s="274"/>
      <c r="M360" s="275"/>
      <c r="N360" s="276"/>
      <c r="O360" s="276"/>
      <c r="P360" s="276"/>
      <c r="Q360" s="276"/>
      <c r="R360" s="276"/>
      <c r="S360" s="276"/>
      <c r="T360" s="27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8" t="s">
        <v>173</v>
      </c>
      <c r="AU360" s="278" t="s">
        <v>82</v>
      </c>
      <c r="AV360" s="14" t="s">
        <v>82</v>
      </c>
      <c r="AW360" s="14" t="s">
        <v>30</v>
      </c>
      <c r="AX360" s="14" t="s">
        <v>73</v>
      </c>
      <c r="AY360" s="278" t="s">
        <v>165</v>
      </c>
    </row>
    <row r="361" spans="1:51" s="14" customFormat="1" ht="12">
      <c r="A361" s="14"/>
      <c r="B361" s="268"/>
      <c r="C361" s="269"/>
      <c r="D361" s="259" t="s">
        <v>173</v>
      </c>
      <c r="E361" s="270" t="s">
        <v>1</v>
      </c>
      <c r="F361" s="271" t="s">
        <v>3027</v>
      </c>
      <c r="G361" s="269"/>
      <c r="H361" s="272">
        <v>5.81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173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165</v>
      </c>
    </row>
    <row r="362" spans="1:51" s="14" customFormat="1" ht="12">
      <c r="A362" s="14"/>
      <c r="B362" s="268"/>
      <c r="C362" s="269"/>
      <c r="D362" s="259" t="s">
        <v>173</v>
      </c>
      <c r="E362" s="270" t="s">
        <v>1</v>
      </c>
      <c r="F362" s="271" t="s">
        <v>3028</v>
      </c>
      <c r="G362" s="269"/>
      <c r="H362" s="272">
        <v>7.84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173</v>
      </c>
      <c r="AU362" s="278" t="s">
        <v>82</v>
      </c>
      <c r="AV362" s="14" t="s">
        <v>82</v>
      </c>
      <c r="AW362" s="14" t="s">
        <v>30</v>
      </c>
      <c r="AX362" s="14" t="s">
        <v>73</v>
      </c>
      <c r="AY362" s="278" t="s">
        <v>165</v>
      </c>
    </row>
    <row r="363" spans="1:51" s="14" customFormat="1" ht="12">
      <c r="A363" s="14"/>
      <c r="B363" s="268"/>
      <c r="C363" s="269"/>
      <c r="D363" s="259" t="s">
        <v>173</v>
      </c>
      <c r="E363" s="270" t="s">
        <v>1</v>
      </c>
      <c r="F363" s="271" t="s">
        <v>3029</v>
      </c>
      <c r="G363" s="269"/>
      <c r="H363" s="272">
        <v>3.22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173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165</v>
      </c>
    </row>
    <row r="364" spans="1:51" s="14" customFormat="1" ht="12">
      <c r="A364" s="14"/>
      <c r="B364" s="268"/>
      <c r="C364" s="269"/>
      <c r="D364" s="259" t="s">
        <v>173</v>
      </c>
      <c r="E364" s="270" t="s">
        <v>1</v>
      </c>
      <c r="F364" s="271" t="s">
        <v>3030</v>
      </c>
      <c r="G364" s="269"/>
      <c r="H364" s="272">
        <v>16.125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173</v>
      </c>
      <c r="AU364" s="278" t="s">
        <v>82</v>
      </c>
      <c r="AV364" s="14" t="s">
        <v>82</v>
      </c>
      <c r="AW364" s="14" t="s">
        <v>30</v>
      </c>
      <c r="AX364" s="14" t="s">
        <v>73</v>
      </c>
      <c r="AY364" s="278" t="s">
        <v>165</v>
      </c>
    </row>
    <row r="365" spans="1:51" s="14" customFormat="1" ht="12">
      <c r="A365" s="14"/>
      <c r="B365" s="268"/>
      <c r="C365" s="269"/>
      <c r="D365" s="259" t="s">
        <v>173</v>
      </c>
      <c r="E365" s="270" t="s">
        <v>1</v>
      </c>
      <c r="F365" s="271" t="s">
        <v>3031</v>
      </c>
      <c r="G365" s="269"/>
      <c r="H365" s="272">
        <v>7.813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173</v>
      </c>
      <c r="AU365" s="278" t="s">
        <v>82</v>
      </c>
      <c r="AV365" s="14" t="s">
        <v>82</v>
      </c>
      <c r="AW365" s="14" t="s">
        <v>30</v>
      </c>
      <c r="AX365" s="14" t="s">
        <v>73</v>
      </c>
      <c r="AY365" s="278" t="s">
        <v>165</v>
      </c>
    </row>
    <row r="366" spans="1:51" s="14" customFormat="1" ht="12">
      <c r="A366" s="14"/>
      <c r="B366" s="268"/>
      <c r="C366" s="269"/>
      <c r="D366" s="259" t="s">
        <v>173</v>
      </c>
      <c r="E366" s="270" t="s">
        <v>1</v>
      </c>
      <c r="F366" s="271" t="s">
        <v>3032</v>
      </c>
      <c r="G366" s="269"/>
      <c r="H366" s="272">
        <v>9.405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173</v>
      </c>
      <c r="AU366" s="278" t="s">
        <v>82</v>
      </c>
      <c r="AV366" s="14" t="s">
        <v>82</v>
      </c>
      <c r="AW366" s="14" t="s">
        <v>30</v>
      </c>
      <c r="AX366" s="14" t="s">
        <v>73</v>
      </c>
      <c r="AY366" s="278" t="s">
        <v>165</v>
      </c>
    </row>
    <row r="367" spans="1:51" s="14" customFormat="1" ht="12">
      <c r="A367" s="14"/>
      <c r="B367" s="268"/>
      <c r="C367" s="269"/>
      <c r="D367" s="259" t="s">
        <v>173</v>
      </c>
      <c r="E367" s="270" t="s">
        <v>1</v>
      </c>
      <c r="F367" s="271" t="s">
        <v>3033</v>
      </c>
      <c r="G367" s="269"/>
      <c r="H367" s="272">
        <v>4.133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173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165</v>
      </c>
    </row>
    <row r="368" spans="1:51" s="14" customFormat="1" ht="12">
      <c r="A368" s="14"/>
      <c r="B368" s="268"/>
      <c r="C368" s="269"/>
      <c r="D368" s="259" t="s">
        <v>173</v>
      </c>
      <c r="E368" s="270" t="s">
        <v>1</v>
      </c>
      <c r="F368" s="271" t="s">
        <v>3034</v>
      </c>
      <c r="G368" s="269"/>
      <c r="H368" s="272">
        <v>3.563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173</v>
      </c>
      <c r="AU368" s="278" t="s">
        <v>82</v>
      </c>
      <c r="AV368" s="14" t="s">
        <v>82</v>
      </c>
      <c r="AW368" s="14" t="s">
        <v>30</v>
      </c>
      <c r="AX368" s="14" t="s">
        <v>73</v>
      </c>
      <c r="AY368" s="278" t="s">
        <v>165</v>
      </c>
    </row>
    <row r="369" spans="1:51" s="14" customFormat="1" ht="12">
      <c r="A369" s="14"/>
      <c r="B369" s="268"/>
      <c r="C369" s="269"/>
      <c r="D369" s="259" t="s">
        <v>173</v>
      </c>
      <c r="E369" s="270" t="s">
        <v>1</v>
      </c>
      <c r="F369" s="271" t="s">
        <v>3035</v>
      </c>
      <c r="G369" s="269"/>
      <c r="H369" s="272">
        <v>7.695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173</v>
      </c>
      <c r="AU369" s="278" t="s">
        <v>82</v>
      </c>
      <c r="AV369" s="14" t="s">
        <v>82</v>
      </c>
      <c r="AW369" s="14" t="s">
        <v>30</v>
      </c>
      <c r="AX369" s="14" t="s">
        <v>73</v>
      </c>
      <c r="AY369" s="278" t="s">
        <v>165</v>
      </c>
    </row>
    <row r="370" spans="1:51" s="14" customFormat="1" ht="12">
      <c r="A370" s="14"/>
      <c r="B370" s="268"/>
      <c r="C370" s="269"/>
      <c r="D370" s="259" t="s">
        <v>173</v>
      </c>
      <c r="E370" s="270" t="s">
        <v>1</v>
      </c>
      <c r="F370" s="271" t="s">
        <v>3036</v>
      </c>
      <c r="G370" s="269"/>
      <c r="H370" s="272">
        <v>9.69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173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165</v>
      </c>
    </row>
    <row r="371" spans="1:51" s="14" customFormat="1" ht="12">
      <c r="A371" s="14"/>
      <c r="B371" s="268"/>
      <c r="C371" s="269"/>
      <c r="D371" s="259" t="s">
        <v>173</v>
      </c>
      <c r="E371" s="270" t="s">
        <v>1</v>
      </c>
      <c r="F371" s="271" t="s">
        <v>3034</v>
      </c>
      <c r="G371" s="269"/>
      <c r="H371" s="272">
        <v>3.563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173</v>
      </c>
      <c r="AU371" s="278" t="s">
        <v>82</v>
      </c>
      <c r="AV371" s="14" t="s">
        <v>82</v>
      </c>
      <c r="AW371" s="14" t="s">
        <v>30</v>
      </c>
      <c r="AX371" s="14" t="s">
        <v>73</v>
      </c>
      <c r="AY371" s="278" t="s">
        <v>165</v>
      </c>
    </row>
    <row r="372" spans="1:51" s="14" customFormat="1" ht="12">
      <c r="A372" s="14"/>
      <c r="B372" s="268"/>
      <c r="C372" s="269"/>
      <c r="D372" s="259" t="s">
        <v>173</v>
      </c>
      <c r="E372" s="270" t="s">
        <v>1</v>
      </c>
      <c r="F372" s="271" t="s">
        <v>3037</v>
      </c>
      <c r="G372" s="269"/>
      <c r="H372" s="272">
        <v>5.558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173</v>
      </c>
      <c r="AU372" s="278" t="s">
        <v>82</v>
      </c>
      <c r="AV372" s="14" t="s">
        <v>82</v>
      </c>
      <c r="AW372" s="14" t="s">
        <v>30</v>
      </c>
      <c r="AX372" s="14" t="s">
        <v>73</v>
      </c>
      <c r="AY372" s="278" t="s">
        <v>165</v>
      </c>
    </row>
    <row r="373" spans="1:51" s="14" customFormat="1" ht="12">
      <c r="A373" s="14"/>
      <c r="B373" s="268"/>
      <c r="C373" s="269"/>
      <c r="D373" s="259" t="s">
        <v>173</v>
      </c>
      <c r="E373" s="270" t="s">
        <v>1</v>
      </c>
      <c r="F373" s="271" t="s">
        <v>3038</v>
      </c>
      <c r="G373" s="269"/>
      <c r="H373" s="272">
        <v>4.275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173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165</v>
      </c>
    </row>
    <row r="374" spans="1:51" s="14" customFormat="1" ht="12">
      <c r="A374" s="14"/>
      <c r="B374" s="268"/>
      <c r="C374" s="269"/>
      <c r="D374" s="259" t="s">
        <v>173</v>
      </c>
      <c r="E374" s="270" t="s">
        <v>1</v>
      </c>
      <c r="F374" s="271" t="s">
        <v>3034</v>
      </c>
      <c r="G374" s="269"/>
      <c r="H374" s="272">
        <v>3.563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173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165</v>
      </c>
    </row>
    <row r="375" spans="1:65" s="2" customFormat="1" ht="21.75" customHeight="1">
      <c r="A375" s="37"/>
      <c r="B375" s="38"/>
      <c r="C375" s="279" t="s">
        <v>420</v>
      </c>
      <c r="D375" s="279" t="s">
        <v>238</v>
      </c>
      <c r="E375" s="280" t="s">
        <v>434</v>
      </c>
      <c r="F375" s="281" t="s">
        <v>3039</v>
      </c>
      <c r="G375" s="282" t="s">
        <v>170</v>
      </c>
      <c r="H375" s="283">
        <v>470.384</v>
      </c>
      <c r="I375" s="284"/>
      <c r="J375" s="285">
        <f>ROUND(I375*H375,2)</f>
        <v>0</v>
      </c>
      <c r="K375" s="286"/>
      <c r="L375" s="287"/>
      <c r="M375" s="288" t="s">
        <v>1</v>
      </c>
      <c r="N375" s="289" t="s">
        <v>38</v>
      </c>
      <c r="O375" s="90"/>
      <c r="P375" s="253">
        <f>O375*H375</f>
        <v>0</v>
      </c>
      <c r="Q375" s="253">
        <v>0.003</v>
      </c>
      <c r="R375" s="253">
        <f>Q375*H375</f>
        <v>1.4111520000000002</v>
      </c>
      <c r="S375" s="253">
        <v>0</v>
      </c>
      <c r="T375" s="254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5" t="s">
        <v>208</v>
      </c>
      <c r="AT375" s="255" t="s">
        <v>238</v>
      </c>
      <c r="AU375" s="255" t="s">
        <v>82</v>
      </c>
      <c r="AY375" s="16" t="s">
        <v>165</v>
      </c>
      <c r="BE375" s="256">
        <f>IF(N375="základní",J375,0)</f>
        <v>0</v>
      </c>
      <c r="BF375" s="256">
        <f>IF(N375="snížená",J375,0)</f>
        <v>0</v>
      </c>
      <c r="BG375" s="256">
        <f>IF(N375="zákl. přenesená",J375,0)</f>
        <v>0</v>
      </c>
      <c r="BH375" s="256">
        <f>IF(N375="sníž. přenesená",J375,0)</f>
        <v>0</v>
      </c>
      <c r="BI375" s="256">
        <f>IF(N375="nulová",J375,0)</f>
        <v>0</v>
      </c>
      <c r="BJ375" s="16" t="s">
        <v>80</v>
      </c>
      <c r="BK375" s="256">
        <f>ROUND(I375*H375,2)</f>
        <v>0</v>
      </c>
      <c r="BL375" s="16" t="s">
        <v>171</v>
      </c>
      <c r="BM375" s="255" t="s">
        <v>3040</v>
      </c>
    </row>
    <row r="376" spans="1:47" s="2" customFormat="1" ht="12">
      <c r="A376" s="37"/>
      <c r="B376" s="38"/>
      <c r="C376" s="39"/>
      <c r="D376" s="259" t="s">
        <v>437</v>
      </c>
      <c r="E376" s="39"/>
      <c r="F376" s="290" t="s">
        <v>438</v>
      </c>
      <c r="G376" s="39"/>
      <c r="H376" s="39"/>
      <c r="I376" s="153"/>
      <c r="J376" s="39"/>
      <c r="K376" s="39"/>
      <c r="L376" s="43"/>
      <c r="M376" s="291"/>
      <c r="N376" s="292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437</v>
      </c>
      <c r="AU376" s="16" t="s">
        <v>82</v>
      </c>
    </row>
    <row r="377" spans="1:51" s="14" customFormat="1" ht="12">
      <c r="A377" s="14"/>
      <c r="B377" s="268"/>
      <c r="C377" s="269"/>
      <c r="D377" s="259" t="s">
        <v>173</v>
      </c>
      <c r="E377" s="269"/>
      <c r="F377" s="271" t="s">
        <v>3041</v>
      </c>
      <c r="G377" s="269"/>
      <c r="H377" s="272">
        <v>470.384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173</v>
      </c>
      <c r="AU377" s="278" t="s">
        <v>82</v>
      </c>
      <c r="AV377" s="14" t="s">
        <v>82</v>
      </c>
      <c r="AW377" s="14" t="s">
        <v>4</v>
      </c>
      <c r="AX377" s="14" t="s">
        <v>80</v>
      </c>
      <c r="AY377" s="278" t="s">
        <v>165</v>
      </c>
    </row>
    <row r="378" spans="1:65" s="2" customFormat="1" ht="21.75" customHeight="1">
      <c r="A378" s="37"/>
      <c r="B378" s="38"/>
      <c r="C378" s="243" t="s">
        <v>433</v>
      </c>
      <c r="D378" s="243" t="s">
        <v>167</v>
      </c>
      <c r="E378" s="244" t="s">
        <v>3042</v>
      </c>
      <c r="F378" s="245" t="s">
        <v>3043</v>
      </c>
      <c r="G378" s="246" t="s">
        <v>170</v>
      </c>
      <c r="H378" s="247">
        <v>3.06</v>
      </c>
      <c r="I378" s="248"/>
      <c r="J378" s="249">
        <f>ROUND(I378*H378,2)</f>
        <v>0</v>
      </c>
      <c r="K378" s="250"/>
      <c r="L378" s="43"/>
      <c r="M378" s="251" t="s">
        <v>1</v>
      </c>
      <c r="N378" s="252" t="s">
        <v>38</v>
      </c>
      <c r="O378" s="90"/>
      <c r="P378" s="253">
        <f>O378*H378</f>
        <v>0</v>
      </c>
      <c r="Q378" s="253">
        <v>0.02467</v>
      </c>
      <c r="R378" s="253">
        <f>Q378*H378</f>
        <v>0.07549020000000001</v>
      </c>
      <c r="S378" s="253">
        <v>0</v>
      </c>
      <c r="T378" s="254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5" t="s">
        <v>171</v>
      </c>
      <c r="AT378" s="255" t="s">
        <v>167</v>
      </c>
      <c r="AU378" s="255" t="s">
        <v>82</v>
      </c>
      <c r="AY378" s="16" t="s">
        <v>165</v>
      </c>
      <c r="BE378" s="256">
        <f>IF(N378="základní",J378,0)</f>
        <v>0</v>
      </c>
      <c r="BF378" s="256">
        <f>IF(N378="snížená",J378,0)</f>
        <v>0</v>
      </c>
      <c r="BG378" s="256">
        <f>IF(N378="zákl. přenesená",J378,0)</f>
        <v>0</v>
      </c>
      <c r="BH378" s="256">
        <f>IF(N378="sníž. přenesená",J378,0)</f>
        <v>0</v>
      </c>
      <c r="BI378" s="256">
        <f>IF(N378="nulová",J378,0)</f>
        <v>0</v>
      </c>
      <c r="BJ378" s="16" t="s">
        <v>80</v>
      </c>
      <c r="BK378" s="256">
        <f>ROUND(I378*H378,2)</f>
        <v>0</v>
      </c>
      <c r="BL378" s="16" t="s">
        <v>171</v>
      </c>
      <c r="BM378" s="255" t="s">
        <v>3044</v>
      </c>
    </row>
    <row r="379" spans="1:51" s="13" customFormat="1" ht="12">
      <c r="A379" s="13"/>
      <c r="B379" s="257"/>
      <c r="C379" s="258"/>
      <c r="D379" s="259" t="s">
        <v>173</v>
      </c>
      <c r="E379" s="260" t="s">
        <v>1</v>
      </c>
      <c r="F379" s="261" t="s">
        <v>364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173</v>
      </c>
      <c r="AU379" s="267" t="s">
        <v>82</v>
      </c>
      <c r="AV379" s="13" t="s">
        <v>80</v>
      </c>
      <c r="AW379" s="13" t="s">
        <v>30</v>
      </c>
      <c r="AX379" s="13" t="s">
        <v>73</v>
      </c>
      <c r="AY379" s="267" t="s">
        <v>165</v>
      </c>
    </row>
    <row r="380" spans="1:51" s="13" customFormat="1" ht="12">
      <c r="A380" s="13"/>
      <c r="B380" s="257"/>
      <c r="C380" s="258"/>
      <c r="D380" s="259" t="s">
        <v>173</v>
      </c>
      <c r="E380" s="260" t="s">
        <v>1</v>
      </c>
      <c r="F380" s="261" t="s">
        <v>2979</v>
      </c>
      <c r="G380" s="258"/>
      <c r="H380" s="260" t="s">
        <v>1</v>
      </c>
      <c r="I380" s="262"/>
      <c r="J380" s="258"/>
      <c r="K380" s="258"/>
      <c r="L380" s="263"/>
      <c r="M380" s="264"/>
      <c r="N380" s="265"/>
      <c r="O380" s="265"/>
      <c r="P380" s="265"/>
      <c r="Q380" s="265"/>
      <c r="R380" s="265"/>
      <c r="S380" s="265"/>
      <c r="T380" s="26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7" t="s">
        <v>173</v>
      </c>
      <c r="AU380" s="267" t="s">
        <v>82</v>
      </c>
      <c r="AV380" s="13" t="s">
        <v>80</v>
      </c>
      <c r="AW380" s="13" t="s">
        <v>30</v>
      </c>
      <c r="AX380" s="13" t="s">
        <v>73</v>
      </c>
      <c r="AY380" s="267" t="s">
        <v>165</v>
      </c>
    </row>
    <row r="381" spans="1:51" s="14" customFormat="1" ht="12">
      <c r="A381" s="14"/>
      <c r="B381" s="268"/>
      <c r="C381" s="269"/>
      <c r="D381" s="259" t="s">
        <v>173</v>
      </c>
      <c r="E381" s="270" t="s">
        <v>1</v>
      </c>
      <c r="F381" s="271" t="s">
        <v>2980</v>
      </c>
      <c r="G381" s="269"/>
      <c r="H381" s="272">
        <v>1.53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173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165</v>
      </c>
    </row>
    <row r="382" spans="1:51" s="14" customFormat="1" ht="12">
      <c r="A382" s="14"/>
      <c r="B382" s="268"/>
      <c r="C382" s="269"/>
      <c r="D382" s="259" t="s">
        <v>173</v>
      </c>
      <c r="E382" s="270" t="s">
        <v>1</v>
      </c>
      <c r="F382" s="271" t="s">
        <v>2981</v>
      </c>
      <c r="G382" s="269"/>
      <c r="H382" s="272">
        <v>1.53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173</v>
      </c>
      <c r="AU382" s="278" t="s">
        <v>82</v>
      </c>
      <c r="AV382" s="14" t="s">
        <v>82</v>
      </c>
      <c r="AW382" s="14" t="s">
        <v>30</v>
      </c>
      <c r="AX382" s="14" t="s">
        <v>73</v>
      </c>
      <c r="AY382" s="278" t="s">
        <v>165</v>
      </c>
    </row>
    <row r="383" spans="1:65" s="2" customFormat="1" ht="21.75" customHeight="1">
      <c r="A383" s="37"/>
      <c r="B383" s="38"/>
      <c r="C383" s="243" t="s">
        <v>440</v>
      </c>
      <c r="D383" s="243" t="s">
        <v>167</v>
      </c>
      <c r="E383" s="244" t="s">
        <v>3045</v>
      </c>
      <c r="F383" s="245" t="s">
        <v>3046</v>
      </c>
      <c r="G383" s="246" t="s">
        <v>170</v>
      </c>
      <c r="H383" s="247">
        <v>3.06</v>
      </c>
      <c r="I383" s="248"/>
      <c r="J383" s="249">
        <f>ROUND(I383*H383,2)</f>
        <v>0</v>
      </c>
      <c r="K383" s="250"/>
      <c r="L383" s="43"/>
      <c r="M383" s="251" t="s">
        <v>1</v>
      </c>
      <c r="N383" s="252" t="s">
        <v>38</v>
      </c>
      <c r="O383" s="90"/>
      <c r="P383" s="253">
        <f>O383*H383</f>
        <v>0</v>
      </c>
      <c r="Q383" s="253">
        <v>0.00268</v>
      </c>
      <c r="R383" s="253">
        <f>Q383*H383</f>
        <v>0.008200800000000001</v>
      </c>
      <c r="S383" s="253">
        <v>0</v>
      </c>
      <c r="T383" s="25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5" t="s">
        <v>171</v>
      </c>
      <c r="AT383" s="255" t="s">
        <v>167</v>
      </c>
      <c r="AU383" s="255" t="s">
        <v>82</v>
      </c>
      <c r="AY383" s="16" t="s">
        <v>165</v>
      </c>
      <c r="BE383" s="256">
        <f>IF(N383="základní",J383,0)</f>
        <v>0</v>
      </c>
      <c r="BF383" s="256">
        <f>IF(N383="snížená",J383,0)</f>
        <v>0</v>
      </c>
      <c r="BG383" s="256">
        <f>IF(N383="zákl. přenesená",J383,0)</f>
        <v>0</v>
      </c>
      <c r="BH383" s="256">
        <f>IF(N383="sníž. přenesená",J383,0)</f>
        <v>0</v>
      </c>
      <c r="BI383" s="256">
        <f>IF(N383="nulová",J383,0)</f>
        <v>0</v>
      </c>
      <c r="BJ383" s="16" t="s">
        <v>80</v>
      </c>
      <c r="BK383" s="256">
        <f>ROUND(I383*H383,2)</f>
        <v>0</v>
      </c>
      <c r="BL383" s="16" t="s">
        <v>171</v>
      </c>
      <c r="BM383" s="255" t="s">
        <v>3047</v>
      </c>
    </row>
    <row r="384" spans="1:51" s="13" customFormat="1" ht="12">
      <c r="A384" s="13"/>
      <c r="B384" s="257"/>
      <c r="C384" s="258"/>
      <c r="D384" s="259" t="s">
        <v>173</v>
      </c>
      <c r="E384" s="260" t="s">
        <v>1</v>
      </c>
      <c r="F384" s="261" t="s">
        <v>364</v>
      </c>
      <c r="G384" s="258"/>
      <c r="H384" s="260" t="s">
        <v>1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7" t="s">
        <v>173</v>
      </c>
      <c r="AU384" s="267" t="s">
        <v>82</v>
      </c>
      <c r="AV384" s="13" t="s">
        <v>80</v>
      </c>
      <c r="AW384" s="13" t="s">
        <v>30</v>
      </c>
      <c r="AX384" s="13" t="s">
        <v>73</v>
      </c>
      <c r="AY384" s="267" t="s">
        <v>165</v>
      </c>
    </row>
    <row r="385" spans="1:51" s="13" customFormat="1" ht="12">
      <c r="A385" s="13"/>
      <c r="B385" s="257"/>
      <c r="C385" s="258"/>
      <c r="D385" s="259" t="s">
        <v>173</v>
      </c>
      <c r="E385" s="260" t="s">
        <v>1</v>
      </c>
      <c r="F385" s="261" t="s">
        <v>2979</v>
      </c>
      <c r="G385" s="258"/>
      <c r="H385" s="260" t="s">
        <v>1</v>
      </c>
      <c r="I385" s="262"/>
      <c r="J385" s="258"/>
      <c r="K385" s="258"/>
      <c r="L385" s="263"/>
      <c r="M385" s="264"/>
      <c r="N385" s="265"/>
      <c r="O385" s="265"/>
      <c r="P385" s="265"/>
      <c r="Q385" s="265"/>
      <c r="R385" s="265"/>
      <c r="S385" s="265"/>
      <c r="T385" s="26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7" t="s">
        <v>173</v>
      </c>
      <c r="AU385" s="267" t="s">
        <v>82</v>
      </c>
      <c r="AV385" s="13" t="s">
        <v>80</v>
      </c>
      <c r="AW385" s="13" t="s">
        <v>30</v>
      </c>
      <c r="AX385" s="13" t="s">
        <v>73</v>
      </c>
      <c r="AY385" s="267" t="s">
        <v>165</v>
      </c>
    </row>
    <row r="386" spans="1:51" s="14" customFormat="1" ht="12">
      <c r="A386" s="14"/>
      <c r="B386" s="268"/>
      <c r="C386" s="269"/>
      <c r="D386" s="259" t="s">
        <v>173</v>
      </c>
      <c r="E386" s="270" t="s">
        <v>1</v>
      </c>
      <c r="F386" s="271" t="s">
        <v>2980</v>
      </c>
      <c r="G386" s="269"/>
      <c r="H386" s="272">
        <v>1.53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173</v>
      </c>
      <c r="AU386" s="278" t="s">
        <v>82</v>
      </c>
      <c r="AV386" s="14" t="s">
        <v>82</v>
      </c>
      <c r="AW386" s="14" t="s">
        <v>30</v>
      </c>
      <c r="AX386" s="14" t="s">
        <v>73</v>
      </c>
      <c r="AY386" s="278" t="s">
        <v>165</v>
      </c>
    </row>
    <row r="387" spans="1:51" s="14" customFormat="1" ht="12">
      <c r="A387" s="14"/>
      <c r="B387" s="268"/>
      <c r="C387" s="269"/>
      <c r="D387" s="259" t="s">
        <v>173</v>
      </c>
      <c r="E387" s="270" t="s">
        <v>1</v>
      </c>
      <c r="F387" s="271" t="s">
        <v>2981</v>
      </c>
      <c r="G387" s="269"/>
      <c r="H387" s="272">
        <v>1.53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173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165</v>
      </c>
    </row>
    <row r="388" spans="1:65" s="2" customFormat="1" ht="16.5" customHeight="1">
      <c r="A388" s="37"/>
      <c r="B388" s="38"/>
      <c r="C388" s="243" t="s">
        <v>450</v>
      </c>
      <c r="D388" s="243" t="s">
        <v>167</v>
      </c>
      <c r="E388" s="244" t="s">
        <v>441</v>
      </c>
      <c r="F388" s="245" t="s">
        <v>442</v>
      </c>
      <c r="G388" s="246" t="s">
        <v>170</v>
      </c>
      <c r="H388" s="247">
        <v>1994.013</v>
      </c>
      <c r="I388" s="248"/>
      <c r="J388" s="249">
        <f>ROUND(I388*H388,2)</f>
        <v>0</v>
      </c>
      <c r="K388" s="250"/>
      <c r="L388" s="43"/>
      <c r="M388" s="251" t="s">
        <v>1</v>
      </c>
      <c r="N388" s="252" t="s">
        <v>38</v>
      </c>
      <c r="O388" s="90"/>
      <c r="P388" s="253">
        <f>O388*H388</f>
        <v>0</v>
      </c>
      <c r="Q388" s="253">
        <v>0.00026</v>
      </c>
      <c r="R388" s="253">
        <f>Q388*H388</f>
        <v>0.5184433799999999</v>
      </c>
      <c r="S388" s="253">
        <v>0</v>
      </c>
      <c r="T388" s="25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5" t="s">
        <v>171</v>
      </c>
      <c r="AT388" s="255" t="s">
        <v>167</v>
      </c>
      <c r="AU388" s="255" t="s">
        <v>82</v>
      </c>
      <c r="AY388" s="16" t="s">
        <v>165</v>
      </c>
      <c r="BE388" s="256">
        <f>IF(N388="základní",J388,0)</f>
        <v>0</v>
      </c>
      <c r="BF388" s="256">
        <f>IF(N388="snížená",J388,0)</f>
        <v>0</v>
      </c>
      <c r="BG388" s="256">
        <f>IF(N388="zákl. přenesená",J388,0)</f>
        <v>0</v>
      </c>
      <c r="BH388" s="256">
        <f>IF(N388="sníž. přenesená",J388,0)</f>
        <v>0</v>
      </c>
      <c r="BI388" s="256">
        <f>IF(N388="nulová",J388,0)</f>
        <v>0</v>
      </c>
      <c r="BJ388" s="16" t="s">
        <v>80</v>
      </c>
      <c r="BK388" s="256">
        <f>ROUND(I388*H388,2)</f>
        <v>0</v>
      </c>
      <c r="BL388" s="16" t="s">
        <v>171</v>
      </c>
      <c r="BM388" s="255" t="s">
        <v>3048</v>
      </c>
    </row>
    <row r="389" spans="1:51" s="13" customFormat="1" ht="12">
      <c r="A389" s="13"/>
      <c r="B389" s="257"/>
      <c r="C389" s="258"/>
      <c r="D389" s="259" t="s">
        <v>173</v>
      </c>
      <c r="E389" s="260" t="s">
        <v>1</v>
      </c>
      <c r="F389" s="261" t="s">
        <v>364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173</v>
      </c>
      <c r="AU389" s="267" t="s">
        <v>82</v>
      </c>
      <c r="AV389" s="13" t="s">
        <v>80</v>
      </c>
      <c r="AW389" s="13" t="s">
        <v>30</v>
      </c>
      <c r="AX389" s="13" t="s">
        <v>73</v>
      </c>
      <c r="AY389" s="267" t="s">
        <v>165</v>
      </c>
    </row>
    <row r="390" spans="1:51" s="14" customFormat="1" ht="12">
      <c r="A390" s="14"/>
      <c r="B390" s="268"/>
      <c r="C390" s="269"/>
      <c r="D390" s="259" t="s">
        <v>173</v>
      </c>
      <c r="E390" s="270" t="s">
        <v>1</v>
      </c>
      <c r="F390" s="271" t="s">
        <v>3049</v>
      </c>
      <c r="G390" s="269"/>
      <c r="H390" s="272">
        <v>406.05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173</v>
      </c>
      <c r="AU390" s="278" t="s">
        <v>82</v>
      </c>
      <c r="AV390" s="14" t="s">
        <v>82</v>
      </c>
      <c r="AW390" s="14" t="s">
        <v>30</v>
      </c>
      <c r="AX390" s="14" t="s">
        <v>73</v>
      </c>
      <c r="AY390" s="278" t="s">
        <v>165</v>
      </c>
    </row>
    <row r="391" spans="1:51" s="14" customFormat="1" ht="12">
      <c r="A391" s="14"/>
      <c r="B391" s="268"/>
      <c r="C391" s="269"/>
      <c r="D391" s="259" t="s">
        <v>173</v>
      </c>
      <c r="E391" s="270" t="s">
        <v>1</v>
      </c>
      <c r="F391" s="271" t="s">
        <v>3050</v>
      </c>
      <c r="G391" s="269"/>
      <c r="H391" s="272">
        <v>271.517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173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165</v>
      </c>
    </row>
    <row r="392" spans="1:51" s="14" customFormat="1" ht="12">
      <c r="A392" s="14"/>
      <c r="B392" s="268"/>
      <c r="C392" s="269"/>
      <c r="D392" s="259" t="s">
        <v>173</v>
      </c>
      <c r="E392" s="270" t="s">
        <v>1</v>
      </c>
      <c r="F392" s="271" t="s">
        <v>3051</v>
      </c>
      <c r="G392" s="269"/>
      <c r="H392" s="272">
        <v>140.427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173</v>
      </c>
      <c r="AU392" s="278" t="s">
        <v>82</v>
      </c>
      <c r="AV392" s="14" t="s">
        <v>82</v>
      </c>
      <c r="AW392" s="14" t="s">
        <v>30</v>
      </c>
      <c r="AX392" s="14" t="s">
        <v>73</v>
      </c>
      <c r="AY392" s="278" t="s">
        <v>165</v>
      </c>
    </row>
    <row r="393" spans="1:51" s="14" customFormat="1" ht="12">
      <c r="A393" s="14"/>
      <c r="B393" s="268"/>
      <c r="C393" s="269"/>
      <c r="D393" s="259" t="s">
        <v>173</v>
      </c>
      <c r="E393" s="270" t="s">
        <v>1</v>
      </c>
      <c r="F393" s="271" t="s">
        <v>3052</v>
      </c>
      <c r="G393" s="269"/>
      <c r="H393" s="272">
        <v>970.718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173</v>
      </c>
      <c r="AU393" s="278" t="s">
        <v>82</v>
      </c>
      <c r="AV393" s="14" t="s">
        <v>82</v>
      </c>
      <c r="AW393" s="14" t="s">
        <v>30</v>
      </c>
      <c r="AX393" s="14" t="s">
        <v>73</v>
      </c>
      <c r="AY393" s="278" t="s">
        <v>165</v>
      </c>
    </row>
    <row r="394" spans="1:51" s="14" customFormat="1" ht="12">
      <c r="A394" s="14"/>
      <c r="B394" s="268"/>
      <c r="C394" s="269"/>
      <c r="D394" s="259" t="s">
        <v>173</v>
      </c>
      <c r="E394" s="270" t="s">
        <v>1</v>
      </c>
      <c r="F394" s="271" t="s">
        <v>3053</v>
      </c>
      <c r="G394" s="269"/>
      <c r="H394" s="272">
        <v>108.825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173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165</v>
      </c>
    </row>
    <row r="395" spans="1:51" s="14" customFormat="1" ht="12">
      <c r="A395" s="14"/>
      <c r="B395" s="268"/>
      <c r="C395" s="269"/>
      <c r="D395" s="259" t="s">
        <v>173</v>
      </c>
      <c r="E395" s="270" t="s">
        <v>1</v>
      </c>
      <c r="F395" s="271" t="s">
        <v>3054</v>
      </c>
      <c r="G395" s="269"/>
      <c r="H395" s="272">
        <v>96.476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173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165</v>
      </c>
    </row>
    <row r="396" spans="1:65" s="2" customFormat="1" ht="21.75" customHeight="1">
      <c r="A396" s="37"/>
      <c r="B396" s="38"/>
      <c r="C396" s="243" t="s">
        <v>454</v>
      </c>
      <c r="D396" s="243" t="s">
        <v>167</v>
      </c>
      <c r="E396" s="244" t="s">
        <v>451</v>
      </c>
      <c r="F396" s="245" t="s">
        <v>452</v>
      </c>
      <c r="G396" s="246" t="s">
        <v>170</v>
      </c>
      <c r="H396" s="247">
        <v>96.476</v>
      </c>
      <c r="I396" s="248"/>
      <c r="J396" s="249">
        <f>ROUND(I396*H396,2)</f>
        <v>0</v>
      </c>
      <c r="K396" s="250"/>
      <c r="L396" s="43"/>
      <c r="M396" s="251" t="s">
        <v>1</v>
      </c>
      <c r="N396" s="252" t="s">
        <v>38</v>
      </c>
      <c r="O396" s="90"/>
      <c r="P396" s="253">
        <f>O396*H396</f>
        <v>0</v>
      </c>
      <c r="Q396" s="253">
        <v>0.00489</v>
      </c>
      <c r="R396" s="253">
        <f>Q396*H396</f>
        <v>0.47176764000000004</v>
      </c>
      <c r="S396" s="253">
        <v>0</v>
      </c>
      <c r="T396" s="254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5" t="s">
        <v>171</v>
      </c>
      <c r="AT396" s="255" t="s">
        <v>167</v>
      </c>
      <c r="AU396" s="255" t="s">
        <v>82</v>
      </c>
      <c r="AY396" s="16" t="s">
        <v>165</v>
      </c>
      <c r="BE396" s="256">
        <f>IF(N396="základní",J396,0)</f>
        <v>0</v>
      </c>
      <c r="BF396" s="256">
        <f>IF(N396="snížená",J396,0)</f>
        <v>0</v>
      </c>
      <c r="BG396" s="256">
        <f>IF(N396="zákl. přenesená",J396,0)</f>
        <v>0</v>
      </c>
      <c r="BH396" s="256">
        <f>IF(N396="sníž. přenesená",J396,0)</f>
        <v>0</v>
      </c>
      <c r="BI396" s="256">
        <f>IF(N396="nulová",J396,0)</f>
        <v>0</v>
      </c>
      <c r="BJ396" s="16" t="s">
        <v>80</v>
      </c>
      <c r="BK396" s="256">
        <f>ROUND(I396*H396,2)</f>
        <v>0</v>
      </c>
      <c r="BL396" s="16" t="s">
        <v>171</v>
      </c>
      <c r="BM396" s="255" t="s">
        <v>3055</v>
      </c>
    </row>
    <row r="397" spans="1:51" s="14" customFormat="1" ht="12">
      <c r="A397" s="14"/>
      <c r="B397" s="268"/>
      <c r="C397" s="269"/>
      <c r="D397" s="259" t="s">
        <v>173</v>
      </c>
      <c r="E397" s="270" t="s">
        <v>1</v>
      </c>
      <c r="F397" s="271" t="s">
        <v>3054</v>
      </c>
      <c r="G397" s="269"/>
      <c r="H397" s="272">
        <v>96.476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173</v>
      </c>
      <c r="AU397" s="278" t="s">
        <v>82</v>
      </c>
      <c r="AV397" s="14" t="s">
        <v>82</v>
      </c>
      <c r="AW397" s="14" t="s">
        <v>30</v>
      </c>
      <c r="AX397" s="14" t="s">
        <v>73</v>
      </c>
      <c r="AY397" s="278" t="s">
        <v>165</v>
      </c>
    </row>
    <row r="398" spans="1:65" s="2" customFormat="1" ht="21.75" customHeight="1">
      <c r="A398" s="37"/>
      <c r="B398" s="38"/>
      <c r="C398" s="243" t="s">
        <v>460</v>
      </c>
      <c r="D398" s="243" t="s">
        <v>167</v>
      </c>
      <c r="E398" s="244" t="s">
        <v>455</v>
      </c>
      <c r="F398" s="245" t="s">
        <v>456</v>
      </c>
      <c r="G398" s="246" t="s">
        <v>457</v>
      </c>
      <c r="H398" s="247">
        <v>15</v>
      </c>
      <c r="I398" s="248"/>
      <c r="J398" s="249">
        <f>ROUND(I398*H398,2)</f>
        <v>0</v>
      </c>
      <c r="K398" s="250"/>
      <c r="L398" s="43"/>
      <c r="M398" s="251" t="s">
        <v>1</v>
      </c>
      <c r="N398" s="252" t="s">
        <v>38</v>
      </c>
      <c r="O398" s="90"/>
      <c r="P398" s="253">
        <f>O398*H398</f>
        <v>0</v>
      </c>
      <c r="Q398" s="253">
        <v>0</v>
      </c>
      <c r="R398" s="253">
        <f>Q398*H398</f>
        <v>0</v>
      </c>
      <c r="S398" s="253">
        <v>0</v>
      </c>
      <c r="T398" s="254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5" t="s">
        <v>171</v>
      </c>
      <c r="AT398" s="255" t="s">
        <v>167</v>
      </c>
      <c r="AU398" s="255" t="s">
        <v>82</v>
      </c>
      <c r="AY398" s="16" t="s">
        <v>165</v>
      </c>
      <c r="BE398" s="256">
        <f>IF(N398="základní",J398,0)</f>
        <v>0</v>
      </c>
      <c r="BF398" s="256">
        <f>IF(N398="snížená",J398,0)</f>
        <v>0</v>
      </c>
      <c r="BG398" s="256">
        <f>IF(N398="zákl. přenesená",J398,0)</f>
        <v>0</v>
      </c>
      <c r="BH398" s="256">
        <f>IF(N398="sníž. přenesená",J398,0)</f>
        <v>0</v>
      </c>
      <c r="BI398" s="256">
        <f>IF(N398="nulová",J398,0)</f>
        <v>0</v>
      </c>
      <c r="BJ398" s="16" t="s">
        <v>80</v>
      </c>
      <c r="BK398" s="256">
        <f>ROUND(I398*H398,2)</f>
        <v>0</v>
      </c>
      <c r="BL398" s="16" t="s">
        <v>171</v>
      </c>
      <c r="BM398" s="255" t="s">
        <v>3056</v>
      </c>
    </row>
    <row r="399" spans="1:51" s="14" customFormat="1" ht="12">
      <c r="A399" s="14"/>
      <c r="B399" s="268"/>
      <c r="C399" s="269"/>
      <c r="D399" s="259" t="s">
        <v>173</v>
      </c>
      <c r="E399" s="270" t="s">
        <v>1</v>
      </c>
      <c r="F399" s="271" t="s">
        <v>459</v>
      </c>
      <c r="G399" s="269"/>
      <c r="H399" s="272">
        <v>15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173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165</v>
      </c>
    </row>
    <row r="400" spans="1:65" s="2" customFormat="1" ht="16.5" customHeight="1">
      <c r="A400" s="37"/>
      <c r="B400" s="38"/>
      <c r="C400" s="279" t="s">
        <v>465</v>
      </c>
      <c r="D400" s="279" t="s">
        <v>238</v>
      </c>
      <c r="E400" s="280" t="s">
        <v>461</v>
      </c>
      <c r="F400" s="281" t="s">
        <v>462</v>
      </c>
      <c r="G400" s="282" t="s">
        <v>457</v>
      </c>
      <c r="H400" s="283">
        <v>15.75</v>
      </c>
      <c r="I400" s="284"/>
      <c r="J400" s="285">
        <f>ROUND(I400*H400,2)</f>
        <v>0</v>
      </c>
      <c r="K400" s="286"/>
      <c r="L400" s="287"/>
      <c r="M400" s="288" t="s">
        <v>1</v>
      </c>
      <c r="N400" s="289" t="s">
        <v>38</v>
      </c>
      <c r="O400" s="90"/>
      <c r="P400" s="253">
        <f>O400*H400</f>
        <v>0</v>
      </c>
      <c r="Q400" s="253">
        <v>0.0001</v>
      </c>
      <c r="R400" s="253">
        <f>Q400*H400</f>
        <v>0.001575</v>
      </c>
      <c r="S400" s="253">
        <v>0</v>
      </c>
      <c r="T400" s="254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5" t="s">
        <v>208</v>
      </c>
      <c r="AT400" s="255" t="s">
        <v>238</v>
      </c>
      <c r="AU400" s="255" t="s">
        <v>82</v>
      </c>
      <c r="AY400" s="16" t="s">
        <v>165</v>
      </c>
      <c r="BE400" s="256">
        <f>IF(N400="základní",J400,0)</f>
        <v>0</v>
      </c>
      <c r="BF400" s="256">
        <f>IF(N400="snížená",J400,0)</f>
        <v>0</v>
      </c>
      <c r="BG400" s="256">
        <f>IF(N400="zákl. přenesená",J400,0)</f>
        <v>0</v>
      </c>
      <c r="BH400" s="256">
        <f>IF(N400="sníž. přenesená",J400,0)</f>
        <v>0</v>
      </c>
      <c r="BI400" s="256">
        <f>IF(N400="nulová",J400,0)</f>
        <v>0</v>
      </c>
      <c r="BJ400" s="16" t="s">
        <v>80</v>
      </c>
      <c r="BK400" s="256">
        <f>ROUND(I400*H400,2)</f>
        <v>0</v>
      </c>
      <c r="BL400" s="16" t="s">
        <v>171</v>
      </c>
      <c r="BM400" s="255" t="s">
        <v>3057</v>
      </c>
    </row>
    <row r="401" spans="1:51" s="14" customFormat="1" ht="12">
      <c r="A401" s="14"/>
      <c r="B401" s="268"/>
      <c r="C401" s="269"/>
      <c r="D401" s="259" t="s">
        <v>173</v>
      </c>
      <c r="E401" s="269"/>
      <c r="F401" s="271" t="s">
        <v>464</v>
      </c>
      <c r="G401" s="269"/>
      <c r="H401" s="272">
        <v>15.75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173</v>
      </c>
      <c r="AU401" s="278" t="s">
        <v>82</v>
      </c>
      <c r="AV401" s="14" t="s">
        <v>82</v>
      </c>
      <c r="AW401" s="14" t="s">
        <v>4</v>
      </c>
      <c r="AX401" s="14" t="s">
        <v>80</v>
      </c>
      <c r="AY401" s="278" t="s">
        <v>165</v>
      </c>
    </row>
    <row r="402" spans="1:65" s="2" customFormat="1" ht="21.75" customHeight="1">
      <c r="A402" s="37"/>
      <c r="B402" s="38"/>
      <c r="C402" s="243" t="s">
        <v>511</v>
      </c>
      <c r="D402" s="243" t="s">
        <v>167</v>
      </c>
      <c r="E402" s="244" t="s">
        <v>466</v>
      </c>
      <c r="F402" s="245" t="s">
        <v>467</v>
      </c>
      <c r="G402" s="246" t="s">
        <v>457</v>
      </c>
      <c r="H402" s="247">
        <v>1919.54</v>
      </c>
      <c r="I402" s="248"/>
      <c r="J402" s="249">
        <f>ROUND(I402*H402,2)</f>
        <v>0</v>
      </c>
      <c r="K402" s="250"/>
      <c r="L402" s="43"/>
      <c r="M402" s="251" t="s">
        <v>1</v>
      </c>
      <c r="N402" s="252" t="s">
        <v>38</v>
      </c>
      <c r="O402" s="90"/>
      <c r="P402" s="253">
        <f>O402*H402</f>
        <v>0</v>
      </c>
      <c r="Q402" s="253">
        <v>0</v>
      </c>
      <c r="R402" s="253">
        <f>Q402*H402</f>
        <v>0</v>
      </c>
      <c r="S402" s="253">
        <v>0</v>
      </c>
      <c r="T402" s="254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5" t="s">
        <v>171</v>
      </c>
      <c r="AT402" s="255" t="s">
        <v>167</v>
      </c>
      <c r="AU402" s="255" t="s">
        <v>82</v>
      </c>
      <c r="AY402" s="16" t="s">
        <v>165</v>
      </c>
      <c r="BE402" s="256">
        <f>IF(N402="základní",J402,0)</f>
        <v>0</v>
      </c>
      <c r="BF402" s="256">
        <f>IF(N402="snížená",J402,0)</f>
        <v>0</v>
      </c>
      <c r="BG402" s="256">
        <f>IF(N402="zákl. přenesená",J402,0)</f>
        <v>0</v>
      </c>
      <c r="BH402" s="256">
        <f>IF(N402="sníž. přenesená",J402,0)</f>
        <v>0</v>
      </c>
      <c r="BI402" s="256">
        <f>IF(N402="nulová",J402,0)</f>
        <v>0</v>
      </c>
      <c r="BJ402" s="16" t="s">
        <v>80</v>
      </c>
      <c r="BK402" s="256">
        <f>ROUND(I402*H402,2)</f>
        <v>0</v>
      </c>
      <c r="BL402" s="16" t="s">
        <v>171</v>
      </c>
      <c r="BM402" s="255" t="s">
        <v>3058</v>
      </c>
    </row>
    <row r="403" spans="1:51" s="13" customFormat="1" ht="12">
      <c r="A403" s="13"/>
      <c r="B403" s="257"/>
      <c r="C403" s="258"/>
      <c r="D403" s="259" t="s">
        <v>173</v>
      </c>
      <c r="E403" s="260" t="s">
        <v>1</v>
      </c>
      <c r="F403" s="261" t="s">
        <v>174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173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165</v>
      </c>
    </row>
    <row r="404" spans="1:51" s="14" customFormat="1" ht="12">
      <c r="A404" s="14"/>
      <c r="B404" s="268"/>
      <c r="C404" s="269"/>
      <c r="D404" s="259" t="s">
        <v>173</v>
      </c>
      <c r="E404" s="270" t="s">
        <v>1</v>
      </c>
      <c r="F404" s="271" t="s">
        <v>3059</v>
      </c>
      <c r="G404" s="269"/>
      <c r="H404" s="272">
        <v>129.2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173</v>
      </c>
      <c r="AU404" s="278" t="s">
        <v>82</v>
      </c>
      <c r="AV404" s="14" t="s">
        <v>82</v>
      </c>
      <c r="AW404" s="14" t="s">
        <v>30</v>
      </c>
      <c r="AX404" s="14" t="s">
        <v>73</v>
      </c>
      <c r="AY404" s="278" t="s">
        <v>165</v>
      </c>
    </row>
    <row r="405" spans="1:51" s="14" customFormat="1" ht="12">
      <c r="A405" s="14"/>
      <c r="B405" s="268"/>
      <c r="C405" s="269"/>
      <c r="D405" s="259" t="s">
        <v>173</v>
      </c>
      <c r="E405" s="270" t="s">
        <v>1</v>
      </c>
      <c r="F405" s="271" t="s">
        <v>3060</v>
      </c>
      <c r="G405" s="269"/>
      <c r="H405" s="272">
        <v>36.2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173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165</v>
      </c>
    </row>
    <row r="406" spans="1:51" s="13" customFormat="1" ht="12">
      <c r="A406" s="13"/>
      <c r="B406" s="257"/>
      <c r="C406" s="258"/>
      <c r="D406" s="259" t="s">
        <v>173</v>
      </c>
      <c r="E406" s="260" t="s">
        <v>1</v>
      </c>
      <c r="F406" s="261" t="s">
        <v>470</v>
      </c>
      <c r="G406" s="258"/>
      <c r="H406" s="260" t="s">
        <v>1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7" t="s">
        <v>173</v>
      </c>
      <c r="AU406" s="267" t="s">
        <v>82</v>
      </c>
      <c r="AV406" s="13" t="s">
        <v>80</v>
      </c>
      <c r="AW406" s="13" t="s">
        <v>30</v>
      </c>
      <c r="AX406" s="13" t="s">
        <v>73</v>
      </c>
      <c r="AY406" s="267" t="s">
        <v>165</v>
      </c>
    </row>
    <row r="407" spans="1:51" s="13" customFormat="1" ht="12">
      <c r="A407" s="13"/>
      <c r="B407" s="257"/>
      <c r="C407" s="258"/>
      <c r="D407" s="259" t="s">
        <v>173</v>
      </c>
      <c r="E407" s="260" t="s">
        <v>1</v>
      </c>
      <c r="F407" s="261" t="s">
        <v>471</v>
      </c>
      <c r="G407" s="258"/>
      <c r="H407" s="260" t="s">
        <v>1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7" t="s">
        <v>173</v>
      </c>
      <c r="AU407" s="267" t="s">
        <v>82</v>
      </c>
      <c r="AV407" s="13" t="s">
        <v>80</v>
      </c>
      <c r="AW407" s="13" t="s">
        <v>30</v>
      </c>
      <c r="AX407" s="13" t="s">
        <v>73</v>
      </c>
      <c r="AY407" s="267" t="s">
        <v>165</v>
      </c>
    </row>
    <row r="408" spans="1:51" s="14" customFormat="1" ht="12">
      <c r="A408" s="14"/>
      <c r="B408" s="268"/>
      <c r="C408" s="269"/>
      <c r="D408" s="259" t="s">
        <v>173</v>
      </c>
      <c r="E408" s="270" t="s">
        <v>1</v>
      </c>
      <c r="F408" s="271" t="s">
        <v>3061</v>
      </c>
      <c r="G408" s="269"/>
      <c r="H408" s="272">
        <v>13.2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173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165</v>
      </c>
    </row>
    <row r="409" spans="1:51" s="14" customFormat="1" ht="12">
      <c r="A409" s="14"/>
      <c r="B409" s="268"/>
      <c r="C409" s="269"/>
      <c r="D409" s="259" t="s">
        <v>173</v>
      </c>
      <c r="E409" s="270" t="s">
        <v>1</v>
      </c>
      <c r="F409" s="271" t="s">
        <v>3062</v>
      </c>
      <c r="G409" s="269"/>
      <c r="H409" s="272">
        <v>14.8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173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165</v>
      </c>
    </row>
    <row r="410" spans="1:51" s="14" customFormat="1" ht="12">
      <c r="A410" s="14"/>
      <c r="B410" s="268"/>
      <c r="C410" s="269"/>
      <c r="D410" s="259" t="s">
        <v>173</v>
      </c>
      <c r="E410" s="270" t="s">
        <v>1</v>
      </c>
      <c r="F410" s="271" t="s">
        <v>3063</v>
      </c>
      <c r="G410" s="269"/>
      <c r="H410" s="272">
        <v>9.4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173</v>
      </c>
      <c r="AU410" s="278" t="s">
        <v>82</v>
      </c>
      <c r="AV410" s="14" t="s">
        <v>82</v>
      </c>
      <c r="AW410" s="14" t="s">
        <v>30</v>
      </c>
      <c r="AX410" s="14" t="s">
        <v>73</v>
      </c>
      <c r="AY410" s="278" t="s">
        <v>165</v>
      </c>
    </row>
    <row r="411" spans="1:51" s="14" customFormat="1" ht="12">
      <c r="A411" s="14"/>
      <c r="B411" s="268"/>
      <c r="C411" s="269"/>
      <c r="D411" s="259" t="s">
        <v>173</v>
      </c>
      <c r="E411" s="270" t="s">
        <v>1</v>
      </c>
      <c r="F411" s="271" t="s">
        <v>3064</v>
      </c>
      <c r="G411" s="269"/>
      <c r="H411" s="272">
        <v>9.1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173</v>
      </c>
      <c r="AU411" s="278" t="s">
        <v>82</v>
      </c>
      <c r="AV411" s="14" t="s">
        <v>82</v>
      </c>
      <c r="AW411" s="14" t="s">
        <v>30</v>
      </c>
      <c r="AX411" s="14" t="s">
        <v>73</v>
      </c>
      <c r="AY411" s="278" t="s">
        <v>165</v>
      </c>
    </row>
    <row r="412" spans="1:51" s="14" customFormat="1" ht="12">
      <c r="A412" s="14"/>
      <c r="B412" s="268"/>
      <c r="C412" s="269"/>
      <c r="D412" s="259" t="s">
        <v>173</v>
      </c>
      <c r="E412" s="270" t="s">
        <v>1</v>
      </c>
      <c r="F412" s="271" t="s">
        <v>3065</v>
      </c>
      <c r="G412" s="269"/>
      <c r="H412" s="272">
        <v>8.6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173</v>
      </c>
      <c r="AU412" s="278" t="s">
        <v>82</v>
      </c>
      <c r="AV412" s="14" t="s">
        <v>82</v>
      </c>
      <c r="AW412" s="14" t="s">
        <v>30</v>
      </c>
      <c r="AX412" s="14" t="s">
        <v>73</v>
      </c>
      <c r="AY412" s="278" t="s">
        <v>165</v>
      </c>
    </row>
    <row r="413" spans="1:51" s="14" customFormat="1" ht="12">
      <c r="A413" s="14"/>
      <c r="B413" s="268"/>
      <c r="C413" s="269"/>
      <c r="D413" s="259" t="s">
        <v>173</v>
      </c>
      <c r="E413" s="270" t="s">
        <v>1</v>
      </c>
      <c r="F413" s="271" t="s">
        <v>3066</v>
      </c>
      <c r="G413" s="269"/>
      <c r="H413" s="272">
        <v>6.1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173</v>
      </c>
      <c r="AU413" s="278" t="s">
        <v>82</v>
      </c>
      <c r="AV413" s="14" t="s">
        <v>82</v>
      </c>
      <c r="AW413" s="14" t="s">
        <v>30</v>
      </c>
      <c r="AX413" s="14" t="s">
        <v>73</v>
      </c>
      <c r="AY413" s="278" t="s">
        <v>165</v>
      </c>
    </row>
    <row r="414" spans="1:51" s="14" customFormat="1" ht="12">
      <c r="A414" s="14"/>
      <c r="B414" s="268"/>
      <c r="C414" s="269"/>
      <c r="D414" s="259" t="s">
        <v>173</v>
      </c>
      <c r="E414" s="270" t="s">
        <v>1</v>
      </c>
      <c r="F414" s="271" t="s">
        <v>3067</v>
      </c>
      <c r="G414" s="269"/>
      <c r="H414" s="272">
        <v>8.7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173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165</v>
      </c>
    </row>
    <row r="415" spans="1:51" s="14" customFormat="1" ht="12">
      <c r="A415" s="14"/>
      <c r="B415" s="268"/>
      <c r="C415" s="269"/>
      <c r="D415" s="259" t="s">
        <v>173</v>
      </c>
      <c r="E415" s="270" t="s">
        <v>1</v>
      </c>
      <c r="F415" s="271" t="s">
        <v>3068</v>
      </c>
      <c r="G415" s="269"/>
      <c r="H415" s="272">
        <v>7.9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173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165</v>
      </c>
    </row>
    <row r="416" spans="1:51" s="14" customFormat="1" ht="12">
      <c r="A416" s="14"/>
      <c r="B416" s="268"/>
      <c r="C416" s="269"/>
      <c r="D416" s="259" t="s">
        <v>173</v>
      </c>
      <c r="E416" s="270" t="s">
        <v>1</v>
      </c>
      <c r="F416" s="271" t="s">
        <v>3069</v>
      </c>
      <c r="G416" s="269"/>
      <c r="H416" s="272">
        <v>8.9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173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165</v>
      </c>
    </row>
    <row r="417" spans="1:51" s="14" customFormat="1" ht="12">
      <c r="A417" s="14"/>
      <c r="B417" s="268"/>
      <c r="C417" s="269"/>
      <c r="D417" s="259" t="s">
        <v>173</v>
      </c>
      <c r="E417" s="270" t="s">
        <v>1</v>
      </c>
      <c r="F417" s="271" t="s">
        <v>3070</v>
      </c>
      <c r="G417" s="269"/>
      <c r="H417" s="272">
        <v>7.5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173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165</v>
      </c>
    </row>
    <row r="418" spans="1:51" s="14" customFormat="1" ht="12">
      <c r="A418" s="14"/>
      <c r="B418" s="268"/>
      <c r="C418" s="269"/>
      <c r="D418" s="259" t="s">
        <v>173</v>
      </c>
      <c r="E418" s="270" t="s">
        <v>1</v>
      </c>
      <c r="F418" s="271" t="s">
        <v>3071</v>
      </c>
      <c r="G418" s="269"/>
      <c r="H418" s="272">
        <v>7.5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173</v>
      </c>
      <c r="AU418" s="278" t="s">
        <v>82</v>
      </c>
      <c r="AV418" s="14" t="s">
        <v>82</v>
      </c>
      <c r="AW418" s="14" t="s">
        <v>30</v>
      </c>
      <c r="AX418" s="14" t="s">
        <v>73</v>
      </c>
      <c r="AY418" s="278" t="s">
        <v>165</v>
      </c>
    </row>
    <row r="419" spans="1:51" s="14" customFormat="1" ht="12">
      <c r="A419" s="14"/>
      <c r="B419" s="268"/>
      <c r="C419" s="269"/>
      <c r="D419" s="259" t="s">
        <v>173</v>
      </c>
      <c r="E419" s="270" t="s">
        <v>1</v>
      </c>
      <c r="F419" s="271" t="s">
        <v>3072</v>
      </c>
      <c r="G419" s="269"/>
      <c r="H419" s="272">
        <v>7.7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173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165</v>
      </c>
    </row>
    <row r="420" spans="1:51" s="14" customFormat="1" ht="12">
      <c r="A420" s="14"/>
      <c r="B420" s="268"/>
      <c r="C420" s="269"/>
      <c r="D420" s="259" t="s">
        <v>173</v>
      </c>
      <c r="E420" s="270" t="s">
        <v>1</v>
      </c>
      <c r="F420" s="271" t="s">
        <v>3073</v>
      </c>
      <c r="G420" s="269"/>
      <c r="H420" s="272">
        <v>8.7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173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165</v>
      </c>
    </row>
    <row r="421" spans="1:51" s="14" customFormat="1" ht="12">
      <c r="A421" s="14"/>
      <c r="B421" s="268"/>
      <c r="C421" s="269"/>
      <c r="D421" s="259" t="s">
        <v>173</v>
      </c>
      <c r="E421" s="270" t="s">
        <v>1</v>
      </c>
      <c r="F421" s="271" t="s">
        <v>3074</v>
      </c>
      <c r="G421" s="269"/>
      <c r="H421" s="272">
        <v>9.3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173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165</v>
      </c>
    </row>
    <row r="422" spans="1:51" s="14" customFormat="1" ht="12">
      <c r="A422" s="14"/>
      <c r="B422" s="268"/>
      <c r="C422" s="269"/>
      <c r="D422" s="259" t="s">
        <v>173</v>
      </c>
      <c r="E422" s="270" t="s">
        <v>1</v>
      </c>
      <c r="F422" s="271" t="s">
        <v>3075</v>
      </c>
      <c r="G422" s="269"/>
      <c r="H422" s="272">
        <v>9.5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173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165</v>
      </c>
    </row>
    <row r="423" spans="1:51" s="14" customFormat="1" ht="12">
      <c r="A423" s="14"/>
      <c r="B423" s="268"/>
      <c r="C423" s="269"/>
      <c r="D423" s="259" t="s">
        <v>173</v>
      </c>
      <c r="E423" s="270" t="s">
        <v>1</v>
      </c>
      <c r="F423" s="271" t="s">
        <v>3065</v>
      </c>
      <c r="G423" s="269"/>
      <c r="H423" s="272">
        <v>8.6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173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165</v>
      </c>
    </row>
    <row r="424" spans="1:51" s="14" customFormat="1" ht="12">
      <c r="A424" s="14"/>
      <c r="B424" s="268"/>
      <c r="C424" s="269"/>
      <c r="D424" s="259" t="s">
        <v>173</v>
      </c>
      <c r="E424" s="270" t="s">
        <v>1</v>
      </c>
      <c r="F424" s="271" t="s">
        <v>3076</v>
      </c>
      <c r="G424" s="269"/>
      <c r="H424" s="272">
        <v>8.4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173</v>
      </c>
      <c r="AU424" s="278" t="s">
        <v>82</v>
      </c>
      <c r="AV424" s="14" t="s">
        <v>82</v>
      </c>
      <c r="AW424" s="14" t="s">
        <v>30</v>
      </c>
      <c r="AX424" s="14" t="s">
        <v>73</v>
      </c>
      <c r="AY424" s="278" t="s">
        <v>165</v>
      </c>
    </row>
    <row r="425" spans="1:51" s="14" customFormat="1" ht="12">
      <c r="A425" s="14"/>
      <c r="B425" s="268"/>
      <c r="C425" s="269"/>
      <c r="D425" s="259" t="s">
        <v>173</v>
      </c>
      <c r="E425" s="270" t="s">
        <v>1</v>
      </c>
      <c r="F425" s="271" t="s">
        <v>3077</v>
      </c>
      <c r="G425" s="269"/>
      <c r="H425" s="272">
        <v>8.8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173</v>
      </c>
      <c r="AU425" s="278" t="s">
        <v>82</v>
      </c>
      <c r="AV425" s="14" t="s">
        <v>82</v>
      </c>
      <c r="AW425" s="14" t="s">
        <v>30</v>
      </c>
      <c r="AX425" s="14" t="s">
        <v>73</v>
      </c>
      <c r="AY425" s="278" t="s">
        <v>165</v>
      </c>
    </row>
    <row r="426" spans="1:51" s="14" customFormat="1" ht="12">
      <c r="A426" s="14"/>
      <c r="B426" s="268"/>
      <c r="C426" s="269"/>
      <c r="D426" s="259" t="s">
        <v>173</v>
      </c>
      <c r="E426" s="270" t="s">
        <v>1</v>
      </c>
      <c r="F426" s="271" t="s">
        <v>3078</v>
      </c>
      <c r="G426" s="269"/>
      <c r="H426" s="272">
        <v>9.6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173</v>
      </c>
      <c r="AU426" s="278" t="s">
        <v>82</v>
      </c>
      <c r="AV426" s="14" t="s">
        <v>82</v>
      </c>
      <c r="AW426" s="14" t="s">
        <v>30</v>
      </c>
      <c r="AX426" s="14" t="s">
        <v>73</v>
      </c>
      <c r="AY426" s="278" t="s">
        <v>165</v>
      </c>
    </row>
    <row r="427" spans="1:51" s="14" customFormat="1" ht="12">
      <c r="A427" s="14"/>
      <c r="B427" s="268"/>
      <c r="C427" s="269"/>
      <c r="D427" s="259" t="s">
        <v>173</v>
      </c>
      <c r="E427" s="270" t="s">
        <v>1</v>
      </c>
      <c r="F427" s="271" t="s">
        <v>3079</v>
      </c>
      <c r="G427" s="269"/>
      <c r="H427" s="272">
        <v>34.2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173</v>
      </c>
      <c r="AU427" s="278" t="s">
        <v>82</v>
      </c>
      <c r="AV427" s="14" t="s">
        <v>82</v>
      </c>
      <c r="AW427" s="14" t="s">
        <v>30</v>
      </c>
      <c r="AX427" s="14" t="s">
        <v>73</v>
      </c>
      <c r="AY427" s="278" t="s">
        <v>165</v>
      </c>
    </row>
    <row r="428" spans="1:51" s="14" customFormat="1" ht="12">
      <c r="A428" s="14"/>
      <c r="B428" s="268"/>
      <c r="C428" s="269"/>
      <c r="D428" s="259" t="s">
        <v>173</v>
      </c>
      <c r="E428" s="270" t="s">
        <v>1</v>
      </c>
      <c r="F428" s="271" t="s">
        <v>3080</v>
      </c>
      <c r="G428" s="269"/>
      <c r="H428" s="272">
        <v>12.8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8" t="s">
        <v>173</v>
      </c>
      <c r="AU428" s="278" t="s">
        <v>82</v>
      </c>
      <c r="AV428" s="14" t="s">
        <v>82</v>
      </c>
      <c r="AW428" s="14" t="s">
        <v>30</v>
      </c>
      <c r="AX428" s="14" t="s">
        <v>73</v>
      </c>
      <c r="AY428" s="278" t="s">
        <v>165</v>
      </c>
    </row>
    <row r="429" spans="1:51" s="14" customFormat="1" ht="12">
      <c r="A429" s="14"/>
      <c r="B429" s="268"/>
      <c r="C429" s="269"/>
      <c r="D429" s="259" t="s">
        <v>173</v>
      </c>
      <c r="E429" s="270" t="s">
        <v>1</v>
      </c>
      <c r="F429" s="271" t="s">
        <v>3081</v>
      </c>
      <c r="G429" s="269"/>
      <c r="H429" s="272">
        <v>10.1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173</v>
      </c>
      <c r="AU429" s="278" t="s">
        <v>82</v>
      </c>
      <c r="AV429" s="14" t="s">
        <v>82</v>
      </c>
      <c r="AW429" s="14" t="s">
        <v>30</v>
      </c>
      <c r="AX429" s="14" t="s">
        <v>73</v>
      </c>
      <c r="AY429" s="278" t="s">
        <v>165</v>
      </c>
    </row>
    <row r="430" spans="1:51" s="14" customFormat="1" ht="12">
      <c r="A430" s="14"/>
      <c r="B430" s="268"/>
      <c r="C430" s="269"/>
      <c r="D430" s="259" t="s">
        <v>173</v>
      </c>
      <c r="E430" s="270" t="s">
        <v>1</v>
      </c>
      <c r="F430" s="271" t="s">
        <v>3082</v>
      </c>
      <c r="G430" s="269"/>
      <c r="H430" s="272">
        <v>6.6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173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165</v>
      </c>
    </row>
    <row r="431" spans="1:51" s="14" customFormat="1" ht="12">
      <c r="A431" s="14"/>
      <c r="B431" s="268"/>
      <c r="C431" s="269"/>
      <c r="D431" s="259" t="s">
        <v>173</v>
      </c>
      <c r="E431" s="270" t="s">
        <v>1</v>
      </c>
      <c r="F431" s="271" t="s">
        <v>3083</v>
      </c>
      <c r="G431" s="269"/>
      <c r="H431" s="272">
        <v>23.5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173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165</v>
      </c>
    </row>
    <row r="432" spans="1:51" s="14" customFormat="1" ht="12">
      <c r="A432" s="14"/>
      <c r="B432" s="268"/>
      <c r="C432" s="269"/>
      <c r="D432" s="259" t="s">
        <v>173</v>
      </c>
      <c r="E432" s="270" t="s">
        <v>1</v>
      </c>
      <c r="F432" s="271" t="s">
        <v>3084</v>
      </c>
      <c r="G432" s="269"/>
      <c r="H432" s="272">
        <v>11.1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173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165</v>
      </c>
    </row>
    <row r="433" spans="1:51" s="14" customFormat="1" ht="12">
      <c r="A433" s="14"/>
      <c r="B433" s="268"/>
      <c r="C433" s="269"/>
      <c r="D433" s="259" t="s">
        <v>173</v>
      </c>
      <c r="E433" s="270" t="s">
        <v>1</v>
      </c>
      <c r="F433" s="271" t="s">
        <v>3085</v>
      </c>
      <c r="G433" s="269"/>
      <c r="H433" s="272">
        <v>18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173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165</v>
      </c>
    </row>
    <row r="434" spans="1:51" s="14" customFormat="1" ht="12">
      <c r="A434" s="14"/>
      <c r="B434" s="268"/>
      <c r="C434" s="269"/>
      <c r="D434" s="259" t="s">
        <v>173</v>
      </c>
      <c r="E434" s="270" t="s">
        <v>1</v>
      </c>
      <c r="F434" s="271" t="s">
        <v>3086</v>
      </c>
      <c r="G434" s="269"/>
      <c r="H434" s="272">
        <v>12.7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173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165</v>
      </c>
    </row>
    <row r="435" spans="1:51" s="14" customFormat="1" ht="12">
      <c r="A435" s="14"/>
      <c r="B435" s="268"/>
      <c r="C435" s="269"/>
      <c r="D435" s="259" t="s">
        <v>173</v>
      </c>
      <c r="E435" s="270" t="s">
        <v>1</v>
      </c>
      <c r="F435" s="271" t="s">
        <v>3087</v>
      </c>
      <c r="G435" s="269"/>
      <c r="H435" s="272">
        <v>22.4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173</v>
      </c>
      <c r="AU435" s="278" t="s">
        <v>82</v>
      </c>
      <c r="AV435" s="14" t="s">
        <v>82</v>
      </c>
      <c r="AW435" s="14" t="s">
        <v>30</v>
      </c>
      <c r="AX435" s="14" t="s">
        <v>73</v>
      </c>
      <c r="AY435" s="278" t="s">
        <v>165</v>
      </c>
    </row>
    <row r="436" spans="1:51" s="14" customFormat="1" ht="12">
      <c r="A436" s="14"/>
      <c r="B436" s="268"/>
      <c r="C436" s="269"/>
      <c r="D436" s="259" t="s">
        <v>173</v>
      </c>
      <c r="E436" s="270" t="s">
        <v>1</v>
      </c>
      <c r="F436" s="271" t="s">
        <v>3088</v>
      </c>
      <c r="G436" s="269"/>
      <c r="H436" s="272">
        <v>23.9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173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165</v>
      </c>
    </row>
    <row r="437" spans="1:51" s="14" customFormat="1" ht="12">
      <c r="A437" s="14"/>
      <c r="B437" s="268"/>
      <c r="C437" s="269"/>
      <c r="D437" s="259" t="s">
        <v>173</v>
      </c>
      <c r="E437" s="270" t="s">
        <v>1</v>
      </c>
      <c r="F437" s="271" t="s">
        <v>3089</v>
      </c>
      <c r="G437" s="269"/>
      <c r="H437" s="272">
        <v>12.4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173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165</v>
      </c>
    </row>
    <row r="438" spans="1:51" s="14" customFormat="1" ht="12">
      <c r="A438" s="14"/>
      <c r="B438" s="268"/>
      <c r="C438" s="269"/>
      <c r="D438" s="259" t="s">
        <v>173</v>
      </c>
      <c r="E438" s="270" t="s">
        <v>1</v>
      </c>
      <c r="F438" s="271" t="s">
        <v>3090</v>
      </c>
      <c r="G438" s="269"/>
      <c r="H438" s="272">
        <v>15.25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173</v>
      </c>
      <c r="AU438" s="278" t="s">
        <v>82</v>
      </c>
      <c r="AV438" s="14" t="s">
        <v>82</v>
      </c>
      <c r="AW438" s="14" t="s">
        <v>30</v>
      </c>
      <c r="AX438" s="14" t="s">
        <v>73</v>
      </c>
      <c r="AY438" s="278" t="s">
        <v>165</v>
      </c>
    </row>
    <row r="439" spans="1:51" s="14" customFormat="1" ht="12">
      <c r="A439" s="14"/>
      <c r="B439" s="268"/>
      <c r="C439" s="269"/>
      <c r="D439" s="259" t="s">
        <v>173</v>
      </c>
      <c r="E439" s="270" t="s">
        <v>1</v>
      </c>
      <c r="F439" s="271" t="s">
        <v>3091</v>
      </c>
      <c r="G439" s="269"/>
      <c r="H439" s="272">
        <v>18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173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165</v>
      </c>
    </row>
    <row r="440" spans="1:51" s="14" customFormat="1" ht="12">
      <c r="A440" s="14"/>
      <c r="B440" s="268"/>
      <c r="C440" s="269"/>
      <c r="D440" s="259" t="s">
        <v>173</v>
      </c>
      <c r="E440" s="270" t="s">
        <v>1</v>
      </c>
      <c r="F440" s="271" t="s">
        <v>3092</v>
      </c>
      <c r="G440" s="269"/>
      <c r="H440" s="272">
        <v>8.6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173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165</v>
      </c>
    </row>
    <row r="441" spans="1:51" s="14" customFormat="1" ht="12">
      <c r="A441" s="14"/>
      <c r="B441" s="268"/>
      <c r="C441" s="269"/>
      <c r="D441" s="259" t="s">
        <v>173</v>
      </c>
      <c r="E441" s="270" t="s">
        <v>1</v>
      </c>
      <c r="F441" s="271" t="s">
        <v>3093</v>
      </c>
      <c r="G441" s="269"/>
      <c r="H441" s="272">
        <v>12.3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173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165</v>
      </c>
    </row>
    <row r="442" spans="1:51" s="14" customFormat="1" ht="12">
      <c r="A442" s="14"/>
      <c r="B442" s="268"/>
      <c r="C442" s="269"/>
      <c r="D442" s="259" t="s">
        <v>173</v>
      </c>
      <c r="E442" s="270" t="s">
        <v>1</v>
      </c>
      <c r="F442" s="271" t="s">
        <v>480</v>
      </c>
      <c r="G442" s="269"/>
      <c r="H442" s="272">
        <v>16.8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173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165</v>
      </c>
    </row>
    <row r="443" spans="1:51" s="14" customFormat="1" ht="12">
      <c r="A443" s="14"/>
      <c r="B443" s="268"/>
      <c r="C443" s="269"/>
      <c r="D443" s="259" t="s">
        <v>173</v>
      </c>
      <c r="E443" s="270" t="s">
        <v>1</v>
      </c>
      <c r="F443" s="271" t="s">
        <v>3094</v>
      </c>
      <c r="G443" s="269"/>
      <c r="H443" s="272">
        <v>17.1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173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165</v>
      </c>
    </row>
    <row r="444" spans="1:51" s="14" customFormat="1" ht="12">
      <c r="A444" s="14"/>
      <c r="B444" s="268"/>
      <c r="C444" s="269"/>
      <c r="D444" s="259" t="s">
        <v>173</v>
      </c>
      <c r="E444" s="270" t="s">
        <v>1</v>
      </c>
      <c r="F444" s="271" t="s">
        <v>3095</v>
      </c>
      <c r="G444" s="269"/>
      <c r="H444" s="272">
        <v>16.8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173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165</v>
      </c>
    </row>
    <row r="445" spans="1:51" s="14" customFormat="1" ht="12">
      <c r="A445" s="14"/>
      <c r="B445" s="268"/>
      <c r="C445" s="269"/>
      <c r="D445" s="259" t="s">
        <v>173</v>
      </c>
      <c r="E445" s="270" t="s">
        <v>1</v>
      </c>
      <c r="F445" s="271" t="s">
        <v>3096</v>
      </c>
      <c r="G445" s="269"/>
      <c r="H445" s="272">
        <v>27.5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173</v>
      </c>
      <c r="AU445" s="278" t="s">
        <v>82</v>
      </c>
      <c r="AV445" s="14" t="s">
        <v>82</v>
      </c>
      <c r="AW445" s="14" t="s">
        <v>30</v>
      </c>
      <c r="AX445" s="14" t="s">
        <v>73</v>
      </c>
      <c r="AY445" s="278" t="s">
        <v>165</v>
      </c>
    </row>
    <row r="446" spans="1:51" s="14" customFormat="1" ht="12">
      <c r="A446" s="14"/>
      <c r="B446" s="268"/>
      <c r="C446" s="269"/>
      <c r="D446" s="259" t="s">
        <v>173</v>
      </c>
      <c r="E446" s="270" t="s">
        <v>1</v>
      </c>
      <c r="F446" s="271" t="s">
        <v>3097</v>
      </c>
      <c r="G446" s="269"/>
      <c r="H446" s="272">
        <v>8.1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173</v>
      </c>
      <c r="AU446" s="278" t="s">
        <v>82</v>
      </c>
      <c r="AV446" s="14" t="s">
        <v>82</v>
      </c>
      <c r="AW446" s="14" t="s">
        <v>30</v>
      </c>
      <c r="AX446" s="14" t="s">
        <v>73</v>
      </c>
      <c r="AY446" s="278" t="s">
        <v>165</v>
      </c>
    </row>
    <row r="447" spans="1:51" s="14" customFormat="1" ht="12">
      <c r="A447" s="14"/>
      <c r="B447" s="268"/>
      <c r="C447" s="269"/>
      <c r="D447" s="259" t="s">
        <v>173</v>
      </c>
      <c r="E447" s="270" t="s">
        <v>1</v>
      </c>
      <c r="F447" s="271" t="s">
        <v>3098</v>
      </c>
      <c r="G447" s="269"/>
      <c r="H447" s="272">
        <v>6.7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173</v>
      </c>
      <c r="AU447" s="278" t="s">
        <v>82</v>
      </c>
      <c r="AV447" s="14" t="s">
        <v>82</v>
      </c>
      <c r="AW447" s="14" t="s">
        <v>30</v>
      </c>
      <c r="AX447" s="14" t="s">
        <v>73</v>
      </c>
      <c r="AY447" s="278" t="s">
        <v>165</v>
      </c>
    </row>
    <row r="448" spans="1:51" s="14" customFormat="1" ht="12">
      <c r="A448" s="14"/>
      <c r="B448" s="268"/>
      <c r="C448" s="269"/>
      <c r="D448" s="259" t="s">
        <v>173</v>
      </c>
      <c r="E448" s="270" t="s">
        <v>1</v>
      </c>
      <c r="F448" s="271" t="s">
        <v>3099</v>
      </c>
      <c r="G448" s="269"/>
      <c r="H448" s="272">
        <v>11.1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173</v>
      </c>
      <c r="AU448" s="278" t="s">
        <v>82</v>
      </c>
      <c r="AV448" s="14" t="s">
        <v>82</v>
      </c>
      <c r="AW448" s="14" t="s">
        <v>30</v>
      </c>
      <c r="AX448" s="14" t="s">
        <v>73</v>
      </c>
      <c r="AY448" s="278" t="s">
        <v>165</v>
      </c>
    </row>
    <row r="449" spans="1:51" s="14" customFormat="1" ht="12">
      <c r="A449" s="14"/>
      <c r="B449" s="268"/>
      <c r="C449" s="269"/>
      <c r="D449" s="259" t="s">
        <v>173</v>
      </c>
      <c r="E449" s="270" t="s">
        <v>1</v>
      </c>
      <c r="F449" s="271" t="s">
        <v>3100</v>
      </c>
      <c r="G449" s="269"/>
      <c r="H449" s="272">
        <v>11.2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173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165</v>
      </c>
    </row>
    <row r="450" spans="1:51" s="14" customFormat="1" ht="12">
      <c r="A450" s="14"/>
      <c r="B450" s="268"/>
      <c r="C450" s="269"/>
      <c r="D450" s="259" t="s">
        <v>173</v>
      </c>
      <c r="E450" s="270" t="s">
        <v>1</v>
      </c>
      <c r="F450" s="271" t="s">
        <v>3101</v>
      </c>
      <c r="G450" s="269"/>
      <c r="H450" s="272">
        <v>7.9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173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165</v>
      </c>
    </row>
    <row r="451" spans="1:51" s="14" customFormat="1" ht="12">
      <c r="A451" s="14"/>
      <c r="B451" s="268"/>
      <c r="C451" s="269"/>
      <c r="D451" s="259" t="s">
        <v>173</v>
      </c>
      <c r="E451" s="270" t="s">
        <v>1</v>
      </c>
      <c r="F451" s="271" t="s">
        <v>3102</v>
      </c>
      <c r="G451" s="269"/>
      <c r="H451" s="272">
        <v>28.3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173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165</v>
      </c>
    </row>
    <row r="452" spans="1:51" s="14" customFormat="1" ht="12">
      <c r="A452" s="14"/>
      <c r="B452" s="268"/>
      <c r="C452" s="269"/>
      <c r="D452" s="259" t="s">
        <v>173</v>
      </c>
      <c r="E452" s="270" t="s">
        <v>1</v>
      </c>
      <c r="F452" s="271" t="s">
        <v>3103</v>
      </c>
      <c r="G452" s="269"/>
      <c r="H452" s="272">
        <v>15</v>
      </c>
      <c r="I452" s="273"/>
      <c r="J452" s="269"/>
      <c r="K452" s="269"/>
      <c r="L452" s="274"/>
      <c r="M452" s="275"/>
      <c r="N452" s="276"/>
      <c r="O452" s="276"/>
      <c r="P452" s="276"/>
      <c r="Q452" s="276"/>
      <c r="R452" s="276"/>
      <c r="S452" s="276"/>
      <c r="T452" s="27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8" t="s">
        <v>173</v>
      </c>
      <c r="AU452" s="278" t="s">
        <v>82</v>
      </c>
      <c r="AV452" s="14" t="s">
        <v>82</v>
      </c>
      <c r="AW452" s="14" t="s">
        <v>30</v>
      </c>
      <c r="AX452" s="14" t="s">
        <v>73</v>
      </c>
      <c r="AY452" s="278" t="s">
        <v>165</v>
      </c>
    </row>
    <row r="453" spans="1:51" s="14" customFormat="1" ht="12">
      <c r="A453" s="14"/>
      <c r="B453" s="268"/>
      <c r="C453" s="269"/>
      <c r="D453" s="259" t="s">
        <v>173</v>
      </c>
      <c r="E453" s="270" t="s">
        <v>1</v>
      </c>
      <c r="F453" s="271" t="s">
        <v>3104</v>
      </c>
      <c r="G453" s="269"/>
      <c r="H453" s="272">
        <v>12.3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173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165</v>
      </c>
    </row>
    <row r="454" spans="1:51" s="14" customFormat="1" ht="12">
      <c r="A454" s="14"/>
      <c r="B454" s="268"/>
      <c r="C454" s="269"/>
      <c r="D454" s="259" t="s">
        <v>173</v>
      </c>
      <c r="E454" s="270" t="s">
        <v>1</v>
      </c>
      <c r="F454" s="271" t="s">
        <v>3105</v>
      </c>
      <c r="G454" s="269"/>
      <c r="H454" s="272">
        <v>9.6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173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165</v>
      </c>
    </row>
    <row r="455" spans="1:51" s="14" customFormat="1" ht="12">
      <c r="A455" s="14"/>
      <c r="B455" s="268"/>
      <c r="C455" s="269"/>
      <c r="D455" s="259" t="s">
        <v>173</v>
      </c>
      <c r="E455" s="270" t="s">
        <v>1</v>
      </c>
      <c r="F455" s="271" t="s">
        <v>3106</v>
      </c>
      <c r="G455" s="269"/>
      <c r="H455" s="272">
        <v>8.2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173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165</v>
      </c>
    </row>
    <row r="456" spans="1:51" s="14" customFormat="1" ht="12">
      <c r="A456" s="14"/>
      <c r="B456" s="268"/>
      <c r="C456" s="269"/>
      <c r="D456" s="259" t="s">
        <v>173</v>
      </c>
      <c r="E456" s="270" t="s">
        <v>1</v>
      </c>
      <c r="F456" s="271" t="s">
        <v>3107</v>
      </c>
      <c r="G456" s="269"/>
      <c r="H456" s="272">
        <v>8.4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173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165</v>
      </c>
    </row>
    <row r="457" spans="1:51" s="14" customFormat="1" ht="12">
      <c r="A457" s="14"/>
      <c r="B457" s="268"/>
      <c r="C457" s="269"/>
      <c r="D457" s="259" t="s">
        <v>173</v>
      </c>
      <c r="E457" s="270" t="s">
        <v>1</v>
      </c>
      <c r="F457" s="271" t="s">
        <v>3108</v>
      </c>
      <c r="G457" s="269"/>
      <c r="H457" s="272">
        <v>9.4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173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165</v>
      </c>
    </row>
    <row r="458" spans="1:51" s="14" customFormat="1" ht="12">
      <c r="A458" s="14"/>
      <c r="B458" s="268"/>
      <c r="C458" s="269"/>
      <c r="D458" s="259" t="s">
        <v>173</v>
      </c>
      <c r="E458" s="270" t="s">
        <v>1</v>
      </c>
      <c r="F458" s="271" t="s">
        <v>3109</v>
      </c>
      <c r="G458" s="269"/>
      <c r="H458" s="272">
        <v>12.5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173</v>
      </c>
      <c r="AU458" s="278" t="s">
        <v>82</v>
      </c>
      <c r="AV458" s="14" t="s">
        <v>82</v>
      </c>
      <c r="AW458" s="14" t="s">
        <v>30</v>
      </c>
      <c r="AX458" s="14" t="s">
        <v>73</v>
      </c>
      <c r="AY458" s="278" t="s">
        <v>165</v>
      </c>
    </row>
    <row r="459" spans="1:51" s="14" customFormat="1" ht="12">
      <c r="A459" s="14"/>
      <c r="B459" s="268"/>
      <c r="C459" s="269"/>
      <c r="D459" s="259" t="s">
        <v>173</v>
      </c>
      <c r="E459" s="270" t="s">
        <v>1</v>
      </c>
      <c r="F459" s="271" t="s">
        <v>3106</v>
      </c>
      <c r="G459" s="269"/>
      <c r="H459" s="272">
        <v>8.2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173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165</v>
      </c>
    </row>
    <row r="460" spans="1:51" s="14" customFormat="1" ht="12">
      <c r="A460" s="14"/>
      <c r="B460" s="268"/>
      <c r="C460" s="269"/>
      <c r="D460" s="259" t="s">
        <v>173</v>
      </c>
      <c r="E460" s="270" t="s">
        <v>1</v>
      </c>
      <c r="F460" s="271" t="s">
        <v>3110</v>
      </c>
      <c r="G460" s="269"/>
      <c r="H460" s="272">
        <v>9.6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173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165</v>
      </c>
    </row>
    <row r="461" spans="1:51" s="14" customFormat="1" ht="12">
      <c r="A461" s="14"/>
      <c r="B461" s="268"/>
      <c r="C461" s="269"/>
      <c r="D461" s="259" t="s">
        <v>173</v>
      </c>
      <c r="E461" s="270" t="s">
        <v>1</v>
      </c>
      <c r="F461" s="271" t="s">
        <v>3111</v>
      </c>
      <c r="G461" s="269"/>
      <c r="H461" s="272">
        <v>9.7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173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165</v>
      </c>
    </row>
    <row r="462" spans="1:51" s="14" customFormat="1" ht="12">
      <c r="A462" s="14"/>
      <c r="B462" s="268"/>
      <c r="C462" s="269"/>
      <c r="D462" s="259" t="s">
        <v>173</v>
      </c>
      <c r="E462" s="270" t="s">
        <v>1</v>
      </c>
      <c r="F462" s="271" t="s">
        <v>3106</v>
      </c>
      <c r="G462" s="269"/>
      <c r="H462" s="272">
        <v>8.2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173</v>
      </c>
      <c r="AU462" s="278" t="s">
        <v>82</v>
      </c>
      <c r="AV462" s="14" t="s">
        <v>82</v>
      </c>
      <c r="AW462" s="14" t="s">
        <v>30</v>
      </c>
      <c r="AX462" s="14" t="s">
        <v>73</v>
      </c>
      <c r="AY462" s="278" t="s">
        <v>165</v>
      </c>
    </row>
    <row r="463" spans="1:51" s="13" customFormat="1" ht="12">
      <c r="A463" s="13"/>
      <c r="B463" s="257"/>
      <c r="C463" s="258"/>
      <c r="D463" s="259" t="s">
        <v>173</v>
      </c>
      <c r="E463" s="260" t="s">
        <v>1</v>
      </c>
      <c r="F463" s="261" t="s">
        <v>403</v>
      </c>
      <c r="G463" s="258"/>
      <c r="H463" s="260" t="s">
        <v>1</v>
      </c>
      <c r="I463" s="262"/>
      <c r="J463" s="258"/>
      <c r="K463" s="258"/>
      <c r="L463" s="263"/>
      <c r="M463" s="264"/>
      <c r="N463" s="265"/>
      <c r="O463" s="265"/>
      <c r="P463" s="265"/>
      <c r="Q463" s="265"/>
      <c r="R463" s="265"/>
      <c r="S463" s="265"/>
      <c r="T463" s="26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7" t="s">
        <v>173</v>
      </c>
      <c r="AU463" s="267" t="s">
        <v>82</v>
      </c>
      <c r="AV463" s="13" t="s">
        <v>80</v>
      </c>
      <c r="AW463" s="13" t="s">
        <v>30</v>
      </c>
      <c r="AX463" s="13" t="s">
        <v>73</v>
      </c>
      <c r="AY463" s="267" t="s">
        <v>165</v>
      </c>
    </row>
    <row r="464" spans="1:51" s="14" customFormat="1" ht="12">
      <c r="A464" s="14"/>
      <c r="B464" s="268"/>
      <c r="C464" s="269"/>
      <c r="D464" s="259" t="s">
        <v>173</v>
      </c>
      <c r="E464" s="270" t="s">
        <v>1</v>
      </c>
      <c r="F464" s="271" t="s">
        <v>3112</v>
      </c>
      <c r="G464" s="269"/>
      <c r="H464" s="272">
        <v>5.32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173</v>
      </c>
      <c r="AU464" s="278" t="s">
        <v>82</v>
      </c>
      <c r="AV464" s="14" t="s">
        <v>82</v>
      </c>
      <c r="AW464" s="14" t="s">
        <v>30</v>
      </c>
      <c r="AX464" s="14" t="s">
        <v>73</v>
      </c>
      <c r="AY464" s="278" t="s">
        <v>165</v>
      </c>
    </row>
    <row r="465" spans="1:51" s="14" customFormat="1" ht="12">
      <c r="A465" s="14"/>
      <c r="B465" s="268"/>
      <c r="C465" s="269"/>
      <c r="D465" s="259" t="s">
        <v>173</v>
      </c>
      <c r="E465" s="270" t="s">
        <v>1</v>
      </c>
      <c r="F465" s="271" t="s">
        <v>3113</v>
      </c>
      <c r="G465" s="269"/>
      <c r="H465" s="272">
        <v>28.32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173</v>
      </c>
      <c r="AU465" s="278" t="s">
        <v>82</v>
      </c>
      <c r="AV465" s="14" t="s">
        <v>82</v>
      </c>
      <c r="AW465" s="14" t="s">
        <v>30</v>
      </c>
      <c r="AX465" s="14" t="s">
        <v>73</v>
      </c>
      <c r="AY465" s="278" t="s">
        <v>165</v>
      </c>
    </row>
    <row r="466" spans="1:51" s="14" customFormat="1" ht="12">
      <c r="A466" s="14"/>
      <c r="B466" s="268"/>
      <c r="C466" s="269"/>
      <c r="D466" s="259" t="s">
        <v>173</v>
      </c>
      <c r="E466" s="270" t="s">
        <v>1</v>
      </c>
      <c r="F466" s="271" t="s">
        <v>3114</v>
      </c>
      <c r="G466" s="269"/>
      <c r="H466" s="272">
        <v>5.52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173</v>
      </c>
      <c r="AU466" s="278" t="s">
        <v>82</v>
      </c>
      <c r="AV466" s="14" t="s">
        <v>82</v>
      </c>
      <c r="AW466" s="14" t="s">
        <v>30</v>
      </c>
      <c r="AX466" s="14" t="s">
        <v>73</v>
      </c>
      <c r="AY466" s="278" t="s">
        <v>165</v>
      </c>
    </row>
    <row r="467" spans="1:51" s="14" customFormat="1" ht="12">
      <c r="A467" s="14"/>
      <c r="B467" s="268"/>
      <c r="C467" s="269"/>
      <c r="D467" s="259" t="s">
        <v>173</v>
      </c>
      <c r="E467" s="270" t="s">
        <v>1</v>
      </c>
      <c r="F467" s="271" t="s">
        <v>3115</v>
      </c>
      <c r="G467" s="269"/>
      <c r="H467" s="272">
        <v>5.36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173</v>
      </c>
      <c r="AU467" s="278" t="s">
        <v>82</v>
      </c>
      <c r="AV467" s="14" t="s">
        <v>82</v>
      </c>
      <c r="AW467" s="14" t="s">
        <v>30</v>
      </c>
      <c r="AX467" s="14" t="s">
        <v>73</v>
      </c>
      <c r="AY467" s="278" t="s">
        <v>165</v>
      </c>
    </row>
    <row r="468" spans="1:51" s="14" customFormat="1" ht="12">
      <c r="A468" s="14"/>
      <c r="B468" s="268"/>
      <c r="C468" s="269"/>
      <c r="D468" s="259" t="s">
        <v>173</v>
      </c>
      <c r="E468" s="270" t="s">
        <v>1</v>
      </c>
      <c r="F468" s="271" t="s">
        <v>3116</v>
      </c>
      <c r="G468" s="269"/>
      <c r="H468" s="272">
        <v>45.18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173</v>
      </c>
      <c r="AU468" s="278" t="s">
        <v>82</v>
      </c>
      <c r="AV468" s="14" t="s">
        <v>82</v>
      </c>
      <c r="AW468" s="14" t="s">
        <v>30</v>
      </c>
      <c r="AX468" s="14" t="s">
        <v>73</v>
      </c>
      <c r="AY468" s="278" t="s">
        <v>165</v>
      </c>
    </row>
    <row r="469" spans="1:51" s="14" customFormat="1" ht="12">
      <c r="A469" s="14"/>
      <c r="B469" s="268"/>
      <c r="C469" s="269"/>
      <c r="D469" s="259" t="s">
        <v>173</v>
      </c>
      <c r="E469" s="270" t="s">
        <v>1</v>
      </c>
      <c r="F469" s="271" t="s">
        <v>3117</v>
      </c>
      <c r="G469" s="269"/>
      <c r="H469" s="272">
        <v>69.44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173</v>
      </c>
      <c r="AU469" s="278" t="s">
        <v>82</v>
      </c>
      <c r="AV469" s="14" t="s">
        <v>82</v>
      </c>
      <c r="AW469" s="14" t="s">
        <v>30</v>
      </c>
      <c r="AX469" s="14" t="s">
        <v>73</v>
      </c>
      <c r="AY469" s="278" t="s">
        <v>165</v>
      </c>
    </row>
    <row r="470" spans="1:51" s="14" customFormat="1" ht="12">
      <c r="A470" s="14"/>
      <c r="B470" s="268"/>
      <c r="C470" s="269"/>
      <c r="D470" s="259" t="s">
        <v>173</v>
      </c>
      <c r="E470" s="270" t="s">
        <v>1</v>
      </c>
      <c r="F470" s="271" t="s">
        <v>3118</v>
      </c>
      <c r="G470" s="269"/>
      <c r="H470" s="272">
        <v>63.36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173</v>
      </c>
      <c r="AU470" s="278" t="s">
        <v>82</v>
      </c>
      <c r="AV470" s="14" t="s">
        <v>82</v>
      </c>
      <c r="AW470" s="14" t="s">
        <v>30</v>
      </c>
      <c r="AX470" s="14" t="s">
        <v>73</v>
      </c>
      <c r="AY470" s="278" t="s">
        <v>165</v>
      </c>
    </row>
    <row r="471" spans="1:51" s="13" customFormat="1" ht="12">
      <c r="A471" s="13"/>
      <c r="B471" s="257"/>
      <c r="C471" s="258"/>
      <c r="D471" s="259" t="s">
        <v>173</v>
      </c>
      <c r="E471" s="260" t="s">
        <v>1</v>
      </c>
      <c r="F471" s="261" t="s">
        <v>3119</v>
      </c>
      <c r="G471" s="258"/>
      <c r="H471" s="260" t="s">
        <v>1</v>
      </c>
      <c r="I471" s="262"/>
      <c r="J471" s="258"/>
      <c r="K471" s="258"/>
      <c r="L471" s="263"/>
      <c r="M471" s="264"/>
      <c r="N471" s="265"/>
      <c r="O471" s="265"/>
      <c r="P471" s="265"/>
      <c r="Q471" s="265"/>
      <c r="R471" s="265"/>
      <c r="S471" s="265"/>
      <c r="T471" s="26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7" t="s">
        <v>173</v>
      </c>
      <c r="AU471" s="267" t="s">
        <v>82</v>
      </c>
      <c r="AV471" s="13" t="s">
        <v>80</v>
      </c>
      <c r="AW471" s="13" t="s">
        <v>30</v>
      </c>
      <c r="AX471" s="13" t="s">
        <v>73</v>
      </c>
      <c r="AY471" s="267" t="s">
        <v>165</v>
      </c>
    </row>
    <row r="472" spans="1:51" s="14" customFormat="1" ht="12">
      <c r="A472" s="14"/>
      <c r="B472" s="268"/>
      <c r="C472" s="269"/>
      <c r="D472" s="259" t="s">
        <v>173</v>
      </c>
      <c r="E472" s="270" t="s">
        <v>1</v>
      </c>
      <c r="F472" s="271" t="s">
        <v>3117</v>
      </c>
      <c r="G472" s="269"/>
      <c r="H472" s="272">
        <v>69.44</v>
      </c>
      <c r="I472" s="273"/>
      <c r="J472" s="269"/>
      <c r="K472" s="269"/>
      <c r="L472" s="274"/>
      <c r="M472" s="275"/>
      <c r="N472" s="276"/>
      <c r="O472" s="276"/>
      <c r="P472" s="276"/>
      <c r="Q472" s="276"/>
      <c r="R472" s="276"/>
      <c r="S472" s="276"/>
      <c r="T472" s="27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8" t="s">
        <v>173</v>
      </c>
      <c r="AU472" s="278" t="s">
        <v>82</v>
      </c>
      <c r="AV472" s="14" t="s">
        <v>82</v>
      </c>
      <c r="AW472" s="14" t="s">
        <v>30</v>
      </c>
      <c r="AX472" s="14" t="s">
        <v>73</v>
      </c>
      <c r="AY472" s="278" t="s">
        <v>165</v>
      </c>
    </row>
    <row r="473" spans="1:51" s="14" customFormat="1" ht="12">
      <c r="A473" s="14"/>
      <c r="B473" s="268"/>
      <c r="C473" s="269"/>
      <c r="D473" s="259" t="s">
        <v>173</v>
      </c>
      <c r="E473" s="270" t="s">
        <v>1</v>
      </c>
      <c r="F473" s="271" t="s">
        <v>3120</v>
      </c>
      <c r="G473" s="269"/>
      <c r="H473" s="272">
        <v>43.4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173</v>
      </c>
      <c r="AU473" s="278" t="s">
        <v>82</v>
      </c>
      <c r="AV473" s="14" t="s">
        <v>82</v>
      </c>
      <c r="AW473" s="14" t="s">
        <v>30</v>
      </c>
      <c r="AX473" s="14" t="s">
        <v>73</v>
      </c>
      <c r="AY473" s="278" t="s">
        <v>165</v>
      </c>
    </row>
    <row r="474" spans="1:51" s="14" customFormat="1" ht="12">
      <c r="A474" s="14"/>
      <c r="B474" s="268"/>
      <c r="C474" s="269"/>
      <c r="D474" s="259" t="s">
        <v>173</v>
      </c>
      <c r="E474" s="270" t="s">
        <v>1</v>
      </c>
      <c r="F474" s="271" t="s">
        <v>3121</v>
      </c>
      <c r="G474" s="269"/>
      <c r="H474" s="272">
        <v>92.3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173</v>
      </c>
      <c r="AU474" s="278" t="s">
        <v>82</v>
      </c>
      <c r="AV474" s="14" t="s">
        <v>82</v>
      </c>
      <c r="AW474" s="14" t="s">
        <v>30</v>
      </c>
      <c r="AX474" s="14" t="s">
        <v>73</v>
      </c>
      <c r="AY474" s="278" t="s">
        <v>165</v>
      </c>
    </row>
    <row r="475" spans="1:51" s="14" customFormat="1" ht="12">
      <c r="A475" s="14"/>
      <c r="B475" s="268"/>
      <c r="C475" s="269"/>
      <c r="D475" s="259" t="s">
        <v>173</v>
      </c>
      <c r="E475" s="270" t="s">
        <v>1</v>
      </c>
      <c r="F475" s="271" t="s">
        <v>3122</v>
      </c>
      <c r="G475" s="269"/>
      <c r="H475" s="272">
        <v>44.46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173</v>
      </c>
      <c r="AU475" s="278" t="s">
        <v>82</v>
      </c>
      <c r="AV475" s="14" t="s">
        <v>82</v>
      </c>
      <c r="AW475" s="14" t="s">
        <v>30</v>
      </c>
      <c r="AX475" s="14" t="s">
        <v>73</v>
      </c>
      <c r="AY475" s="278" t="s">
        <v>165</v>
      </c>
    </row>
    <row r="476" spans="1:51" s="14" customFormat="1" ht="12">
      <c r="A476" s="14"/>
      <c r="B476" s="268"/>
      <c r="C476" s="269"/>
      <c r="D476" s="259" t="s">
        <v>173</v>
      </c>
      <c r="E476" s="270" t="s">
        <v>1</v>
      </c>
      <c r="F476" s="271" t="s">
        <v>3123</v>
      </c>
      <c r="G476" s="269"/>
      <c r="H476" s="272">
        <v>35.1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173</v>
      </c>
      <c r="AU476" s="278" t="s">
        <v>82</v>
      </c>
      <c r="AV476" s="14" t="s">
        <v>82</v>
      </c>
      <c r="AW476" s="14" t="s">
        <v>30</v>
      </c>
      <c r="AX476" s="14" t="s">
        <v>73</v>
      </c>
      <c r="AY476" s="278" t="s">
        <v>165</v>
      </c>
    </row>
    <row r="477" spans="1:51" s="14" customFormat="1" ht="12">
      <c r="A477" s="14"/>
      <c r="B477" s="268"/>
      <c r="C477" s="269"/>
      <c r="D477" s="259" t="s">
        <v>173</v>
      </c>
      <c r="E477" s="270" t="s">
        <v>1</v>
      </c>
      <c r="F477" s="271" t="s">
        <v>3124</v>
      </c>
      <c r="G477" s="269"/>
      <c r="H477" s="272">
        <v>175.41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173</v>
      </c>
      <c r="AU477" s="278" t="s">
        <v>82</v>
      </c>
      <c r="AV477" s="14" t="s">
        <v>82</v>
      </c>
      <c r="AW477" s="14" t="s">
        <v>30</v>
      </c>
      <c r="AX477" s="14" t="s">
        <v>73</v>
      </c>
      <c r="AY477" s="278" t="s">
        <v>165</v>
      </c>
    </row>
    <row r="478" spans="1:51" s="14" customFormat="1" ht="12">
      <c r="A478" s="14"/>
      <c r="B478" s="268"/>
      <c r="C478" s="269"/>
      <c r="D478" s="259" t="s">
        <v>173</v>
      </c>
      <c r="E478" s="270" t="s">
        <v>1</v>
      </c>
      <c r="F478" s="271" t="s">
        <v>3125</v>
      </c>
      <c r="G478" s="269"/>
      <c r="H478" s="272">
        <v>245.5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173</v>
      </c>
      <c r="AU478" s="278" t="s">
        <v>82</v>
      </c>
      <c r="AV478" s="14" t="s">
        <v>82</v>
      </c>
      <c r="AW478" s="14" t="s">
        <v>30</v>
      </c>
      <c r="AX478" s="14" t="s">
        <v>73</v>
      </c>
      <c r="AY478" s="278" t="s">
        <v>165</v>
      </c>
    </row>
    <row r="479" spans="1:51" s="13" customFormat="1" ht="12">
      <c r="A479" s="13"/>
      <c r="B479" s="257"/>
      <c r="C479" s="258"/>
      <c r="D479" s="259" t="s">
        <v>173</v>
      </c>
      <c r="E479" s="260" t="s">
        <v>1</v>
      </c>
      <c r="F479" s="261" t="s">
        <v>499</v>
      </c>
      <c r="G479" s="258"/>
      <c r="H479" s="260" t="s">
        <v>1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7" t="s">
        <v>173</v>
      </c>
      <c r="AU479" s="267" t="s">
        <v>82</v>
      </c>
      <c r="AV479" s="13" t="s">
        <v>80</v>
      </c>
      <c r="AW479" s="13" t="s">
        <v>30</v>
      </c>
      <c r="AX479" s="13" t="s">
        <v>73</v>
      </c>
      <c r="AY479" s="267" t="s">
        <v>165</v>
      </c>
    </row>
    <row r="480" spans="1:51" s="13" customFormat="1" ht="12">
      <c r="A480" s="13"/>
      <c r="B480" s="257"/>
      <c r="C480" s="258"/>
      <c r="D480" s="259" t="s">
        <v>173</v>
      </c>
      <c r="E480" s="260" t="s">
        <v>1</v>
      </c>
      <c r="F480" s="261" t="s">
        <v>392</v>
      </c>
      <c r="G480" s="258"/>
      <c r="H480" s="260" t="s">
        <v>1</v>
      </c>
      <c r="I480" s="262"/>
      <c r="J480" s="258"/>
      <c r="K480" s="258"/>
      <c r="L480" s="263"/>
      <c r="M480" s="264"/>
      <c r="N480" s="265"/>
      <c r="O480" s="265"/>
      <c r="P480" s="265"/>
      <c r="Q480" s="265"/>
      <c r="R480" s="265"/>
      <c r="S480" s="265"/>
      <c r="T480" s="26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7" t="s">
        <v>173</v>
      </c>
      <c r="AU480" s="267" t="s">
        <v>82</v>
      </c>
      <c r="AV480" s="13" t="s">
        <v>80</v>
      </c>
      <c r="AW480" s="13" t="s">
        <v>30</v>
      </c>
      <c r="AX480" s="13" t="s">
        <v>73</v>
      </c>
      <c r="AY480" s="267" t="s">
        <v>165</v>
      </c>
    </row>
    <row r="481" spans="1:51" s="14" customFormat="1" ht="12">
      <c r="A481" s="14"/>
      <c r="B481" s="268"/>
      <c r="C481" s="269"/>
      <c r="D481" s="259" t="s">
        <v>173</v>
      </c>
      <c r="E481" s="270" t="s">
        <v>1</v>
      </c>
      <c r="F481" s="271" t="s">
        <v>3126</v>
      </c>
      <c r="G481" s="269"/>
      <c r="H481" s="272">
        <v>18.81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173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165</v>
      </c>
    </row>
    <row r="482" spans="1:51" s="14" customFormat="1" ht="12">
      <c r="A482" s="14"/>
      <c r="B482" s="268"/>
      <c r="C482" s="269"/>
      <c r="D482" s="259" t="s">
        <v>173</v>
      </c>
      <c r="E482" s="270" t="s">
        <v>1</v>
      </c>
      <c r="F482" s="271" t="s">
        <v>3127</v>
      </c>
      <c r="G482" s="269"/>
      <c r="H482" s="272">
        <v>12.18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173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165</v>
      </c>
    </row>
    <row r="483" spans="1:51" s="14" customFormat="1" ht="12">
      <c r="A483" s="14"/>
      <c r="B483" s="268"/>
      <c r="C483" s="269"/>
      <c r="D483" s="259" t="s">
        <v>173</v>
      </c>
      <c r="E483" s="270" t="s">
        <v>1</v>
      </c>
      <c r="F483" s="271" t="s">
        <v>3128</v>
      </c>
      <c r="G483" s="269"/>
      <c r="H483" s="272">
        <v>0.82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173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165</v>
      </c>
    </row>
    <row r="484" spans="1:51" s="14" customFormat="1" ht="12">
      <c r="A484" s="14"/>
      <c r="B484" s="268"/>
      <c r="C484" s="269"/>
      <c r="D484" s="259" t="s">
        <v>173</v>
      </c>
      <c r="E484" s="270" t="s">
        <v>1</v>
      </c>
      <c r="F484" s="271" t="s">
        <v>3129</v>
      </c>
      <c r="G484" s="269"/>
      <c r="H484" s="272">
        <v>3.45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173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165</v>
      </c>
    </row>
    <row r="485" spans="1:51" s="13" customFormat="1" ht="12">
      <c r="A485" s="13"/>
      <c r="B485" s="257"/>
      <c r="C485" s="258"/>
      <c r="D485" s="259" t="s">
        <v>173</v>
      </c>
      <c r="E485" s="260" t="s">
        <v>1</v>
      </c>
      <c r="F485" s="261" t="s">
        <v>403</v>
      </c>
      <c r="G485" s="258"/>
      <c r="H485" s="260" t="s">
        <v>1</v>
      </c>
      <c r="I485" s="262"/>
      <c r="J485" s="258"/>
      <c r="K485" s="258"/>
      <c r="L485" s="263"/>
      <c r="M485" s="264"/>
      <c r="N485" s="265"/>
      <c r="O485" s="265"/>
      <c r="P485" s="265"/>
      <c r="Q485" s="265"/>
      <c r="R485" s="265"/>
      <c r="S485" s="265"/>
      <c r="T485" s="26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7" t="s">
        <v>173</v>
      </c>
      <c r="AU485" s="267" t="s">
        <v>82</v>
      </c>
      <c r="AV485" s="13" t="s">
        <v>80</v>
      </c>
      <c r="AW485" s="13" t="s">
        <v>30</v>
      </c>
      <c r="AX485" s="13" t="s">
        <v>73</v>
      </c>
      <c r="AY485" s="267" t="s">
        <v>165</v>
      </c>
    </row>
    <row r="486" spans="1:51" s="14" customFormat="1" ht="12">
      <c r="A486" s="14"/>
      <c r="B486" s="268"/>
      <c r="C486" s="269"/>
      <c r="D486" s="259" t="s">
        <v>173</v>
      </c>
      <c r="E486" s="270" t="s">
        <v>1</v>
      </c>
      <c r="F486" s="271" t="s">
        <v>3130</v>
      </c>
      <c r="G486" s="269"/>
      <c r="H486" s="272">
        <v>1.31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173</v>
      </c>
      <c r="AU486" s="278" t="s">
        <v>82</v>
      </c>
      <c r="AV486" s="14" t="s">
        <v>82</v>
      </c>
      <c r="AW486" s="14" t="s">
        <v>30</v>
      </c>
      <c r="AX486" s="14" t="s">
        <v>73</v>
      </c>
      <c r="AY486" s="278" t="s">
        <v>165</v>
      </c>
    </row>
    <row r="487" spans="1:51" s="14" customFormat="1" ht="12">
      <c r="A487" s="14"/>
      <c r="B487" s="268"/>
      <c r="C487" s="269"/>
      <c r="D487" s="259" t="s">
        <v>173</v>
      </c>
      <c r="E487" s="270" t="s">
        <v>1</v>
      </c>
      <c r="F487" s="271" t="s">
        <v>3131</v>
      </c>
      <c r="G487" s="269"/>
      <c r="H487" s="272">
        <v>8.28</v>
      </c>
      <c r="I487" s="273"/>
      <c r="J487" s="269"/>
      <c r="K487" s="269"/>
      <c r="L487" s="274"/>
      <c r="M487" s="275"/>
      <c r="N487" s="276"/>
      <c r="O487" s="276"/>
      <c r="P487" s="276"/>
      <c r="Q487" s="276"/>
      <c r="R487" s="276"/>
      <c r="S487" s="276"/>
      <c r="T487" s="27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8" t="s">
        <v>173</v>
      </c>
      <c r="AU487" s="278" t="s">
        <v>82</v>
      </c>
      <c r="AV487" s="14" t="s">
        <v>82</v>
      </c>
      <c r="AW487" s="14" t="s">
        <v>30</v>
      </c>
      <c r="AX487" s="14" t="s">
        <v>73</v>
      </c>
      <c r="AY487" s="278" t="s">
        <v>165</v>
      </c>
    </row>
    <row r="488" spans="1:51" s="14" customFormat="1" ht="12">
      <c r="A488" s="14"/>
      <c r="B488" s="268"/>
      <c r="C488" s="269"/>
      <c r="D488" s="259" t="s">
        <v>173</v>
      </c>
      <c r="E488" s="270" t="s">
        <v>1</v>
      </c>
      <c r="F488" s="271" t="s">
        <v>3132</v>
      </c>
      <c r="G488" s="269"/>
      <c r="H488" s="272">
        <v>1.3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173</v>
      </c>
      <c r="AU488" s="278" t="s">
        <v>82</v>
      </c>
      <c r="AV488" s="14" t="s">
        <v>82</v>
      </c>
      <c r="AW488" s="14" t="s">
        <v>30</v>
      </c>
      <c r="AX488" s="14" t="s">
        <v>73</v>
      </c>
      <c r="AY488" s="278" t="s">
        <v>165</v>
      </c>
    </row>
    <row r="489" spans="1:51" s="14" customFormat="1" ht="12">
      <c r="A489" s="14"/>
      <c r="B489" s="268"/>
      <c r="C489" s="269"/>
      <c r="D489" s="259" t="s">
        <v>173</v>
      </c>
      <c r="E489" s="270" t="s">
        <v>1</v>
      </c>
      <c r="F489" s="271" t="s">
        <v>3133</v>
      </c>
      <c r="G489" s="269"/>
      <c r="H489" s="272">
        <v>1.8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173</v>
      </c>
      <c r="AU489" s="278" t="s">
        <v>82</v>
      </c>
      <c r="AV489" s="14" t="s">
        <v>82</v>
      </c>
      <c r="AW489" s="14" t="s">
        <v>30</v>
      </c>
      <c r="AX489" s="14" t="s">
        <v>73</v>
      </c>
      <c r="AY489" s="278" t="s">
        <v>165</v>
      </c>
    </row>
    <row r="490" spans="1:51" s="14" customFormat="1" ht="12">
      <c r="A490" s="14"/>
      <c r="B490" s="268"/>
      <c r="C490" s="269"/>
      <c r="D490" s="259" t="s">
        <v>173</v>
      </c>
      <c r="E490" s="270" t="s">
        <v>1</v>
      </c>
      <c r="F490" s="271" t="s">
        <v>3134</v>
      </c>
      <c r="G490" s="269"/>
      <c r="H490" s="272">
        <v>12.06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173</v>
      </c>
      <c r="AU490" s="278" t="s">
        <v>82</v>
      </c>
      <c r="AV490" s="14" t="s">
        <v>82</v>
      </c>
      <c r="AW490" s="14" t="s">
        <v>30</v>
      </c>
      <c r="AX490" s="14" t="s">
        <v>73</v>
      </c>
      <c r="AY490" s="278" t="s">
        <v>165</v>
      </c>
    </row>
    <row r="491" spans="1:51" s="14" customFormat="1" ht="12">
      <c r="A491" s="14"/>
      <c r="B491" s="268"/>
      <c r="C491" s="269"/>
      <c r="D491" s="259" t="s">
        <v>173</v>
      </c>
      <c r="E491" s="270" t="s">
        <v>1</v>
      </c>
      <c r="F491" s="271" t="s">
        <v>3135</v>
      </c>
      <c r="G491" s="269"/>
      <c r="H491" s="272">
        <v>11.2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173</v>
      </c>
      <c r="AU491" s="278" t="s">
        <v>82</v>
      </c>
      <c r="AV491" s="14" t="s">
        <v>82</v>
      </c>
      <c r="AW491" s="14" t="s">
        <v>30</v>
      </c>
      <c r="AX491" s="14" t="s">
        <v>73</v>
      </c>
      <c r="AY491" s="278" t="s">
        <v>165</v>
      </c>
    </row>
    <row r="492" spans="1:51" s="14" customFormat="1" ht="12">
      <c r="A492" s="14"/>
      <c r="B492" s="268"/>
      <c r="C492" s="269"/>
      <c r="D492" s="259" t="s">
        <v>173</v>
      </c>
      <c r="E492" s="270" t="s">
        <v>1</v>
      </c>
      <c r="F492" s="271" t="s">
        <v>3136</v>
      </c>
      <c r="G492" s="269"/>
      <c r="H492" s="272">
        <v>18.63</v>
      </c>
      <c r="I492" s="273"/>
      <c r="J492" s="269"/>
      <c r="K492" s="269"/>
      <c r="L492" s="274"/>
      <c r="M492" s="275"/>
      <c r="N492" s="276"/>
      <c r="O492" s="276"/>
      <c r="P492" s="276"/>
      <c r="Q492" s="276"/>
      <c r="R492" s="276"/>
      <c r="S492" s="276"/>
      <c r="T492" s="27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8" t="s">
        <v>173</v>
      </c>
      <c r="AU492" s="278" t="s">
        <v>82</v>
      </c>
      <c r="AV492" s="14" t="s">
        <v>82</v>
      </c>
      <c r="AW492" s="14" t="s">
        <v>30</v>
      </c>
      <c r="AX492" s="14" t="s">
        <v>73</v>
      </c>
      <c r="AY492" s="278" t="s">
        <v>165</v>
      </c>
    </row>
    <row r="493" spans="1:51" s="13" customFormat="1" ht="12">
      <c r="A493" s="13"/>
      <c r="B493" s="257"/>
      <c r="C493" s="258"/>
      <c r="D493" s="259" t="s">
        <v>173</v>
      </c>
      <c r="E493" s="260" t="s">
        <v>1</v>
      </c>
      <c r="F493" s="261" t="s">
        <v>408</v>
      </c>
      <c r="G493" s="258"/>
      <c r="H493" s="260" t="s">
        <v>1</v>
      </c>
      <c r="I493" s="262"/>
      <c r="J493" s="258"/>
      <c r="K493" s="258"/>
      <c r="L493" s="263"/>
      <c r="M493" s="264"/>
      <c r="N493" s="265"/>
      <c r="O493" s="265"/>
      <c r="P493" s="265"/>
      <c r="Q493" s="265"/>
      <c r="R493" s="265"/>
      <c r="S493" s="265"/>
      <c r="T493" s="26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7" t="s">
        <v>173</v>
      </c>
      <c r="AU493" s="267" t="s">
        <v>82</v>
      </c>
      <c r="AV493" s="13" t="s">
        <v>80</v>
      </c>
      <c r="AW493" s="13" t="s">
        <v>30</v>
      </c>
      <c r="AX493" s="13" t="s">
        <v>73</v>
      </c>
      <c r="AY493" s="267" t="s">
        <v>165</v>
      </c>
    </row>
    <row r="494" spans="1:51" s="14" customFormat="1" ht="12">
      <c r="A494" s="14"/>
      <c r="B494" s="268"/>
      <c r="C494" s="269"/>
      <c r="D494" s="259" t="s">
        <v>173</v>
      </c>
      <c r="E494" s="270" t="s">
        <v>1</v>
      </c>
      <c r="F494" s="271" t="s">
        <v>3135</v>
      </c>
      <c r="G494" s="269"/>
      <c r="H494" s="272">
        <v>11.2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173</v>
      </c>
      <c r="AU494" s="278" t="s">
        <v>82</v>
      </c>
      <c r="AV494" s="14" t="s">
        <v>82</v>
      </c>
      <c r="AW494" s="14" t="s">
        <v>30</v>
      </c>
      <c r="AX494" s="14" t="s">
        <v>73</v>
      </c>
      <c r="AY494" s="278" t="s">
        <v>165</v>
      </c>
    </row>
    <row r="495" spans="1:51" s="14" customFormat="1" ht="12">
      <c r="A495" s="14"/>
      <c r="B495" s="268"/>
      <c r="C495" s="269"/>
      <c r="D495" s="259" t="s">
        <v>173</v>
      </c>
      <c r="E495" s="270" t="s">
        <v>1</v>
      </c>
      <c r="F495" s="271" t="s">
        <v>508</v>
      </c>
      <c r="G495" s="269"/>
      <c r="H495" s="272">
        <v>9.45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8" t="s">
        <v>173</v>
      </c>
      <c r="AU495" s="278" t="s">
        <v>82</v>
      </c>
      <c r="AV495" s="14" t="s">
        <v>82</v>
      </c>
      <c r="AW495" s="14" t="s">
        <v>30</v>
      </c>
      <c r="AX495" s="14" t="s">
        <v>73</v>
      </c>
      <c r="AY495" s="278" t="s">
        <v>165</v>
      </c>
    </row>
    <row r="496" spans="1:51" s="14" customFormat="1" ht="12">
      <c r="A496" s="14"/>
      <c r="B496" s="268"/>
      <c r="C496" s="269"/>
      <c r="D496" s="259" t="s">
        <v>173</v>
      </c>
      <c r="E496" s="270" t="s">
        <v>1</v>
      </c>
      <c r="F496" s="271" t="s">
        <v>3137</v>
      </c>
      <c r="G496" s="269"/>
      <c r="H496" s="272">
        <v>26.91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173</v>
      </c>
      <c r="AU496" s="278" t="s">
        <v>82</v>
      </c>
      <c r="AV496" s="14" t="s">
        <v>82</v>
      </c>
      <c r="AW496" s="14" t="s">
        <v>30</v>
      </c>
      <c r="AX496" s="14" t="s">
        <v>73</v>
      </c>
      <c r="AY496" s="278" t="s">
        <v>165</v>
      </c>
    </row>
    <row r="497" spans="1:51" s="14" customFormat="1" ht="12">
      <c r="A497" s="14"/>
      <c r="B497" s="268"/>
      <c r="C497" s="269"/>
      <c r="D497" s="259" t="s">
        <v>173</v>
      </c>
      <c r="E497" s="270" t="s">
        <v>1</v>
      </c>
      <c r="F497" s="271" t="s">
        <v>3138</v>
      </c>
      <c r="G497" s="269"/>
      <c r="H497" s="272">
        <v>11.88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173</v>
      </c>
      <c r="AU497" s="278" t="s">
        <v>82</v>
      </c>
      <c r="AV497" s="14" t="s">
        <v>82</v>
      </c>
      <c r="AW497" s="14" t="s">
        <v>30</v>
      </c>
      <c r="AX497" s="14" t="s">
        <v>73</v>
      </c>
      <c r="AY497" s="278" t="s">
        <v>165</v>
      </c>
    </row>
    <row r="498" spans="1:65" s="2" customFormat="1" ht="16.5" customHeight="1">
      <c r="A498" s="37"/>
      <c r="B498" s="38"/>
      <c r="C498" s="279" t="s">
        <v>516</v>
      </c>
      <c r="D498" s="279" t="s">
        <v>238</v>
      </c>
      <c r="E498" s="280" t="s">
        <v>512</v>
      </c>
      <c r="F498" s="281" t="s">
        <v>513</v>
      </c>
      <c r="G498" s="282" t="s">
        <v>457</v>
      </c>
      <c r="H498" s="283">
        <v>1858.773</v>
      </c>
      <c r="I498" s="284"/>
      <c r="J498" s="285">
        <f>ROUND(I498*H498,2)</f>
        <v>0</v>
      </c>
      <c r="K498" s="286"/>
      <c r="L498" s="287"/>
      <c r="M498" s="288" t="s">
        <v>1</v>
      </c>
      <c r="N498" s="289" t="s">
        <v>38</v>
      </c>
      <c r="O498" s="90"/>
      <c r="P498" s="253">
        <f>O498*H498</f>
        <v>0</v>
      </c>
      <c r="Q498" s="253">
        <v>3E-05</v>
      </c>
      <c r="R498" s="253">
        <f>Q498*H498</f>
        <v>0.05576319</v>
      </c>
      <c r="S498" s="253">
        <v>0</v>
      </c>
      <c r="T498" s="254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55" t="s">
        <v>208</v>
      </c>
      <c r="AT498" s="255" t="s">
        <v>238</v>
      </c>
      <c r="AU498" s="255" t="s">
        <v>82</v>
      </c>
      <c r="AY498" s="16" t="s">
        <v>165</v>
      </c>
      <c r="BE498" s="256">
        <f>IF(N498="základní",J498,0)</f>
        <v>0</v>
      </c>
      <c r="BF498" s="256">
        <f>IF(N498="snížená",J498,0)</f>
        <v>0</v>
      </c>
      <c r="BG498" s="256">
        <f>IF(N498="zákl. přenesená",J498,0)</f>
        <v>0</v>
      </c>
      <c r="BH498" s="256">
        <f>IF(N498="sníž. přenesená",J498,0)</f>
        <v>0</v>
      </c>
      <c r="BI498" s="256">
        <f>IF(N498="nulová",J498,0)</f>
        <v>0</v>
      </c>
      <c r="BJ498" s="16" t="s">
        <v>80</v>
      </c>
      <c r="BK498" s="256">
        <f>ROUND(I498*H498,2)</f>
        <v>0</v>
      </c>
      <c r="BL498" s="16" t="s">
        <v>171</v>
      </c>
      <c r="BM498" s="255" t="s">
        <v>3139</v>
      </c>
    </row>
    <row r="499" spans="1:51" s="13" customFormat="1" ht="12">
      <c r="A499" s="13"/>
      <c r="B499" s="257"/>
      <c r="C499" s="258"/>
      <c r="D499" s="259" t="s">
        <v>173</v>
      </c>
      <c r="E499" s="260" t="s">
        <v>1</v>
      </c>
      <c r="F499" s="261" t="s">
        <v>174</v>
      </c>
      <c r="G499" s="258"/>
      <c r="H499" s="260" t="s">
        <v>1</v>
      </c>
      <c r="I499" s="262"/>
      <c r="J499" s="258"/>
      <c r="K499" s="258"/>
      <c r="L499" s="263"/>
      <c r="M499" s="264"/>
      <c r="N499" s="265"/>
      <c r="O499" s="265"/>
      <c r="P499" s="265"/>
      <c r="Q499" s="265"/>
      <c r="R499" s="265"/>
      <c r="S499" s="265"/>
      <c r="T499" s="26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7" t="s">
        <v>173</v>
      </c>
      <c r="AU499" s="267" t="s">
        <v>82</v>
      </c>
      <c r="AV499" s="13" t="s">
        <v>80</v>
      </c>
      <c r="AW499" s="13" t="s">
        <v>30</v>
      </c>
      <c r="AX499" s="13" t="s">
        <v>73</v>
      </c>
      <c r="AY499" s="267" t="s">
        <v>165</v>
      </c>
    </row>
    <row r="500" spans="1:51" s="14" customFormat="1" ht="12">
      <c r="A500" s="14"/>
      <c r="B500" s="268"/>
      <c r="C500" s="269"/>
      <c r="D500" s="259" t="s">
        <v>173</v>
      </c>
      <c r="E500" s="270" t="s">
        <v>1</v>
      </c>
      <c r="F500" s="271" t="s">
        <v>3059</v>
      </c>
      <c r="G500" s="269"/>
      <c r="H500" s="272">
        <v>129.2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173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165</v>
      </c>
    </row>
    <row r="501" spans="1:51" s="14" customFormat="1" ht="12">
      <c r="A501" s="14"/>
      <c r="B501" s="268"/>
      <c r="C501" s="269"/>
      <c r="D501" s="259" t="s">
        <v>173</v>
      </c>
      <c r="E501" s="270" t="s">
        <v>1</v>
      </c>
      <c r="F501" s="271" t="s">
        <v>3060</v>
      </c>
      <c r="G501" s="269"/>
      <c r="H501" s="272">
        <v>36.2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173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165</v>
      </c>
    </row>
    <row r="502" spans="1:51" s="13" customFormat="1" ht="12">
      <c r="A502" s="13"/>
      <c r="B502" s="257"/>
      <c r="C502" s="258"/>
      <c r="D502" s="259" t="s">
        <v>173</v>
      </c>
      <c r="E502" s="260" t="s">
        <v>1</v>
      </c>
      <c r="F502" s="261" t="s">
        <v>470</v>
      </c>
      <c r="G502" s="258"/>
      <c r="H502" s="260" t="s">
        <v>1</v>
      </c>
      <c r="I502" s="262"/>
      <c r="J502" s="258"/>
      <c r="K502" s="258"/>
      <c r="L502" s="263"/>
      <c r="M502" s="264"/>
      <c r="N502" s="265"/>
      <c r="O502" s="265"/>
      <c r="P502" s="265"/>
      <c r="Q502" s="265"/>
      <c r="R502" s="265"/>
      <c r="S502" s="265"/>
      <c r="T502" s="26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7" t="s">
        <v>173</v>
      </c>
      <c r="AU502" s="267" t="s">
        <v>82</v>
      </c>
      <c r="AV502" s="13" t="s">
        <v>80</v>
      </c>
      <c r="AW502" s="13" t="s">
        <v>30</v>
      </c>
      <c r="AX502" s="13" t="s">
        <v>73</v>
      </c>
      <c r="AY502" s="267" t="s">
        <v>165</v>
      </c>
    </row>
    <row r="503" spans="1:51" s="13" customFormat="1" ht="12">
      <c r="A503" s="13"/>
      <c r="B503" s="257"/>
      <c r="C503" s="258"/>
      <c r="D503" s="259" t="s">
        <v>173</v>
      </c>
      <c r="E503" s="260" t="s">
        <v>1</v>
      </c>
      <c r="F503" s="261" t="s">
        <v>471</v>
      </c>
      <c r="G503" s="258"/>
      <c r="H503" s="260" t="s">
        <v>1</v>
      </c>
      <c r="I503" s="262"/>
      <c r="J503" s="258"/>
      <c r="K503" s="258"/>
      <c r="L503" s="263"/>
      <c r="M503" s="264"/>
      <c r="N503" s="265"/>
      <c r="O503" s="265"/>
      <c r="P503" s="265"/>
      <c r="Q503" s="265"/>
      <c r="R503" s="265"/>
      <c r="S503" s="265"/>
      <c r="T503" s="26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7" t="s">
        <v>173</v>
      </c>
      <c r="AU503" s="267" t="s">
        <v>82</v>
      </c>
      <c r="AV503" s="13" t="s">
        <v>80</v>
      </c>
      <c r="AW503" s="13" t="s">
        <v>30</v>
      </c>
      <c r="AX503" s="13" t="s">
        <v>73</v>
      </c>
      <c r="AY503" s="267" t="s">
        <v>165</v>
      </c>
    </row>
    <row r="504" spans="1:51" s="14" customFormat="1" ht="12">
      <c r="A504" s="14"/>
      <c r="B504" s="268"/>
      <c r="C504" s="269"/>
      <c r="D504" s="259" t="s">
        <v>173</v>
      </c>
      <c r="E504" s="270" t="s">
        <v>1</v>
      </c>
      <c r="F504" s="271" t="s">
        <v>3061</v>
      </c>
      <c r="G504" s="269"/>
      <c r="H504" s="272">
        <v>13.2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173</v>
      </c>
      <c r="AU504" s="278" t="s">
        <v>82</v>
      </c>
      <c r="AV504" s="14" t="s">
        <v>82</v>
      </c>
      <c r="AW504" s="14" t="s">
        <v>30</v>
      </c>
      <c r="AX504" s="14" t="s">
        <v>73</v>
      </c>
      <c r="AY504" s="278" t="s">
        <v>165</v>
      </c>
    </row>
    <row r="505" spans="1:51" s="14" customFormat="1" ht="12">
      <c r="A505" s="14"/>
      <c r="B505" s="268"/>
      <c r="C505" s="269"/>
      <c r="D505" s="259" t="s">
        <v>173</v>
      </c>
      <c r="E505" s="270" t="s">
        <v>1</v>
      </c>
      <c r="F505" s="271" t="s">
        <v>3062</v>
      </c>
      <c r="G505" s="269"/>
      <c r="H505" s="272">
        <v>14.8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173</v>
      </c>
      <c r="AU505" s="278" t="s">
        <v>82</v>
      </c>
      <c r="AV505" s="14" t="s">
        <v>82</v>
      </c>
      <c r="AW505" s="14" t="s">
        <v>30</v>
      </c>
      <c r="AX505" s="14" t="s">
        <v>73</v>
      </c>
      <c r="AY505" s="278" t="s">
        <v>165</v>
      </c>
    </row>
    <row r="506" spans="1:51" s="14" customFormat="1" ht="12">
      <c r="A506" s="14"/>
      <c r="B506" s="268"/>
      <c r="C506" s="269"/>
      <c r="D506" s="259" t="s">
        <v>173</v>
      </c>
      <c r="E506" s="270" t="s">
        <v>1</v>
      </c>
      <c r="F506" s="271" t="s">
        <v>3063</v>
      </c>
      <c r="G506" s="269"/>
      <c r="H506" s="272">
        <v>9.4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173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165</v>
      </c>
    </row>
    <row r="507" spans="1:51" s="14" customFormat="1" ht="12">
      <c r="A507" s="14"/>
      <c r="B507" s="268"/>
      <c r="C507" s="269"/>
      <c r="D507" s="259" t="s">
        <v>173</v>
      </c>
      <c r="E507" s="270" t="s">
        <v>1</v>
      </c>
      <c r="F507" s="271" t="s">
        <v>3064</v>
      </c>
      <c r="G507" s="269"/>
      <c r="H507" s="272">
        <v>9.1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173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165</v>
      </c>
    </row>
    <row r="508" spans="1:51" s="14" customFormat="1" ht="12">
      <c r="A508" s="14"/>
      <c r="B508" s="268"/>
      <c r="C508" s="269"/>
      <c r="D508" s="259" t="s">
        <v>173</v>
      </c>
      <c r="E508" s="270" t="s">
        <v>1</v>
      </c>
      <c r="F508" s="271" t="s">
        <v>3065</v>
      </c>
      <c r="G508" s="269"/>
      <c r="H508" s="272">
        <v>8.6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173</v>
      </c>
      <c r="AU508" s="278" t="s">
        <v>82</v>
      </c>
      <c r="AV508" s="14" t="s">
        <v>82</v>
      </c>
      <c r="AW508" s="14" t="s">
        <v>30</v>
      </c>
      <c r="AX508" s="14" t="s">
        <v>73</v>
      </c>
      <c r="AY508" s="278" t="s">
        <v>165</v>
      </c>
    </row>
    <row r="509" spans="1:51" s="14" customFormat="1" ht="12">
      <c r="A509" s="14"/>
      <c r="B509" s="268"/>
      <c r="C509" s="269"/>
      <c r="D509" s="259" t="s">
        <v>173</v>
      </c>
      <c r="E509" s="270" t="s">
        <v>1</v>
      </c>
      <c r="F509" s="271" t="s">
        <v>3066</v>
      </c>
      <c r="G509" s="269"/>
      <c r="H509" s="272">
        <v>6.1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173</v>
      </c>
      <c r="AU509" s="278" t="s">
        <v>82</v>
      </c>
      <c r="AV509" s="14" t="s">
        <v>82</v>
      </c>
      <c r="AW509" s="14" t="s">
        <v>30</v>
      </c>
      <c r="AX509" s="14" t="s">
        <v>73</v>
      </c>
      <c r="AY509" s="278" t="s">
        <v>165</v>
      </c>
    </row>
    <row r="510" spans="1:51" s="14" customFormat="1" ht="12">
      <c r="A510" s="14"/>
      <c r="B510" s="268"/>
      <c r="C510" s="269"/>
      <c r="D510" s="259" t="s">
        <v>173</v>
      </c>
      <c r="E510" s="270" t="s">
        <v>1</v>
      </c>
      <c r="F510" s="271" t="s">
        <v>3067</v>
      </c>
      <c r="G510" s="269"/>
      <c r="H510" s="272">
        <v>8.7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173</v>
      </c>
      <c r="AU510" s="278" t="s">
        <v>82</v>
      </c>
      <c r="AV510" s="14" t="s">
        <v>82</v>
      </c>
      <c r="AW510" s="14" t="s">
        <v>30</v>
      </c>
      <c r="AX510" s="14" t="s">
        <v>73</v>
      </c>
      <c r="AY510" s="278" t="s">
        <v>165</v>
      </c>
    </row>
    <row r="511" spans="1:51" s="14" customFormat="1" ht="12">
      <c r="A511" s="14"/>
      <c r="B511" s="268"/>
      <c r="C511" s="269"/>
      <c r="D511" s="259" t="s">
        <v>173</v>
      </c>
      <c r="E511" s="270" t="s">
        <v>1</v>
      </c>
      <c r="F511" s="271" t="s">
        <v>3068</v>
      </c>
      <c r="G511" s="269"/>
      <c r="H511" s="272">
        <v>7.9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8" t="s">
        <v>173</v>
      </c>
      <c r="AU511" s="278" t="s">
        <v>82</v>
      </c>
      <c r="AV511" s="14" t="s">
        <v>82</v>
      </c>
      <c r="AW511" s="14" t="s">
        <v>30</v>
      </c>
      <c r="AX511" s="14" t="s">
        <v>73</v>
      </c>
      <c r="AY511" s="278" t="s">
        <v>165</v>
      </c>
    </row>
    <row r="512" spans="1:51" s="14" customFormat="1" ht="12">
      <c r="A512" s="14"/>
      <c r="B512" s="268"/>
      <c r="C512" s="269"/>
      <c r="D512" s="259" t="s">
        <v>173</v>
      </c>
      <c r="E512" s="270" t="s">
        <v>1</v>
      </c>
      <c r="F512" s="271" t="s">
        <v>3069</v>
      </c>
      <c r="G512" s="269"/>
      <c r="H512" s="272">
        <v>8.9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173</v>
      </c>
      <c r="AU512" s="278" t="s">
        <v>82</v>
      </c>
      <c r="AV512" s="14" t="s">
        <v>82</v>
      </c>
      <c r="AW512" s="14" t="s">
        <v>30</v>
      </c>
      <c r="AX512" s="14" t="s">
        <v>73</v>
      </c>
      <c r="AY512" s="278" t="s">
        <v>165</v>
      </c>
    </row>
    <row r="513" spans="1:51" s="14" customFormat="1" ht="12">
      <c r="A513" s="14"/>
      <c r="B513" s="268"/>
      <c r="C513" s="269"/>
      <c r="D513" s="259" t="s">
        <v>173</v>
      </c>
      <c r="E513" s="270" t="s">
        <v>1</v>
      </c>
      <c r="F513" s="271" t="s">
        <v>3070</v>
      </c>
      <c r="G513" s="269"/>
      <c r="H513" s="272">
        <v>7.5</v>
      </c>
      <c r="I513" s="273"/>
      <c r="J513" s="269"/>
      <c r="K513" s="269"/>
      <c r="L513" s="274"/>
      <c r="M513" s="275"/>
      <c r="N513" s="276"/>
      <c r="O513" s="276"/>
      <c r="P513" s="276"/>
      <c r="Q513" s="276"/>
      <c r="R513" s="276"/>
      <c r="S513" s="276"/>
      <c r="T513" s="27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8" t="s">
        <v>173</v>
      </c>
      <c r="AU513" s="278" t="s">
        <v>82</v>
      </c>
      <c r="AV513" s="14" t="s">
        <v>82</v>
      </c>
      <c r="AW513" s="14" t="s">
        <v>30</v>
      </c>
      <c r="AX513" s="14" t="s">
        <v>73</v>
      </c>
      <c r="AY513" s="278" t="s">
        <v>165</v>
      </c>
    </row>
    <row r="514" spans="1:51" s="14" customFormat="1" ht="12">
      <c r="A514" s="14"/>
      <c r="B514" s="268"/>
      <c r="C514" s="269"/>
      <c r="D514" s="259" t="s">
        <v>173</v>
      </c>
      <c r="E514" s="270" t="s">
        <v>1</v>
      </c>
      <c r="F514" s="271" t="s">
        <v>3071</v>
      </c>
      <c r="G514" s="269"/>
      <c r="H514" s="272">
        <v>7.5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173</v>
      </c>
      <c r="AU514" s="278" t="s">
        <v>82</v>
      </c>
      <c r="AV514" s="14" t="s">
        <v>82</v>
      </c>
      <c r="AW514" s="14" t="s">
        <v>30</v>
      </c>
      <c r="AX514" s="14" t="s">
        <v>73</v>
      </c>
      <c r="AY514" s="278" t="s">
        <v>165</v>
      </c>
    </row>
    <row r="515" spans="1:51" s="14" customFormat="1" ht="12">
      <c r="A515" s="14"/>
      <c r="B515" s="268"/>
      <c r="C515" s="269"/>
      <c r="D515" s="259" t="s">
        <v>173</v>
      </c>
      <c r="E515" s="270" t="s">
        <v>1</v>
      </c>
      <c r="F515" s="271" t="s">
        <v>3072</v>
      </c>
      <c r="G515" s="269"/>
      <c r="H515" s="272">
        <v>7.7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173</v>
      </c>
      <c r="AU515" s="278" t="s">
        <v>82</v>
      </c>
      <c r="AV515" s="14" t="s">
        <v>82</v>
      </c>
      <c r="AW515" s="14" t="s">
        <v>30</v>
      </c>
      <c r="AX515" s="14" t="s">
        <v>73</v>
      </c>
      <c r="AY515" s="278" t="s">
        <v>165</v>
      </c>
    </row>
    <row r="516" spans="1:51" s="14" customFormat="1" ht="12">
      <c r="A516" s="14"/>
      <c r="B516" s="268"/>
      <c r="C516" s="269"/>
      <c r="D516" s="259" t="s">
        <v>173</v>
      </c>
      <c r="E516" s="270" t="s">
        <v>1</v>
      </c>
      <c r="F516" s="271" t="s">
        <v>3073</v>
      </c>
      <c r="G516" s="269"/>
      <c r="H516" s="272">
        <v>8.7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173</v>
      </c>
      <c r="AU516" s="278" t="s">
        <v>82</v>
      </c>
      <c r="AV516" s="14" t="s">
        <v>82</v>
      </c>
      <c r="AW516" s="14" t="s">
        <v>30</v>
      </c>
      <c r="AX516" s="14" t="s">
        <v>73</v>
      </c>
      <c r="AY516" s="278" t="s">
        <v>165</v>
      </c>
    </row>
    <row r="517" spans="1:51" s="14" customFormat="1" ht="12">
      <c r="A517" s="14"/>
      <c r="B517" s="268"/>
      <c r="C517" s="269"/>
      <c r="D517" s="259" t="s">
        <v>173</v>
      </c>
      <c r="E517" s="270" t="s">
        <v>1</v>
      </c>
      <c r="F517" s="271" t="s">
        <v>3074</v>
      </c>
      <c r="G517" s="269"/>
      <c r="H517" s="272">
        <v>9.3</v>
      </c>
      <c r="I517" s="273"/>
      <c r="J517" s="269"/>
      <c r="K517" s="269"/>
      <c r="L517" s="274"/>
      <c r="M517" s="275"/>
      <c r="N517" s="276"/>
      <c r="O517" s="276"/>
      <c r="P517" s="276"/>
      <c r="Q517" s="276"/>
      <c r="R517" s="276"/>
      <c r="S517" s="276"/>
      <c r="T517" s="27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8" t="s">
        <v>173</v>
      </c>
      <c r="AU517" s="278" t="s">
        <v>82</v>
      </c>
      <c r="AV517" s="14" t="s">
        <v>82</v>
      </c>
      <c r="AW517" s="14" t="s">
        <v>30</v>
      </c>
      <c r="AX517" s="14" t="s">
        <v>73</v>
      </c>
      <c r="AY517" s="278" t="s">
        <v>165</v>
      </c>
    </row>
    <row r="518" spans="1:51" s="14" customFormat="1" ht="12">
      <c r="A518" s="14"/>
      <c r="B518" s="268"/>
      <c r="C518" s="269"/>
      <c r="D518" s="259" t="s">
        <v>173</v>
      </c>
      <c r="E518" s="270" t="s">
        <v>1</v>
      </c>
      <c r="F518" s="271" t="s">
        <v>3075</v>
      </c>
      <c r="G518" s="269"/>
      <c r="H518" s="272">
        <v>9.5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173</v>
      </c>
      <c r="AU518" s="278" t="s">
        <v>82</v>
      </c>
      <c r="AV518" s="14" t="s">
        <v>82</v>
      </c>
      <c r="AW518" s="14" t="s">
        <v>30</v>
      </c>
      <c r="AX518" s="14" t="s">
        <v>73</v>
      </c>
      <c r="AY518" s="278" t="s">
        <v>165</v>
      </c>
    </row>
    <row r="519" spans="1:51" s="14" customFormat="1" ht="12">
      <c r="A519" s="14"/>
      <c r="B519" s="268"/>
      <c r="C519" s="269"/>
      <c r="D519" s="259" t="s">
        <v>173</v>
      </c>
      <c r="E519" s="270" t="s">
        <v>1</v>
      </c>
      <c r="F519" s="271" t="s">
        <v>3065</v>
      </c>
      <c r="G519" s="269"/>
      <c r="H519" s="272">
        <v>8.6</v>
      </c>
      <c r="I519" s="273"/>
      <c r="J519" s="269"/>
      <c r="K519" s="269"/>
      <c r="L519" s="274"/>
      <c r="M519" s="275"/>
      <c r="N519" s="276"/>
      <c r="O519" s="276"/>
      <c r="P519" s="276"/>
      <c r="Q519" s="276"/>
      <c r="R519" s="276"/>
      <c r="S519" s="276"/>
      <c r="T519" s="27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8" t="s">
        <v>173</v>
      </c>
      <c r="AU519" s="278" t="s">
        <v>82</v>
      </c>
      <c r="AV519" s="14" t="s">
        <v>82</v>
      </c>
      <c r="AW519" s="14" t="s">
        <v>30</v>
      </c>
      <c r="AX519" s="14" t="s">
        <v>73</v>
      </c>
      <c r="AY519" s="278" t="s">
        <v>165</v>
      </c>
    </row>
    <row r="520" spans="1:51" s="14" customFormat="1" ht="12">
      <c r="A520" s="14"/>
      <c r="B520" s="268"/>
      <c r="C520" s="269"/>
      <c r="D520" s="259" t="s">
        <v>173</v>
      </c>
      <c r="E520" s="270" t="s">
        <v>1</v>
      </c>
      <c r="F520" s="271" t="s">
        <v>3076</v>
      </c>
      <c r="G520" s="269"/>
      <c r="H520" s="272">
        <v>8.4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173</v>
      </c>
      <c r="AU520" s="278" t="s">
        <v>82</v>
      </c>
      <c r="AV520" s="14" t="s">
        <v>82</v>
      </c>
      <c r="AW520" s="14" t="s">
        <v>30</v>
      </c>
      <c r="AX520" s="14" t="s">
        <v>73</v>
      </c>
      <c r="AY520" s="278" t="s">
        <v>165</v>
      </c>
    </row>
    <row r="521" spans="1:51" s="14" customFormat="1" ht="12">
      <c r="A521" s="14"/>
      <c r="B521" s="268"/>
      <c r="C521" s="269"/>
      <c r="D521" s="259" t="s">
        <v>173</v>
      </c>
      <c r="E521" s="270" t="s">
        <v>1</v>
      </c>
      <c r="F521" s="271" t="s">
        <v>3077</v>
      </c>
      <c r="G521" s="269"/>
      <c r="H521" s="272">
        <v>8.8</v>
      </c>
      <c r="I521" s="273"/>
      <c r="J521" s="269"/>
      <c r="K521" s="269"/>
      <c r="L521" s="274"/>
      <c r="M521" s="275"/>
      <c r="N521" s="276"/>
      <c r="O521" s="276"/>
      <c r="P521" s="276"/>
      <c r="Q521" s="276"/>
      <c r="R521" s="276"/>
      <c r="S521" s="276"/>
      <c r="T521" s="27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8" t="s">
        <v>173</v>
      </c>
      <c r="AU521" s="278" t="s">
        <v>82</v>
      </c>
      <c r="AV521" s="14" t="s">
        <v>82</v>
      </c>
      <c r="AW521" s="14" t="s">
        <v>30</v>
      </c>
      <c r="AX521" s="14" t="s">
        <v>73</v>
      </c>
      <c r="AY521" s="278" t="s">
        <v>165</v>
      </c>
    </row>
    <row r="522" spans="1:51" s="14" customFormat="1" ht="12">
      <c r="A522" s="14"/>
      <c r="B522" s="268"/>
      <c r="C522" s="269"/>
      <c r="D522" s="259" t="s">
        <v>173</v>
      </c>
      <c r="E522" s="270" t="s">
        <v>1</v>
      </c>
      <c r="F522" s="271" t="s">
        <v>3078</v>
      </c>
      <c r="G522" s="269"/>
      <c r="H522" s="272">
        <v>9.6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173</v>
      </c>
      <c r="AU522" s="278" t="s">
        <v>82</v>
      </c>
      <c r="AV522" s="14" t="s">
        <v>82</v>
      </c>
      <c r="AW522" s="14" t="s">
        <v>30</v>
      </c>
      <c r="AX522" s="14" t="s">
        <v>73</v>
      </c>
      <c r="AY522" s="278" t="s">
        <v>165</v>
      </c>
    </row>
    <row r="523" spans="1:51" s="14" customFormat="1" ht="12">
      <c r="A523" s="14"/>
      <c r="B523" s="268"/>
      <c r="C523" s="269"/>
      <c r="D523" s="259" t="s">
        <v>173</v>
      </c>
      <c r="E523" s="270" t="s">
        <v>1</v>
      </c>
      <c r="F523" s="271" t="s">
        <v>3079</v>
      </c>
      <c r="G523" s="269"/>
      <c r="H523" s="272">
        <v>34.2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173</v>
      </c>
      <c r="AU523" s="278" t="s">
        <v>82</v>
      </c>
      <c r="AV523" s="14" t="s">
        <v>82</v>
      </c>
      <c r="AW523" s="14" t="s">
        <v>30</v>
      </c>
      <c r="AX523" s="14" t="s">
        <v>73</v>
      </c>
      <c r="AY523" s="278" t="s">
        <v>165</v>
      </c>
    </row>
    <row r="524" spans="1:51" s="14" customFormat="1" ht="12">
      <c r="A524" s="14"/>
      <c r="B524" s="268"/>
      <c r="C524" s="269"/>
      <c r="D524" s="259" t="s">
        <v>173</v>
      </c>
      <c r="E524" s="270" t="s">
        <v>1</v>
      </c>
      <c r="F524" s="271" t="s">
        <v>3080</v>
      </c>
      <c r="G524" s="269"/>
      <c r="H524" s="272">
        <v>12.8</v>
      </c>
      <c r="I524" s="273"/>
      <c r="J524" s="269"/>
      <c r="K524" s="269"/>
      <c r="L524" s="274"/>
      <c r="M524" s="275"/>
      <c r="N524" s="276"/>
      <c r="O524" s="276"/>
      <c r="P524" s="276"/>
      <c r="Q524" s="276"/>
      <c r="R524" s="276"/>
      <c r="S524" s="276"/>
      <c r="T524" s="27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8" t="s">
        <v>173</v>
      </c>
      <c r="AU524" s="278" t="s">
        <v>82</v>
      </c>
      <c r="AV524" s="14" t="s">
        <v>82</v>
      </c>
      <c r="AW524" s="14" t="s">
        <v>30</v>
      </c>
      <c r="AX524" s="14" t="s">
        <v>73</v>
      </c>
      <c r="AY524" s="278" t="s">
        <v>165</v>
      </c>
    </row>
    <row r="525" spans="1:51" s="14" customFormat="1" ht="12">
      <c r="A525" s="14"/>
      <c r="B525" s="268"/>
      <c r="C525" s="269"/>
      <c r="D525" s="259" t="s">
        <v>173</v>
      </c>
      <c r="E525" s="270" t="s">
        <v>1</v>
      </c>
      <c r="F525" s="271" t="s">
        <v>3081</v>
      </c>
      <c r="G525" s="269"/>
      <c r="H525" s="272">
        <v>10.1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173</v>
      </c>
      <c r="AU525" s="278" t="s">
        <v>82</v>
      </c>
      <c r="AV525" s="14" t="s">
        <v>82</v>
      </c>
      <c r="AW525" s="14" t="s">
        <v>30</v>
      </c>
      <c r="AX525" s="14" t="s">
        <v>73</v>
      </c>
      <c r="AY525" s="278" t="s">
        <v>165</v>
      </c>
    </row>
    <row r="526" spans="1:51" s="14" customFormat="1" ht="12">
      <c r="A526" s="14"/>
      <c r="B526" s="268"/>
      <c r="C526" s="269"/>
      <c r="D526" s="259" t="s">
        <v>173</v>
      </c>
      <c r="E526" s="270" t="s">
        <v>1</v>
      </c>
      <c r="F526" s="271" t="s">
        <v>3082</v>
      </c>
      <c r="G526" s="269"/>
      <c r="H526" s="272">
        <v>6.6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173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165</v>
      </c>
    </row>
    <row r="527" spans="1:51" s="14" customFormat="1" ht="12">
      <c r="A527" s="14"/>
      <c r="B527" s="268"/>
      <c r="C527" s="269"/>
      <c r="D527" s="259" t="s">
        <v>173</v>
      </c>
      <c r="E527" s="270" t="s">
        <v>1</v>
      </c>
      <c r="F527" s="271" t="s">
        <v>3083</v>
      </c>
      <c r="G527" s="269"/>
      <c r="H527" s="272">
        <v>23.5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173</v>
      </c>
      <c r="AU527" s="278" t="s">
        <v>82</v>
      </c>
      <c r="AV527" s="14" t="s">
        <v>82</v>
      </c>
      <c r="AW527" s="14" t="s">
        <v>30</v>
      </c>
      <c r="AX527" s="14" t="s">
        <v>73</v>
      </c>
      <c r="AY527" s="278" t="s">
        <v>165</v>
      </c>
    </row>
    <row r="528" spans="1:51" s="14" customFormat="1" ht="12">
      <c r="A528" s="14"/>
      <c r="B528" s="268"/>
      <c r="C528" s="269"/>
      <c r="D528" s="259" t="s">
        <v>173</v>
      </c>
      <c r="E528" s="270" t="s">
        <v>1</v>
      </c>
      <c r="F528" s="271" t="s">
        <v>3084</v>
      </c>
      <c r="G528" s="269"/>
      <c r="H528" s="272">
        <v>11.1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173</v>
      </c>
      <c r="AU528" s="278" t="s">
        <v>82</v>
      </c>
      <c r="AV528" s="14" t="s">
        <v>82</v>
      </c>
      <c r="AW528" s="14" t="s">
        <v>30</v>
      </c>
      <c r="AX528" s="14" t="s">
        <v>73</v>
      </c>
      <c r="AY528" s="278" t="s">
        <v>165</v>
      </c>
    </row>
    <row r="529" spans="1:51" s="14" customFormat="1" ht="12">
      <c r="A529" s="14"/>
      <c r="B529" s="268"/>
      <c r="C529" s="269"/>
      <c r="D529" s="259" t="s">
        <v>173</v>
      </c>
      <c r="E529" s="270" t="s">
        <v>1</v>
      </c>
      <c r="F529" s="271" t="s">
        <v>3085</v>
      </c>
      <c r="G529" s="269"/>
      <c r="H529" s="272">
        <v>18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173</v>
      </c>
      <c r="AU529" s="278" t="s">
        <v>82</v>
      </c>
      <c r="AV529" s="14" t="s">
        <v>82</v>
      </c>
      <c r="AW529" s="14" t="s">
        <v>30</v>
      </c>
      <c r="AX529" s="14" t="s">
        <v>73</v>
      </c>
      <c r="AY529" s="278" t="s">
        <v>165</v>
      </c>
    </row>
    <row r="530" spans="1:51" s="14" customFormat="1" ht="12">
      <c r="A530" s="14"/>
      <c r="B530" s="268"/>
      <c r="C530" s="269"/>
      <c r="D530" s="259" t="s">
        <v>173</v>
      </c>
      <c r="E530" s="270" t="s">
        <v>1</v>
      </c>
      <c r="F530" s="271" t="s">
        <v>3086</v>
      </c>
      <c r="G530" s="269"/>
      <c r="H530" s="272">
        <v>12.7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173</v>
      </c>
      <c r="AU530" s="278" t="s">
        <v>82</v>
      </c>
      <c r="AV530" s="14" t="s">
        <v>82</v>
      </c>
      <c r="AW530" s="14" t="s">
        <v>30</v>
      </c>
      <c r="AX530" s="14" t="s">
        <v>73</v>
      </c>
      <c r="AY530" s="278" t="s">
        <v>165</v>
      </c>
    </row>
    <row r="531" spans="1:51" s="14" customFormat="1" ht="12">
      <c r="A531" s="14"/>
      <c r="B531" s="268"/>
      <c r="C531" s="269"/>
      <c r="D531" s="259" t="s">
        <v>173</v>
      </c>
      <c r="E531" s="270" t="s">
        <v>1</v>
      </c>
      <c r="F531" s="271" t="s">
        <v>3087</v>
      </c>
      <c r="G531" s="269"/>
      <c r="H531" s="272">
        <v>22.4</v>
      </c>
      <c r="I531" s="273"/>
      <c r="J531" s="269"/>
      <c r="K531" s="269"/>
      <c r="L531" s="274"/>
      <c r="M531" s="275"/>
      <c r="N531" s="276"/>
      <c r="O531" s="276"/>
      <c r="P531" s="276"/>
      <c r="Q531" s="276"/>
      <c r="R531" s="276"/>
      <c r="S531" s="276"/>
      <c r="T531" s="27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8" t="s">
        <v>173</v>
      </c>
      <c r="AU531" s="278" t="s">
        <v>82</v>
      </c>
      <c r="AV531" s="14" t="s">
        <v>82</v>
      </c>
      <c r="AW531" s="14" t="s">
        <v>30</v>
      </c>
      <c r="AX531" s="14" t="s">
        <v>73</v>
      </c>
      <c r="AY531" s="278" t="s">
        <v>165</v>
      </c>
    </row>
    <row r="532" spans="1:51" s="14" customFormat="1" ht="12">
      <c r="A532" s="14"/>
      <c r="B532" s="268"/>
      <c r="C532" s="269"/>
      <c r="D532" s="259" t="s">
        <v>173</v>
      </c>
      <c r="E532" s="270" t="s">
        <v>1</v>
      </c>
      <c r="F532" s="271" t="s">
        <v>3088</v>
      </c>
      <c r="G532" s="269"/>
      <c r="H532" s="272">
        <v>23.9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173</v>
      </c>
      <c r="AU532" s="278" t="s">
        <v>82</v>
      </c>
      <c r="AV532" s="14" t="s">
        <v>82</v>
      </c>
      <c r="AW532" s="14" t="s">
        <v>30</v>
      </c>
      <c r="AX532" s="14" t="s">
        <v>73</v>
      </c>
      <c r="AY532" s="278" t="s">
        <v>165</v>
      </c>
    </row>
    <row r="533" spans="1:51" s="14" customFormat="1" ht="12">
      <c r="A533" s="14"/>
      <c r="B533" s="268"/>
      <c r="C533" s="269"/>
      <c r="D533" s="259" t="s">
        <v>173</v>
      </c>
      <c r="E533" s="270" t="s">
        <v>1</v>
      </c>
      <c r="F533" s="271" t="s">
        <v>3089</v>
      </c>
      <c r="G533" s="269"/>
      <c r="H533" s="272">
        <v>12.4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173</v>
      </c>
      <c r="AU533" s="278" t="s">
        <v>82</v>
      </c>
      <c r="AV533" s="14" t="s">
        <v>82</v>
      </c>
      <c r="AW533" s="14" t="s">
        <v>30</v>
      </c>
      <c r="AX533" s="14" t="s">
        <v>73</v>
      </c>
      <c r="AY533" s="278" t="s">
        <v>165</v>
      </c>
    </row>
    <row r="534" spans="1:51" s="14" customFormat="1" ht="12">
      <c r="A534" s="14"/>
      <c r="B534" s="268"/>
      <c r="C534" s="269"/>
      <c r="D534" s="259" t="s">
        <v>173</v>
      </c>
      <c r="E534" s="270" t="s">
        <v>1</v>
      </c>
      <c r="F534" s="271" t="s">
        <v>3090</v>
      </c>
      <c r="G534" s="269"/>
      <c r="H534" s="272">
        <v>15.25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173</v>
      </c>
      <c r="AU534" s="278" t="s">
        <v>82</v>
      </c>
      <c r="AV534" s="14" t="s">
        <v>82</v>
      </c>
      <c r="AW534" s="14" t="s">
        <v>30</v>
      </c>
      <c r="AX534" s="14" t="s">
        <v>73</v>
      </c>
      <c r="AY534" s="278" t="s">
        <v>165</v>
      </c>
    </row>
    <row r="535" spans="1:51" s="14" customFormat="1" ht="12">
      <c r="A535" s="14"/>
      <c r="B535" s="268"/>
      <c r="C535" s="269"/>
      <c r="D535" s="259" t="s">
        <v>173</v>
      </c>
      <c r="E535" s="270" t="s">
        <v>1</v>
      </c>
      <c r="F535" s="271" t="s">
        <v>3091</v>
      </c>
      <c r="G535" s="269"/>
      <c r="H535" s="272">
        <v>18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173</v>
      </c>
      <c r="AU535" s="278" t="s">
        <v>82</v>
      </c>
      <c r="AV535" s="14" t="s">
        <v>82</v>
      </c>
      <c r="AW535" s="14" t="s">
        <v>30</v>
      </c>
      <c r="AX535" s="14" t="s">
        <v>73</v>
      </c>
      <c r="AY535" s="278" t="s">
        <v>165</v>
      </c>
    </row>
    <row r="536" spans="1:51" s="14" customFormat="1" ht="12">
      <c r="A536" s="14"/>
      <c r="B536" s="268"/>
      <c r="C536" s="269"/>
      <c r="D536" s="259" t="s">
        <v>173</v>
      </c>
      <c r="E536" s="270" t="s">
        <v>1</v>
      </c>
      <c r="F536" s="271" t="s">
        <v>3092</v>
      </c>
      <c r="G536" s="269"/>
      <c r="H536" s="272">
        <v>8.6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173</v>
      </c>
      <c r="AU536" s="278" t="s">
        <v>82</v>
      </c>
      <c r="AV536" s="14" t="s">
        <v>82</v>
      </c>
      <c r="AW536" s="14" t="s">
        <v>30</v>
      </c>
      <c r="AX536" s="14" t="s">
        <v>73</v>
      </c>
      <c r="AY536" s="278" t="s">
        <v>165</v>
      </c>
    </row>
    <row r="537" spans="1:51" s="14" customFormat="1" ht="12">
      <c r="A537" s="14"/>
      <c r="B537" s="268"/>
      <c r="C537" s="269"/>
      <c r="D537" s="259" t="s">
        <v>173</v>
      </c>
      <c r="E537" s="270" t="s">
        <v>1</v>
      </c>
      <c r="F537" s="271" t="s">
        <v>3093</v>
      </c>
      <c r="G537" s="269"/>
      <c r="H537" s="272">
        <v>12.3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173</v>
      </c>
      <c r="AU537" s="278" t="s">
        <v>82</v>
      </c>
      <c r="AV537" s="14" t="s">
        <v>82</v>
      </c>
      <c r="AW537" s="14" t="s">
        <v>30</v>
      </c>
      <c r="AX537" s="14" t="s">
        <v>73</v>
      </c>
      <c r="AY537" s="278" t="s">
        <v>165</v>
      </c>
    </row>
    <row r="538" spans="1:51" s="14" customFormat="1" ht="12">
      <c r="A538" s="14"/>
      <c r="B538" s="268"/>
      <c r="C538" s="269"/>
      <c r="D538" s="259" t="s">
        <v>173</v>
      </c>
      <c r="E538" s="270" t="s">
        <v>1</v>
      </c>
      <c r="F538" s="271" t="s">
        <v>480</v>
      </c>
      <c r="G538" s="269"/>
      <c r="H538" s="272">
        <v>16.8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173</v>
      </c>
      <c r="AU538" s="278" t="s">
        <v>82</v>
      </c>
      <c r="AV538" s="14" t="s">
        <v>82</v>
      </c>
      <c r="AW538" s="14" t="s">
        <v>30</v>
      </c>
      <c r="AX538" s="14" t="s">
        <v>73</v>
      </c>
      <c r="AY538" s="278" t="s">
        <v>165</v>
      </c>
    </row>
    <row r="539" spans="1:51" s="14" customFormat="1" ht="12">
      <c r="A539" s="14"/>
      <c r="B539" s="268"/>
      <c r="C539" s="269"/>
      <c r="D539" s="259" t="s">
        <v>173</v>
      </c>
      <c r="E539" s="270" t="s">
        <v>1</v>
      </c>
      <c r="F539" s="271" t="s">
        <v>3094</v>
      </c>
      <c r="G539" s="269"/>
      <c r="H539" s="272">
        <v>17.1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173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165</v>
      </c>
    </row>
    <row r="540" spans="1:51" s="14" customFormat="1" ht="12">
      <c r="A540" s="14"/>
      <c r="B540" s="268"/>
      <c r="C540" s="269"/>
      <c r="D540" s="259" t="s">
        <v>173</v>
      </c>
      <c r="E540" s="270" t="s">
        <v>1</v>
      </c>
      <c r="F540" s="271" t="s">
        <v>3095</v>
      </c>
      <c r="G540" s="269"/>
      <c r="H540" s="272">
        <v>16.8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173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165</v>
      </c>
    </row>
    <row r="541" spans="1:51" s="14" customFormat="1" ht="12">
      <c r="A541" s="14"/>
      <c r="B541" s="268"/>
      <c r="C541" s="269"/>
      <c r="D541" s="259" t="s">
        <v>173</v>
      </c>
      <c r="E541" s="270" t="s">
        <v>1</v>
      </c>
      <c r="F541" s="271" t="s">
        <v>3096</v>
      </c>
      <c r="G541" s="269"/>
      <c r="H541" s="272">
        <v>27.5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173</v>
      </c>
      <c r="AU541" s="278" t="s">
        <v>82</v>
      </c>
      <c r="AV541" s="14" t="s">
        <v>82</v>
      </c>
      <c r="AW541" s="14" t="s">
        <v>30</v>
      </c>
      <c r="AX541" s="14" t="s">
        <v>73</v>
      </c>
      <c r="AY541" s="278" t="s">
        <v>165</v>
      </c>
    </row>
    <row r="542" spans="1:51" s="14" customFormat="1" ht="12">
      <c r="A542" s="14"/>
      <c r="B542" s="268"/>
      <c r="C542" s="269"/>
      <c r="D542" s="259" t="s">
        <v>173</v>
      </c>
      <c r="E542" s="270" t="s">
        <v>1</v>
      </c>
      <c r="F542" s="271" t="s">
        <v>3097</v>
      </c>
      <c r="G542" s="269"/>
      <c r="H542" s="272">
        <v>8.1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173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165</v>
      </c>
    </row>
    <row r="543" spans="1:51" s="14" customFormat="1" ht="12">
      <c r="A543" s="14"/>
      <c r="B543" s="268"/>
      <c r="C543" s="269"/>
      <c r="D543" s="259" t="s">
        <v>173</v>
      </c>
      <c r="E543" s="270" t="s">
        <v>1</v>
      </c>
      <c r="F543" s="271" t="s">
        <v>3098</v>
      </c>
      <c r="G543" s="269"/>
      <c r="H543" s="272">
        <v>6.7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173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165</v>
      </c>
    </row>
    <row r="544" spans="1:51" s="14" customFormat="1" ht="12">
      <c r="A544" s="14"/>
      <c r="B544" s="268"/>
      <c r="C544" s="269"/>
      <c r="D544" s="259" t="s">
        <v>173</v>
      </c>
      <c r="E544" s="270" t="s">
        <v>1</v>
      </c>
      <c r="F544" s="271" t="s">
        <v>3099</v>
      </c>
      <c r="G544" s="269"/>
      <c r="H544" s="272">
        <v>11.1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173</v>
      </c>
      <c r="AU544" s="278" t="s">
        <v>82</v>
      </c>
      <c r="AV544" s="14" t="s">
        <v>82</v>
      </c>
      <c r="AW544" s="14" t="s">
        <v>30</v>
      </c>
      <c r="AX544" s="14" t="s">
        <v>73</v>
      </c>
      <c r="AY544" s="278" t="s">
        <v>165</v>
      </c>
    </row>
    <row r="545" spans="1:51" s="14" customFormat="1" ht="12">
      <c r="A545" s="14"/>
      <c r="B545" s="268"/>
      <c r="C545" s="269"/>
      <c r="D545" s="259" t="s">
        <v>173</v>
      </c>
      <c r="E545" s="270" t="s">
        <v>1</v>
      </c>
      <c r="F545" s="271" t="s">
        <v>3100</v>
      </c>
      <c r="G545" s="269"/>
      <c r="H545" s="272">
        <v>11.2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173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165</v>
      </c>
    </row>
    <row r="546" spans="1:51" s="14" customFormat="1" ht="12">
      <c r="A546" s="14"/>
      <c r="B546" s="268"/>
      <c r="C546" s="269"/>
      <c r="D546" s="259" t="s">
        <v>173</v>
      </c>
      <c r="E546" s="270" t="s">
        <v>1</v>
      </c>
      <c r="F546" s="271" t="s">
        <v>3101</v>
      </c>
      <c r="G546" s="269"/>
      <c r="H546" s="272">
        <v>7.9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173</v>
      </c>
      <c r="AU546" s="278" t="s">
        <v>82</v>
      </c>
      <c r="AV546" s="14" t="s">
        <v>82</v>
      </c>
      <c r="AW546" s="14" t="s">
        <v>30</v>
      </c>
      <c r="AX546" s="14" t="s">
        <v>73</v>
      </c>
      <c r="AY546" s="278" t="s">
        <v>165</v>
      </c>
    </row>
    <row r="547" spans="1:51" s="14" customFormat="1" ht="12">
      <c r="A547" s="14"/>
      <c r="B547" s="268"/>
      <c r="C547" s="269"/>
      <c r="D547" s="259" t="s">
        <v>173</v>
      </c>
      <c r="E547" s="270" t="s">
        <v>1</v>
      </c>
      <c r="F547" s="271" t="s">
        <v>3102</v>
      </c>
      <c r="G547" s="269"/>
      <c r="H547" s="272">
        <v>28.3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173</v>
      </c>
      <c r="AU547" s="278" t="s">
        <v>82</v>
      </c>
      <c r="AV547" s="14" t="s">
        <v>82</v>
      </c>
      <c r="AW547" s="14" t="s">
        <v>30</v>
      </c>
      <c r="AX547" s="14" t="s">
        <v>73</v>
      </c>
      <c r="AY547" s="278" t="s">
        <v>165</v>
      </c>
    </row>
    <row r="548" spans="1:51" s="14" customFormat="1" ht="12">
      <c r="A548" s="14"/>
      <c r="B548" s="268"/>
      <c r="C548" s="269"/>
      <c r="D548" s="259" t="s">
        <v>173</v>
      </c>
      <c r="E548" s="270" t="s">
        <v>1</v>
      </c>
      <c r="F548" s="271" t="s">
        <v>3103</v>
      </c>
      <c r="G548" s="269"/>
      <c r="H548" s="272">
        <v>15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173</v>
      </c>
      <c r="AU548" s="278" t="s">
        <v>82</v>
      </c>
      <c r="AV548" s="14" t="s">
        <v>82</v>
      </c>
      <c r="AW548" s="14" t="s">
        <v>30</v>
      </c>
      <c r="AX548" s="14" t="s">
        <v>73</v>
      </c>
      <c r="AY548" s="278" t="s">
        <v>165</v>
      </c>
    </row>
    <row r="549" spans="1:51" s="14" customFormat="1" ht="12">
      <c r="A549" s="14"/>
      <c r="B549" s="268"/>
      <c r="C549" s="269"/>
      <c r="D549" s="259" t="s">
        <v>173</v>
      </c>
      <c r="E549" s="270" t="s">
        <v>1</v>
      </c>
      <c r="F549" s="271" t="s">
        <v>3104</v>
      </c>
      <c r="G549" s="269"/>
      <c r="H549" s="272">
        <v>12.3</v>
      </c>
      <c r="I549" s="273"/>
      <c r="J549" s="269"/>
      <c r="K549" s="269"/>
      <c r="L549" s="274"/>
      <c r="M549" s="275"/>
      <c r="N549" s="276"/>
      <c r="O549" s="276"/>
      <c r="P549" s="276"/>
      <c r="Q549" s="276"/>
      <c r="R549" s="276"/>
      <c r="S549" s="276"/>
      <c r="T549" s="27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8" t="s">
        <v>173</v>
      </c>
      <c r="AU549" s="278" t="s">
        <v>82</v>
      </c>
      <c r="AV549" s="14" t="s">
        <v>82</v>
      </c>
      <c r="AW549" s="14" t="s">
        <v>30</v>
      </c>
      <c r="AX549" s="14" t="s">
        <v>73</v>
      </c>
      <c r="AY549" s="278" t="s">
        <v>165</v>
      </c>
    </row>
    <row r="550" spans="1:51" s="14" customFormat="1" ht="12">
      <c r="A550" s="14"/>
      <c r="B550" s="268"/>
      <c r="C550" s="269"/>
      <c r="D550" s="259" t="s">
        <v>173</v>
      </c>
      <c r="E550" s="270" t="s">
        <v>1</v>
      </c>
      <c r="F550" s="271" t="s">
        <v>3105</v>
      </c>
      <c r="G550" s="269"/>
      <c r="H550" s="272">
        <v>9.6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173</v>
      </c>
      <c r="AU550" s="278" t="s">
        <v>82</v>
      </c>
      <c r="AV550" s="14" t="s">
        <v>82</v>
      </c>
      <c r="AW550" s="14" t="s">
        <v>30</v>
      </c>
      <c r="AX550" s="14" t="s">
        <v>73</v>
      </c>
      <c r="AY550" s="278" t="s">
        <v>165</v>
      </c>
    </row>
    <row r="551" spans="1:51" s="14" customFormat="1" ht="12">
      <c r="A551" s="14"/>
      <c r="B551" s="268"/>
      <c r="C551" s="269"/>
      <c r="D551" s="259" t="s">
        <v>173</v>
      </c>
      <c r="E551" s="270" t="s">
        <v>1</v>
      </c>
      <c r="F551" s="271" t="s">
        <v>3106</v>
      </c>
      <c r="G551" s="269"/>
      <c r="H551" s="272">
        <v>8.2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173</v>
      </c>
      <c r="AU551" s="278" t="s">
        <v>82</v>
      </c>
      <c r="AV551" s="14" t="s">
        <v>82</v>
      </c>
      <c r="AW551" s="14" t="s">
        <v>30</v>
      </c>
      <c r="AX551" s="14" t="s">
        <v>73</v>
      </c>
      <c r="AY551" s="278" t="s">
        <v>165</v>
      </c>
    </row>
    <row r="552" spans="1:51" s="14" customFormat="1" ht="12">
      <c r="A552" s="14"/>
      <c r="B552" s="268"/>
      <c r="C552" s="269"/>
      <c r="D552" s="259" t="s">
        <v>173</v>
      </c>
      <c r="E552" s="270" t="s">
        <v>1</v>
      </c>
      <c r="F552" s="271" t="s">
        <v>3107</v>
      </c>
      <c r="G552" s="269"/>
      <c r="H552" s="272">
        <v>8.4</v>
      </c>
      <c r="I552" s="273"/>
      <c r="J552" s="269"/>
      <c r="K552" s="269"/>
      <c r="L552" s="274"/>
      <c r="M552" s="275"/>
      <c r="N552" s="276"/>
      <c r="O552" s="276"/>
      <c r="P552" s="276"/>
      <c r="Q552" s="276"/>
      <c r="R552" s="276"/>
      <c r="S552" s="276"/>
      <c r="T552" s="27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8" t="s">
        <v>173</v>
      </c>
      <c r="AU552" s="278" t="s">
        <v>82</v>
      </c>
      <c r="AV552" s="14" t="s">
        <v>82</v>
      </c>
      <c r="AW552" s="14" t="s">
        <v>30</v>
      </c>
      <c r="AX552" s="14" t="s">
        <v>73</v>
      </c>
      <c r="AY552" s="278" t="s">
        <v>165</v>
      </c>
    </row>
    <row r="553" spans="1:51" s="14" customFormat="1" ht="12">
      <c r="A553" s="14"/>
      <c r="B553" s="268"/>
      <c r="C553" s="269"/>
      <c r="D553" s="259" t="s">
        <v>173</v>
      </c>
      <c r="E553" s="270" t="s">
        <v>1</v>
      </c>
      <c r="F553" s="271" t="s">
        <v>3108</v>
      </c>
      <c r="G553" s="269"/>
      <c r="H553" s="272">
        <v>9.4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173</v>
      </c>
      <c r="AU553" s="278" t="s">
        <v>82</v>
      </c>
      <c r="AV553" s="14" t="s">
        <v>82</v>
      </c>
      <c r="AW553" s="14" t="s">
        <v>30</v>
      </c>
      <c r="AX553" s="14" t="s">
        <v>73</v>
      </c>
      <c r="AY553" s="278" t="s">
        <v>165</v>
      </c>
    </row>
    <row r="554" spans="1:51" s="14" customFormat="1" ht="12">
      <c r="A554" s="14"/>
      <c r="B554" s="268"/>
      <c r="C554" s="269"/>
      <c r="D554" s="259" t="s">
        <v>173</v>
      </c>
      <c r="E554" s="270" t="s">
        <v>1</v>
      </c>
      <c r="F554" s="271" t="s">
        <v>3109</v>
      </c>
      <c r="G554" s="269"/>
      <c r="H554" s="272">
        <v>12.5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173</v>
      </c>
      <c r="AU554" s="278" t="s">
        <v>82</v>
      </c>
      <c r="AV554" s="14" t="s">
        <v>82</v>
      </c>
      <c r="AW554" s="14" t="s">
        <v>30</v>
      </c>
      <c r="AX554" s="14" t="s">
        <v>73</v>
      </c>
      <c r="AY554" s="278" t="s">
        <v>165</v>
      </c>
    </row>
    <row r="555" spans="1:51" s="14" customFormat="1" ht="12">
      <c r="A555" s="14"/>
      <c r="B555" s="268"/>
      <c r="C555" s="269"/>
      <c r="D555" s="259" t="s">
        <v>173</v>
      </c>
      <c r="E555" s="270" t="s">
        <v>1</v>
      </c>
      <c r="F555" s="271" t="s">
        <v>3106</v>
      </c>
      <c r="G555" s="269"/>
      <c r="H555" s="272">
        <v>8.2</v>
      </c>
      <c r="I555" s="273"/>
      <c r="J555" s="269"/>
      <c r="K555" s="269"/>
      <c r="L555" s="274"/>
      <c r="M555" s="275"/>
      <c r="N555" s="276"/>
      <c r="O555" s="276"/>
      <c r="P555" s="276"/>
      <c r="Q555" s="276"/>
      <c r="R555" s="276"/>
      <c r="S555" s="276"/>
      <c r="T555" s="27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8" t="s">
        <v>173</v>
      </c>
      <c r="AU555" s="278" t="s">
        <v>82</v>
      </c>
      <c r="AV555" s="14" t="s">
        <v>82</v>
      </c>
      <c r="AW555" s="14" t="s">
        <v>30</v>
      </c>
      <c r="AX555" s="14" t="s">
        <v>73</v>
      </c>
      <c r="AY555" s="278" t="s">
        <v>165</v>
      </c>
    </row>
    <row r="556" spans="1:51" s="14" customFormat="1" ht="12">
      <c r="A556" s="14"/>
      <c r="B556" s="268"/>
      <c r="C556" s="269"/>
      <c r="D556" s="259" t="s">
        <v>173</v>
      </c>
      <c r="E556" s="270" t="s">
        <v>1</v>
      </c>
      <c r="F556" s="271" t="s">
        <v>3110</v>
      </c>
      <c r="G556" s="269"/>
      <c r="H556" s="272">
        <v>9.6</v>
      </c>
      <c r="I556" s="273"/>
      <c r="J556" s="269"/>
      <c r="K556" s="269"/>
      <c r="L556" s="274"/>
      <c r="M556" s="275"/>
      <c r="N556" s="276"/>
      <c r="O556" s="276"/>
      <c r="P556" s="276"/>
      <c r="Q556" s="276"/>
      <c r="R556" s="276"/>
      <c r="S556" s="276"/>
      <c r="T556" s="27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8" t="s">
        <v>173</v>
      </c>
      <c r="AU556" s="278" t="s">
        <v>82</v>
      </c>
      <c r="AV556" s="14" t="s">
        <v>82</v>
      </c>
      <c r="AW556" s="14" t="s">
        <v>30</v>
      </c>
      <c r="AX556" s="14" t="s">
        <v>73</v>
      </c>
      <c r="AY556" s="278" t="s">
        <v>165</v>
      </c>
    </row>
    <row r="557" spans="1:51" s="14" customFormat="1" ht="12">
      <c r="A557" s="14"/>
      <c r="B557" s="268"/>
      <c r="C557" s="269"/>
      <c r="D557" s="259" t="s">
        <v>173</v>
      </c>
      <c r="E557" s="270" t="s">
        <v>1</v>
      </c>
      <c r="F557" s="271" t="s">
        <v>3111</v>
      </c>
      <c r="G557" s="269"/>
      <c r="H557" s="272">
        <v>9.7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173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165</v>
      </c>
    </row>
    <row r="558" spans="1:51" s="14" customFormat="1" ht="12">
      <c r="A558" s="14"/>
      <c r="B558" s="268"/>
      <c r="C558" s="269"/>
      <c r="D558" s="259" t="s">
        <v>173</v>
      </c>
      <c r="E558" s="270" t="s">
        <v>1</v>
      </c>
      <c r="F558" s="271" t="s">
        <v>3106</v>
      </c>
      <c r="G558" s="269"/>
      <c r="H558" s="272">
        <v>8.2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173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165</v>
      </c>
    </row>
    <row r="559" spans="1:51" s="13" customFormat="1" ht="12">
      <c r="A559" s="13"/>
      <c r="B559" s="257"/>
      <c r="C559" s="258"/>
      <c r="D559" s="259" t="s">
        <v>173</v>
      </c>
      <c r="E559" s="260" t="s">
        <v>1</v>
      </c>
      <c r="F559" s="261" t="s">
        <v>403</v>
      </c>
      <c r="G559" s="258"/>
      <c r="H559" s="260" t="s">
        <v>1</v>
      </c>
      <c r="I559" s="262"/>
      <c r="J559" s="258"/>
      <c r="K559" s="258"/>
      <c r="L559" s="263"/>
      <c r="M559" s="264"/>
      <c r="N559" s="265"/>
      <c r="O559" s="265"/>
      <c r="P559" s="265"/>
      <c r="Q559" s="265"/>
      <c r="R559" s="265"/>
      <c r="S559" s="265"/>
      <c r="T559" s="26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7" t="s">
        <v>173</v>
      </c>
      <c r="AU559" s="267" t="s">
        <v>82</v>
      </c>
      <c r="AV559" s="13" t="s">
        <v>80</v>
      </c>
      <c r="AW559" s="13" t="s">
        <v>30</v>
      </c>
      <c r="AX559" s="13" t="s">
        <v>73</v>
      </c>
      <c r="AY559" s="267" t="s">
        <v>165</v>
      </c>
    </row>
    <row r="560" spans="1:51" s="14" customFormat="1" ht="12">
      <c r="A560" s="14"/>
      <c r="B560" s="268"/>
      <c r="C560" s="269"/>
      <c r="D560" s="259" t="s">
        <v>173</v>
      </c>
      <c r="E560" s="270" t="s">
        <v>1</v>
      </c>
      <c r="F560" s="271" t="s">
        <v>3112</v>
      </c>
      <c r="G560" s="269"/>
      <c r="H560" s="272">
        <v>5.32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173</v>
      </c>
      <c r="AU560" s="278" t="s">
        <v>82</v>
      </c>
      <c r="AV560" s="14" t="s">
        <v>82</v>
      </c>
      <c r="AW560" s="14" t="s">
        <v>30</v>
      </c>
      <c r="AX560" s="14" t="s">
        <v>73</v>
      </c>
      <c r="AY560" s="278" t="s">
        <v>165</v>
      </c>
    </row>
    <row r="561" spans="1:51" s="14" customFormat="1" ht="12">
      <c r="A561" s="14"/>
      <c r="B561" s="268"/>
      <c r="C561" s="269"/>
      <c r="D561" s="259" t="s">
        <v>173</v>
      </c>
      <c r="E561" s="270" t="s">
        <v>1</v>
      </c>
      <c r="F561" s="271" t="s">
        <v>3113</v>
      </c>
      <c r="G561" s="269"/>
      <c r="H561" s="272">
        <v>28.32</v>
      </c>
      <c r="I561" s="273"/>
      <c r="J561" s="269"/>
      <c r="K561" s="269"/>
      <c r="L561" s="274"/>
      <c r="M561" s="275"/>
      <c r="N561" s="276"/>
      <c r="O561" s="276"/>
      <c r="P561" s="276"/>
      <c r="Q561" s="276"/>
      <c r="R561" s="276"/>
      <c r="S561" s="276"/>
      <c r="T561" s="27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8" t="s">
        <v>173</v>
      </c>
      <c r="AU561" s="278" t="s">
        <v>82</v>
      </c>
      <c r="AV561" s="14" t="s">
        <v>82</v>
      </c>
      <c r="AW561" s="14" t="s">
        <v>30</v>
      </c>
      <c r="AX561" s="14" t="s">
        <v>73</v>
      </c>
      <c r="AY561" s="278" t="s">
        <v>165</v>
      </c>
    </row>
    <row r="562" spans="1:51" s="14" customFormat="1" ht="12">
      <c r="A562" s="14"/>
      <c r="B562" s="268"/>
      <c r="C562" s="269"/>
      <c r="D562" s="259" t="s">
        <v>173</v>
      </c>
      <c r="E562" s="270" t="s">
        <v>1</v>
      </c>
      <c r="F562" s="271" t="s">
        <v>3114</v>
      </c>
      <c r="G562" s="269"/>
      <c r="H562" s="272">
        <v>5.52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173</v>
      </c>
      <c r="AU562" s="278" t="s">
        <v>82</v>
      </c>
      <c r="AV562" s="14" t="s">
        <v>82</v>
      </c>
      <c r="AW562" s="14" t="s">
        <v>30</v>
      </c>
      <c r="AX562" s="14" t="s">
        <v>73</v>
      </c>
      <c r="AY562" s="278" t="s">
        <v>165</v>
      </c>
    </row>
    <row r="563" spans="1:51" s="14" customFormat="1" ht="12">
      <c r="A563" s="14"/>
      <c r="B563" s="268"/>
      <c r="C563" s="269"/>
      <c r="D563" s="259" t="s">
        <v>173</v>
      </c>
      <c r="E563" s="270" t="s">
        <v>1</v>
      </c>
      <c r="F563" s="271" t="s">
        <v>3115</v>
      </c>
      <c r="G563" s="269"/>
      <c r="H563" s="272">
        <v>5.36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173</v>
      </c>
      <c r="AU563" s="278" t="s">
        <v>82</v>
      </c>
      <c r="AV563" s="14" t="s">
        <v>82</v>
      </c>
      <c r="AW563" s="14" t="s">
        <v>30</v>
      </c>
      <c r="AX563" s="14" t="s">
        <v>73</v>
      </c>
      <c r="AY563" s="278" t="s">
        <v>165</v>
      </c>
    </row>
    <row r="564" spans="1:51" s="14" customFormat="1" ht="12">
      <c r="A564" s="14"/>
      <c r="B564" s="268"/>
      <c r="C564" s="269"/>
      <c r="D564" s="259" t="s">
        <v>173</v>
      </c>
      <c r="E564" s="270" t="s">
        <v>1</v>
      </c>
      <c r="F564" s="271" t="s">
        <v>3116</v>
      </c>
      <c r="G564" s="269"/>
      <c r="H564" s="272">
        <v>45.18</v>
      </c>
      <c r="I564" s="273"/>
      <c r="J564" s="269"/>
      <c r="K564" s="269"/>
      <c r="L564" s="274"/>
      <c r="M564" s="275"/>
      <c r="N564" s="276"/>
      <c r="O564" s="276"/>
      <c r="P564" s="276"/>
      <c r="Q564" s="276"/>
      <c r="R564" s="276"/>
      <c r="S564" s="276"/>
      <c r="T564" s="27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8" t="s">
        <v>173</v>
      </c>
      <c r="AU564" s="278" t="s">
        <v>82</v>
      </c>
      <c r="AV564" s="14" t="s">
        <v>82</v>
      </c>
      <c r="AW564" s="14" t="s">
        <v>30</v>
      </c>
      <c r="AX564" s="14" t="s">
        <v>73</v>
      </c>
      <c r="AY564" s="278" t="s">
        <v>165</v>
      </c>
    </row>
    <row r="565" spans="1:51" s="14" customFormat="1" ht="12">
      <c r="A565" s="14"/>
      <c r="B565" s="268"/>
      <c r="C565" s="269"/>
      <c r="D565" s="259" t="s">
        <v>173</v>
      </c>
      <c r="E565" s="270" t="s">
        <v>1</v>
      </c>
      <c r="F565" s="271" t="s">
        <v>3117</v>
      </c>
      <c r="G565" s="269"/>
      <c r="H565" s="272">
        <v>69.44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173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165</v>
      </c>
    </row>
    <row r="566" spans="1:51" s="14" customFormat="1" ht="12">
      <c r="A566" s="14"/>
      <c r="B566" s="268"/>
      <c r="C566" s="269"/>
      <c r="D566" s="259" t="s">
        <v>173</v>
      </c>
      <c r="E566" s="270" t="s">
        <v>1</v>
      </c>
      <c r="F566" s="271" t="s">
        <v>3118</v>
      </c>
      <c r="G566" s="269"/>
      <c r="H566" s="272">
        <v>63.36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173</v>
      </c>
      <c r="AU566" s="278" t="s">
        <v>82</v>
      </c>
      <c r="AV566" s="14" t="s">
        <v>82</v>
      </c>
      <c r="AW566" s="14" t="s">
        <v>30</v>
      </c>
      <c r="AX566" s="14" t="s">
        <v>73</v>
      </c>
      <c r="AY566" s="278" t="s">
        <v>165</v>
      </c>
    </row>
    <row r="567" spans="1:51" s="13" customFormat="1" ht="12">
      <c r="A567" s="13"/>
      <c r="B567" s="257"/>
      <c r="C567" s="258"/>
      <c r="D567" s="259" t="s">
        <v>173</v>
      </c>
      <c r="E567" s="260" t="s">
        <v>1</v>
      </c>
      <c r="F567" s="261" t="s">
        <v>3119</v>
      </c>
      <c r="G567" s="258"/>
      <c r="H567" s="260" t="s">
        <v>1</v>
      </c>
      <c r="I567" s="262"/>
      <c r="J567" s="258"/>
      <c r="K567" s="258"/>
      <c r="L567" s="263"/>
      <c r="M567" s="264"/>
      <c r="N567" s="265"/>
      <c r="O567" s="265"/>
      <c r="P567" s="265"/>
      <c r="Q567" s="265"/>
      <c r="R567" s="265"/>
      <c r="S567" s="265"/>
      <c r="T567" s="26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7" t="s">
        <v>173</v>
      </c>
      <c r="AU567" s="267" t="s">
        <v>82</v>
      </c>
      <c r="AV567" s="13" t="s">
        <v>80</v>
      </c>
      <c r="AW567" s="13" t="s">
        <v>30</v>
      </c>
      <c r="AX567" s="13" t="s">
        <v>73</v>
      </c>
      <c r="AY567" s="267" t="s">
        <v>165</v>
      </c>
    </row>
    <row r="568" spans="1:51" s="14" customFormat="1" ht="12">
      <c r="A568" s="14"/>
      <c r="B568" s="268"/>
      <c r="C568" s="269"/>
      <c r="D568" s="259" t="s">
        <v>173</v>
      </c>
      <c r="E568" s="270" t="s">
        <v>1</v>
      </c>
      <c r="F568" s="271" t="s">
        <v>3117</v>
      </c>
      <c r="G568" s="269"/>
      <c r="H568" s="272">
        <v>69.44</v>
      </c>
      <c r="I568" s="273"/>
      <c r="J568" s="269"/>
      <c r="K568" s="269"/>
      <c r="L568" s="274"/>
      <c r="M568" s="275"/>
      <c r="N568" s="276"/>
      <c r="O568" s="276"/>
      <c r="P568" s="276"/>
      <c r="Q568" s="276"/>
      <c r="R568" s="276"/>
      <c r="S568" s="276"/>
      <c r="T568" s="27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8" t="s">
        <v>173</v>
      </c>
      <c r="AU568" s="278" t="s">
        <v>82</v>
      </c>
      <c r="AV568" s="14" t="s">
        <v>82</v>
      </c>
      <c r="AW568" s="14" t="s">
        <v>30</v>
      </c>
      <c r="AX568" s="14" t="s">
        <v>73</v>
      </c>
      <c r="AY568" s="278" t="s">
        <v>165</v>
      </c>
    </row>
    <row r="569" spans="1:51" s="14" customFormat="1" ht="12">
      <c r="A569" s="14"/>
      <c r="B569" s="268"/>
      <c r="C569" s="269"/>
      <c r="D569" s="259" t="s">
        <v>173</v>
      </c>
      <c r="E569" s="270" t="s">
        <v>1</v>
      </c>
      <c r="F569" s="271" t="s">
        <v>3120</v>
      </c>
      <c r="G569" s="269"/>
      <c r="H569" s="272">
        <v>43.4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173</v>
      </c>
      <c r="AU569" s="278" t="s">
        <v>82</v>
      </c>
      <c r="AV569" s="14" t="s">
        <v>82</v>
      </c>
      <c r="AW569" s="14" t="s">
        <v>30</v>
      </c>
      <c r="AX569" s="14" t="s">
        <v>73</v>
      </c>
      <c r="AY569" s="278" t="s">
        <v>165</v>
      </c>
    </row>
    <row r="570" spans="1:51" s="14" customFormat="1" ht="12">
      <c r="A570" s="14"/>
      <c r="B570" s="268"/>
      <c r="C570" s="269"/>
      <c r="D570" s="259" t="s">
        <v>173</v>
      </c>
      <c r="E570" s="270" t="s">
        <v>1</v>
      </c>
      <c r="F570" s="271" t="s">
        <v>3121</v>
      </c>
      <c r="G570" s="269"/>
      <c r="H570" s="272">
        <v>92.3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173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165</v>
      </c>
    </row>
    <row r="571" spans="1:51" s="14" customFormat="1" ht="12">
      <c r="A571" s="14"/>
      <c r="B571" s="268"/>
      <c r="C571" s="269"/>
      <c r="D571" s="259" t="s">
        <v>173</v>
      </c>
      <c r="E571" s="270" t="s">
        <v>1</v>
      </c>
      <c r="F571" s="271" t="s">
        <v>3122</v>
      </c>
      <c r="G571" s="269"/>
      <c r="H571" s="272">
        <v>44.46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173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165</v>
      </c>
    </row>
    <row r="572" spans="1:51" s="14" customFormat="1" ht="12">
      <c r="A572" s="14"/>
      <c r="B572" s="268"/>
      <c r="C572" s="269"/>
      <c r="D572" s="259" t="s">
        <v>173</v>
      </c>
      <c r="E572" s="270" t="s">
        <v>1</v>
      </c>
      <c r="F572" s="271" t="s">
        <v>3123</v>
      </c>
      <c r="G572" s="269"/>
      <c r="H572" s="272">
        <v>35.1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173</v>
      </c>
      <c r="AU572" s="278" t="s">
        <v>82</v>
      </c>
      <c r="AV572" s="14" t="s">
        <v>82</v>
      </c>
      <c r="AW572" s="14" t="s">
        <v>30</v>
      </c>
      <c r="AX572" s="14" t="s">
        <v>73</v>
      </c>
      <c r="AY572" s="278" t="s">
        <v>165</v>
      </c>
    </row>
    <row r="573" spans="1:51" s="14" customFormat="1" ht="12">
      <c r="A573" s="14"/>
      <c r="B573" s="268"/>
      <c r="C573" s="269"/>
      <c r="D573" s="259" t="s">
        <v>173</v>
      </c>
      <c r="E573" s="270" t="s">
        <v>1</v>
      </c>
      <c r="F573" s="271" t="s">
        <v>3124</v>
      </c>
      <c r="G573" s="269"/>
      <c r="H573" s="272">
        <v>175.41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173</v>
      </c>
      <c r="AU573" s="278" t="s">
        <v>82</v>
      </c>
      <c r="AV573" s="14" t="s">
        <v>82</v>
      </c>
      <c r="AW573" s="14" t="s">
        <v>30</v>
      </c>
      <c r="AX573" s="14" t="s">
        <v>73</v>
      </c>
      <c r="AY573" s="278" t="s">
        <v>165</v>
      </c>
    </row>
    <row r="574" spans="1:51" s="14" customFormat="1" ht="12">
      <c r="A574" s="14"/>
      <c r="B574" s="268"/>
      <c r="C574" s="269"/>
      <c r="D574" s="259" t="s">
        <v>173</v>
      </c>
      <c r="E574" s="270" t="s">
        <v>1</v>
      </c>
      <c r="F574" s="271" t="s">
        <v>3125</v>
      </c>
      <c r="G574" s="269"/>
      <c r="H574" s="272">
        <v>245.5</v>
      </c>
      <c r="I574" s="273"/>
      <c r="J574" s="269"/>
      <c r="K574" s="269"/>
      <c r="L574" s="274"/>
      <c r="M574" s="275"/>
      <c r="N574" s="276"/>
      <c r="O574" s="276"/>
      <c r="P574" s="276"/>
      <c r="Q574" s="276"/>
      <c r="R574" s="276"/>
      <c r="S574" s="276"/>
      <c r="T574" s="27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8" t="s">
        <v>173</v>
      </c>
      <c r="AU574" s="278" t="s">
        <v>82</v>
      </c>
      <c r="AV574" s="14" t="s">
        <v>82</v>
      </c>
      <c r="AW574" s="14" t="s">
        <v>30</v>
      </c>
      <c r="AX574" s="14" t="s">
        <v>73</v>
      </c>
      <c r="AY574" s="278" t="s">
        <v>165</v>
      </c>
    </row>
    <row r="575" spans="1:51" s="14" customFormat="1" ht="12">
      <c r="A575" s="14"/>
      <c r="B575" s="268"/>
      <c r="C575" s="269"/>
      <c r="D575" s="259" t="s">
        <v>173</v>
      </c>
      <c r="E575" s="269"/>
      <c r="F575" s="271" t="s">
        <v>3140</v>
      </c>
      <c r="G575" s="269"/>
      <c r="H575" s="272">
        <v>1858.773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173</v>
      </c>
      <c r="AU575" s="278" t="s">
        <v>82</v>
      </c>
      <c r="AV575" s="14" t="s">
        <v>82</v>
      </c>
      <c r="AW575" s="14" t="s">
        <v>4</v>
      </c>
      <c r="AX575" s="14" t="s">
        <v>80</v>
      </c>
      <c r="AY575" s="278" t="s">
        <v>165</v>
      </c>
    </row>
    <row r="576" spans="1:65" s="2" customFormat="1" ht="21.75" customHeight="1">
      <c r="A576" s="37"/>
      <c r="B576" s="38"/>
      <c r="C576" s="279" t="s">
        <v>521</v>
      </c>
      <c r="D576" s="279" t="s">
        <v>238</v>
      </c>
      <c r="E576" s="280" t="s">
        <v>517</v>
      </c>
      <c r="F576" s="281" t="s">
        <v>518</v>
      </c>
      <c r="G576" s="282" t="s">
        <v>457</v>
      </c>
      <c r="H576" s="283">
        <v>156.744</v>
      </c>
      <c r="I576" s="284"/>
      <c r="J576" s="285">
        <f>ROUND(I576*H576,2)</f>
        <v>0</v>
      </c>
      <c r="K576" s="286"/>
      <c r="L576" s="287"/>
      <c r="M576" s="288" t="s">
        <v>1</v>
      </c>
      <c r="N576" s="289" t="s">
        <v>38</v>
      </c>
      <c r="O576" s="90"/>
      <c r="P576" s="253">
        <f>O576*H576</f>
        <v>0</v>
      </c>
      <c r="Q576" s="253">
        <v>0.0002</v>
      </c>
      <c r="R576" s="253">
        <f>Q576*H576</f>
        <v>0.0313488</v>
      </c>
      <c r="S576" s="253">
        <v>0</v>
      </c>
      <c r="T576" s="254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55" t="s">
        <v>208</v>
      </c>
      <c r="AT576" s="255" t="s">
        <v>238</v>
      </c>
      <c r="AU576" s="255" t="s">
        <v>82</v>
      </c>
      <c r="AY576" s="16" t="s">
        <v>165</v>
      </c>
      <c r="BE576" s="256">
        <f>IF(N576="základní",J576,0)</f>
        <v>0</v>
      </c>
      <c r="BF576" s="256">
        <f>IF(N576="snížená",J576,0)</f>
        <v>0</v>
      </c>
      <c r="BG576" s="256">
        <f>IF(N576="zákl. přenesená",J576,0)</f>
        <v>0</v>
      </c>
      <c r="BH576" s="256">
        <f>IF(N576="sníž. přenesená",J576,0)</f>
        <v>0</v>
      </c>
      <c r="BI576" s="256">
        <f>IF(N576="nulová",J576,0)</f>
        <v>0</v>
      </c>
      <c r="BJ576" s="16" t="s">
        <v>80</v>
      </c>
      <c r="BK576" s="256">
        <f>ROUND(I576*H576,2)</f>
        <v>0</v>
      </c>
      <c r="BL576" s="16" t="s">
        <v>171</v>
      </c>
      <c r="BM576" s="255" t="s">
        <v>3141</v>
      </c>
    </row>
    <row r="577" spans="1:51" s="13" customFormat="1" ht="12">
      <c r="A577" s="13"/>
      <c r="B577" s="257"/>
      <c r="C577" s="258"/>
      <c r="D577" s="259" t="s">
        <v>173</v>
      </c>
      <c r="E577" s="260" t="s">
        <v>1</v>
      </c>
      <c r="F577" s="261" t="s">
        <v>499</v>
      </c>
      <c r="G577" s="258"/>
      <c r="H577" s="260" t="s">
        <v>1</v>
      </c>
      <c r="I577" s="262"/>
      <c r="J577" s="258"/>
      <c r="K577" s="258"/>
      <c r="L577" s="263"/>
      <c r="M577" s="264"/>
      <c r="N577" s="265"/>
      <c r="O577" s="265"/>
      <c r="P577" s="265"/>
      <c r="Q577" s="265"/>
      <c r="R577" s="265"/>
      <c r="S577" s="265"/>
      <c r="T577" s="26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7" t="s">
        <v>173</v>
      </c>
      <c r="AU577" s="267" t="s">
        <v>82</v>
      </c>
      <c r="AV577" s="13" t="s">
        <v>80</v>
      </c>
      <c r="AW577" s="13" t="s">
        <v>30</v>
      </c>
      <c r="AX577" s="13" t="s">
        <v>73</v>
      </c>
      <c r="AY577" s="267" t="s">
        <v>165</v>
      </c>
    </row>
    <row r="578" spans="1:51" s="13" customFormat="1" ht="12">
      <c r="A578" s="13"/>
      <c r="B578" s="257"/>
      <c r="C578" s="258"/>
      <c r="D578" s="259" t="s">
        <v>173</v>
      </c>
      <c r="E578" s="260" t="s">
        <v>1</v>
      </c>
      <c r="F578" s="261" t="s">
        <v>392</v>
      </c>
      <c r="G578" s="258"/>
      <c r="H578" s="260" t="s">
        <v>1</v>
      </c>
      <c r="I578" s="262"/>
      <c r="J578" s="258"/>
      <c r="K578" s="258"/>
      <c r="L578" s="263"/>
      <c r="M578" s="264"/>
      <c r="N578" s="265"/>
      <c r="O578" s="265"/>
      <c r="P578" s="265"/>
      <c r="Q578" s="265"/>
      <c r="R578" s="265"/>
      <c r="S578" s="265"/>
      <c r="T578" s="26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7" t="s">
        <v>173</v>
      </c>
      <c r="AU578" s="267" t="s">
        <v>82</v>
      </c>
      <c r="AV578" s="13" t="s">
        <v>80</v>
      </c>
      <c r="AW578" s="13" t="s">
        <v>30</v>
      </c>
      <c r="AX578" s="13" t="s">
        <v>73</v>
      </c>
      <c r="AY578" s="267" t="s">
        <v>165</v>
      </c>
    </row>
    <row r="579" spans="1:51" s="14" customFormat="1" ht="12">
      <c r="A579" s="14"/>
      <c r="B579" s="268"/>
      <c r="C579" s="269"/>
      <c r="D579" s="259" t="s">
        <v>173</v>
      </c>
      <c r="E579" s="270" t="s">
        <v>1</v>
      </c>
      <c r="F579" s="271" t="s">
        <v>3126</v>
      </c>
      <c r="G579" s="269"/>
      <c r="H579" s="272">
        <v>18.81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173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165</v>
      </c>
    </row>
    <row r="580" spans="1:51" s="14" customFormat="1" ht="12">
      <c r="A580" s="14"/>
      <c r="B580" s="268"/>
      <c r="C580" s="269"/>
      <c r="D580" s="259" t="s">
        <v>173</v>
      </c>
      <c r="E580" s="270" t="s">
        <v>1</v>
      </c>
      <c r="F580" s="271" t="s">
        <v>3127</v>
      </c>
      <c r="G580" s="269"/>
      <c r="H580" s="272">
        <v>12.18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8" t="s">
        <v>173</v>
      </c>
      <c r="AU580" s="278" t="s">
        <v>82</v>
      </c>
      <c r="AV580" s="14" t="s">
        <v>82</v>
      </c>
      <c r="AW580" s="14" t="s">
        <v>30</v>
      </c>
      <c r="AX580" s="14" t="s">
        <v>73</v>
      </c>
      <c r="AY580" s="278" t="s">
        <v>165</v>
      </c>
    </row>
    <row r="581" spans="1:51" s="14" customFormat="1" ht="12">
      <c r="A581" s="14"/>
      <c r="B581" s="268"/>
      <c r="C581" s="269"/>
      <c r="D581" s="259" t="s">
        <v>173</v>
      </c>
      <c r="E581" s="270" t="s">
        <v>1</v>
      </c>
      <c r="F581" s="271" t="s">
        <v>3128</v>
      </c>
      <c r="G581" s="269"/>
      <c r="H581" s="272">
        <v>0.82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173</v>
      </c>
      <c r="AU581" s="278" t="s">
        <v>82</v>
      </c>
      <c r="AV581" s="14" t="s">
        <v>82</v>
      </c>
      <c r="AW581" s="14" t="s">
        <v>30</v>
      </c>
      <c r="AX581" s="14" t="s">
        <v>73</v>
      </c>
      <c r="AY581" s="278" t="s">
        <v>165</v>
      </c>
    </row>
    <row r="582" spans="1:51" s="14" customFormat="1" ht="12">
      <c r="A582" s="14"/>
      <c r="B582" s="268"/>
      <c r="C582" s="269"/>
      <c r="D582" s="259" t="s">
        <v>173</v>
      </c>
      <c r="E582" s="270" t="s">
        <v>1</v>
      </c>
      <c r="F582" s="271" t="s">
        <v>3129</v>
      </c>
      <c r="G582" s="269"/>
      <c r="H582" s="272">
        <v>3.45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173</v>
      </c>
      <c r="AU582" s="278" t="s">
        <v>82</v>
      </c>
      <c r="AV582" s="14" t="s">
        <v>82</v>
      </c>
      <c r="AW582" s="14" t="s">
        <v>30</v>
      </c>
      <c r="AX582" s="14" t="s">
        <v>73</v>
      </c>
      <c r="AY582" s="278" t="s">
        <v>165</v>
      </c>
    </row>
    <row r="583" spans="1:51" s="13" customFormat="1" ht="12">
      <c r="A583" s="13"/>
      <c r="B583" s="257"/>
      <c r="C583" s="258"/>
      <c r="D583" s="259" t="s">
        <v>173</v>
      </c>
      <c r="E583" s="260" t="s">
        <v>1</v>
      </c>
      <c r="F583" s="261" t="s">
        <v>403</v>
      </c>
      <c r="G583" s="258"/>
      <c r="H583" s="260" t="s">
        <v>1</v>
      </c>
      <c r="I583" s="262"/>
      <c r="J583" s="258"/>
      <c r="K583" s="258"/>
      <c r="L583" s="263"/>
      <c r="M583" s="264"/>
      <c r="N583" s="265"/>
      <c r="O583" s="265"/>
      <c r="P583" s="265"/>
      <c r="Q583" s="265"/>
      <c r="R583" s="265"/>
      <c r="S583" s="265"/>
      <c r="T583" s="26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7" t="s">
        <v>173</v>
      </c>
      <c r="AU583" s="267" t="s">
        <v>82</v>
      </c>
      <c r="AV583" s="13" t="s">
        <v>80</v>
      </c>
      <c r="AW583" s="13" t="s">
        <v>30</v>
      </c>
      <c r="AX583" s="13" t="s">
        <v>73</v>
      </c>
      <c r="AY583" s="267" t="s">
        <v>165</v>
      </c>
    </row>
    <row r="584" spans="1:51" s="14" customFormat="1" ht="12">
      <c r="A584" s="14"/>
      <c r="B584" s="268"/>
      <c r="C584" s="269"/>
      <c r="D584" s="259" t="s">
        <v>173</v>
      </c>
      <c r="E584" s="270" t="s">
        <v>1</v>
      </c>
      <c r="F584" s="271" t="s">
        <v>3130</v>
      </c>
      <c r="G584" s="269"/>
      <c r="H584" s="272">
        <v>1.31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173</v>
      </c>
      <c r="AU584" s="278" t="s">
        <v>82</v>
      </c>
      <c r="AV584" s="14" t="s">
        <v>82</v>
      </c>
      <c r="AW584" s="14" t="s">
        <v>30</v>
      </c>
      <c r="AX584" s="14" t="s">
        <v>73</v>
      </c>
      <c r="AY584" s="278" t="s">
        <v>165</v>
      </c>
    </row>
    <row r="585" spans="1:51" s="14" customFormat="1" ht="12">
      <c r="A585" s="14"/>
      <c r="B585" s="268"/>
      <c r="C585" s="269"/>
      <c r="D585" s="259" t="s">
        <v>173</v>
      </c>
      <c r="E585" s="270" t="s">
        <v>1</v>
      </c>
      <c r="F585" s="271" t="s">
        <v>3131</v>
      </c>
      <c r="G585" s="269"/>
      <c r="H585" s="272">
        <v>8.28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173</v>
      </c>
      <c r="AU585" s="278" t="s">
        <v>82</v>
      </c>
      <c r="AV585" s="14" t="s">
        <v>82</v>
      </c>
      <c r="AW585" s="14" t="s">
        <v>30</v>
      </c>
      <c r="AX585" s="14" t="s">
        <v>73</v>
      </c>
      <c r="AY585" s="278" t="s">
        <v>165</v>
      </c>
    </row>
    <row r="586" spans="1:51" s="14" customFormat="1" ht="12">
      <c r="A586" s="14"/>
      <c r="B586" s="268"/>
      <c r="C586" s="269"/>
      <c r="D586" s="259" t="s">
        <v>173</v>
      </c>
      <c r="E586" s="270" t="s">
        <v>1</v>
      </c>
      <c r="F586" s="271" t="s">
        <v>3132</v>
      </c>
      <c r="G586" s="269"/>
      <c r="H586" s="272">
        <v>1.3</v>
      </c>
      <c r="I586" s="273"/>
      <c r="J586" s="269"/>
      <c r="K586" s="269"/>
      <c r="L586" s="274"/>
      <c r="M586" s="275"/>
      <c r="N586" s="276"/>
      <c r="O586" s="276"/>
      <c r="P586" s="276"/>
      <c r="Q586" s="276"/>
      <c r="R586" s="276"/>
      <c r="S586" s="276"/>
      <c r="T586" s="27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8" t="s">
        <v>173</v>
      </c>
      <c r="AU586" s="278" t="s">
        <v>82</v>
      </c>
      <c r="AV586" s="14" t="s">
        <v>82</v>
      </c>
      <c r="AW586" s="14" t="s">
        <v>30</v>
      </c>
      <c r="AX586" s="14" t="s">
        <v>73</v>
      </c>
      <c r="AY586" s="278" t="s">
        <v>165</v>
      </c>
    </row>
    <row r="587" spans="1:51" s="14" customFormat="1" ht="12">
      <c r="A587" s="14"/>
      <c r="B587" s="268"/>
      <c r="C587" s="269"/>
      <c r="D587" s="259" t="s">
        <v>173</v>
      </c>
      <c r="E587" s="270" t="s">
        <v>1</v>
      </c>
      <c r="F587" s="271" t="s">
        <v>3133</v>
      </c>
      <c r="G587" s="269"/>
      <c r="H587" s="272">
        <v>1.8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173</v>
      </c>
      <c r="AU587" s="278" t="s">
        <v>82</v>
      </c>
      <c r="AV587" s="14" t="s">
        <v>82</v>
      </c>
      <c r="AW587" s="14" t="s">
        <v>30</v>
      </c>
      <c r="AX587" s="14" t="s">
        <v>73</v>
      </c>
      <c r="AY587" s="278" t="s">
        <v>165</v>
      </c>
    </row>
    <row r="588" spans="1:51" s="14" customFormat="1" ht="12">
      <c r="A588" s="14"/>
      <c r="B588" s="268"/>
      <c r="C588" s="269"/>
      <c r="D588" s="259" t="s">
        <v>173</v>
      </c>
      <c r="E588" s="270" t="s">
        <v>1</v>
      </c>
      <c r="F588" s="271" t="s">
        <v>3134</v>
      </c>
      <c r="G588" s="269"/>
      <c r="H588" s="272">
        <v>12.06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173</v>
      </c>
      <c r="AU588" s="278" t="s">
        <v>82</v>
      </c>
      <c r="AV588" s="14" t="s">
        <v>82</v>
      </c>
      <c r="AW588" s="14" t="s">
        <v>30</v>
      </c>
      <c r="AX588" s="14" t="s">
        <v>73</v>
      </c>
      <c r="AY588" s="278" t="s">
        <v>165</v>
      </c>
    </row>
    <row r="589" spans="1:51" s="14" customFormat="1" ht="12">
      <c r="A589" s="14"/>
      <c r="B589" s="268"/>
      <c r="C589" s="269"/>
      <c r="D589" s="259" t="s">
        <v>173</v>
      </c>
      <c r="E589" s="270" t="s">
        <v>1</v>
      </c>
      <c r="F589" s="271" t="s">
        <v>3135</v>
      </c>
      <c r="G589" s="269"/>
      <c r="H589" s="272">
        <v>11.2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173</v>
      </c>
      <c r="AU589" s="278" t="s">
        <v>82</v>
      </c>
      <c r="AV589" s="14" t="s">
        <v>82</v>
      </c>
      <c r="AW589" s="14" t="s">
        <v>30</v>
      </c>
      <c r="AX589" s="14" t="s">
        <v>73</v>
      </c>
      <c r="AY589" s="278" t="s">
        <v>165</v>
      </c>
    </row>
    <row r="590" spans="1:51" s="14" customFormat="1" ht="12">
      <c r="A590" s="14"/>
      <c r="B590" s="268"/>
      <c r="C590" s="269"/>
      <c r="D590" s="259" t="s">
        <v>173</v>
      </c>
      <c r="E590" s="270" t="s">
        <v>1</v>
      </c>
      <c r="F590" s="271" t="s">
        <v>3136</v>
      </c>
      <c r="G590" s="269"/>
      <c r="H590" s="272">
        <v>18.63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173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165</v>
      </c>
    </row>
    <row r="591" spans="1:51" s="13" customFormat="1" ht="12">
      <c r="A591" s="13"/>
      <c r="B591" s="257"/>
      <c r="C591" s="258"/>
      <c r="D591" s="259" t="s">
        <v>173</v>
      </c>
      <c r="E591" s="260" t="s">
        <v>1</v>
      </c>
      <c r="F591" s="261" t="s">
        <v>408</v>
      </c>
      <c r="G591" s="258"/>
      <c r="H591" s="260" t="s">
        <v>1</v>
      </c>
      <c r="I591" s="262"/>
      <c r="J591" s="258"/>
      <c r="K591" s="258"/>
      <c r="L591" s="263"/>
      <c r="M591" s="264"/>
      <c r="N591" s="265"/>
      <c r="O591" s="265"/>
      <c r="P591" s="265"/>
      <c r="Q591" s="265"/>
      <c r="R591" s="265"/>
      <c r="S591" s="265"/>
      <c r="T591" s="26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7" t="s">
        <v>173</v>
      </c>
      <c r="AU591" s="267" t="s">
        <v>82</v>
      </c>
      <c r="AV591" s="13" t="s">
        <v>80</v>
      </c>
      <c r="AW591" s="13" t="s">
        <v>30</v>
      </c>
      <c r="AX591" s="13" t="s">
        <v>73</v>
      </c>
      <c r="AY591" s="267" t="s">
        <v>165</v>
      </c>
    </row>
    <row r="592" spans="1:51" s="14" customFormat="1" ht="12">
      <c r="A592" s="14"/>
      <c r="B592" s="268"/>
      <c r="C592" s="269"/>
      <c r="D592" s="259" t="s">
        <v>173</v>
      </c>
      <c r="E592" s="270" t="s">
        <v>1</v>
      </c>
      <c r="F592" s="271" t="s">
        <v>3135</v>
      </c>
      <c r="G592" s="269"/>
      <c r="H592" s="272">
        <v>11.2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173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165</v>
      </c>
    </row>
    <row r="593" spans="1:51" s="14" customFormat="1" ht="12">
      <c r="A593" s="14"/>
      <c r="B593" s="268"/>
      <c r="C593" s="269"/>
      <c r="D593" s="259" t="s">
        <v>173</v>
      </c>
      <c r="E593" s="270" t="s">
        <v>1</v>
      </c>
      <c r="F593" s="271" t="s">
        <v>508</v>
      </c>
      <c r="G593" s="269"/>
      <c r="H593" s="272">
        <v>9.45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173</v>
      </c>
      <c r="AU593" s="278" t="s">
        <v>82</v>
      </c>
      <c r="AV593" s="14" t="s">
        <v>82</v>
      </c>
      <c r="AW593" s="14" t="s">
        <v>30</v>
      </c>
      <c r="AX593" s="14" t="s">
        <v>73</v>
      </c>
      <c r="AY593" s="278" t="s">
        <v>165</v>
      </c>
    </row>
    <row r="594" spans="1:51" s="14" customFormat="1" ht="12">
      <c r="A594" s="14"/>
      <c r="B594" s="268"/>
      <c r="C594" s="269"/>
      <c r="D594" s="259" t="s">
        <v>173</v>
      </c>
      <c r="E594" s="270" t="s">
        <v>1</v>
      </c>
      <c r="F594" s="271" t="s">
        <v>3137</v>
      </c>
      <c r="G594" s="269"/>
      <c r="H594" s="272">
        <v>26.91</v>
      </c>
      <c r="I594" s="273"/>
      <c r="J594" s="269"/>
      <c r="K594" s="269"/>
      <c r="L594" s="274"/>
      <c r="M594" s="275"/>
      <c r="N594" s="276"/>
      <c r="O594" s="276"/>
      <c r="P594" s="276"/>
      <c r="Q594" s="276"/>
      <c r="R594" s="276"/>
      <c r="S594" s="276"/>
      <c r="T594" s="27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8" t="s">
        <v>173</v>
      </c>
      <c r="AU594" s="278" t="s">
        <v>82</v>
      </c>
      <c r="AV594" s="14" t="s">
        <v>82</v>
      </c>
      <c r="AW594" s="14" t="s">
        <v>30</v>
      </c>
      <c r="AX594" s="14" t="s">
        <v>73</v>
      </c>
      <c r="AY594" s="278" t="s">
        <v>165</v>
      </c>
    </row>
    <row r="595" spans="1:51" s="14" customFormat="1" ht="12">
      <c r="A595" s="14"/>
      <c r="B595" s="268"/>
      <c r="C595" s="269"/>
      <c r="D595" s="259" t="s">
        <v>173</v>
      </c>
      <c r="E595" s="270" t="s">
        <v>1</v>
      </c>
      <c r="F595" s="271" t="s">
        <v>3138</v>
      </c>
      <c r="G595" s="269"/>
      <c r="H595" s="272">
        <v>11.88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173</v>
      </c>
      <c r="AU595" s="278" t="s">
        <v>82</v>
      </c>
      <c r="AV595" s="14" t="s">
        <v>82</v>
      </c>
      <c r="AW595" s="14" t="s">
        <v>30</v>
      </c>
      <c r="AX595" s="14" t="s">
        <v>73</v>
      </c>
      <c r="AY595" s="278" t="s">
        <v>165</v>
      </c>
    </row>
    <row r="596" spans="1:51" s="14" customFormat="1" ht="12">
      <c r="A596" s="14"/>
      <c r="B596" s="268"/>
      <c r="C596" s="269"/>
      <c r="D596" s="259" t="s">
        <v>173</v>
      </c>
      <c r="E596" s="269"/>
      <c r="F596" s="271" t="s">
        <v>3142</v>
      </c>
      <c r="G596" s="269"/>
      <c r="H596" s="272">
        <v>156.744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173</v>
      </c>
      <c r="AU596" s="278" t="s">
        <v>82</v>
      </c>
      <c r="AV596" s="14" t="s">
        <v>82</v>
      </c>
      <c r="AW596" s="14" t="s">
        <v>4</v>
      </c>
      <c r="AX596" s="14" t="s">
        <v>80</v>
      </c>
      <c r="AY596" s="278" t="s">
        <v>165</v>
      </c>
    </row>
    <row r="597" spans="1:65" s="2" customFormat="1" ht="21.75" customHeight="1">
      <c r="A597" s="37"/>
      <c r="B597" s="38"/>
      <c r="C597" s="243" t="s">
        <v>540</v>
      </c>
      <c r="D597" s="243" t="s">
        <v>167</v>
      </c>
      <c r="E597" s="244" t="s">
        <v>522</v>
      </c>
      <c r="F597" s="245" t="s">
        <v>523</v>
      </c>
      <c r="G597" s="246" t="s">
        <v>457</v>
      </c>
      <c r="H597" s="247">
        <v>861.568</v>
      </c>
      <c r="I597" s="248"/>
      <c r="J597" s="249">
        <f>ROUND(I597*H597,2)</f>
        <v>0</v>
      </c>
      <c r="K597" s="250"/>
      <c r="L597" s="43"/>
      <c r="M597" s="251" t="s">
        <v>1</v>
      </c>
      <c r="N597" s="252" t="s">
        <v>38</v>
      </c>
      <c r="O597" s="90"/>
      <c r="P597" s="253">
        <f>O597*H597</f>
        <v>0</v>
      </c>
      <c r="Q597" s="253">
        <v>0</v>
      </c>
      <c r="R597" s="253">
        <f>Q597*H597</f>
        <v>0</v>
      </c>
      <c r="S597" s="253">
        <v>0</v>
      </c>
      <c r="T597" s="254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255" t="s">
        <v>171</v>
      </c>
      <c r="AT597" s="255" t="s">
        <v>167</v>
      </c>
      <c r="AU597" s="255" t="s">
        <v>82</v>
      </c>
      <c r="AY597" s="16" t="s">
        <v>165</v>
      </c>
      <c r="BE597" s="256">
        <f>IF(N597="základní",J597,0)</f>
        <v>0</v>
      </c>
      <c r="BF597" s="256">
        <f>IF(N597="snížená",J597,0)</f>
        <v>0</v>
      </c>
      <c r="BG597" s="256">
        <f>IF(N597="zákl. přenesená",J597,0)</f>
        <v>0</v>
      </c>
      <c r="BH597" s="256">
        <f>IF(N597="sníž. přenesená",J597,0)</f>
        <v>0</v>
      </c>
      <c r="BI597" s="256">
        <f>IF(N597="nulová",J597,0)</f>
        <v>0</v>
      </c>
      <c r="BJ597" s="16" t="s">
        <v>80</v>
      </c>
      <c r="BK597" s="256">
        <f>ROUND(I597*H597,2)</f>
        <v>0</v>
      </c>
      <c r="BL597" s="16" t="s">
        <v>171</v>
      </c>
      <c r="BM597" s="255" t="s">
        <v>3143</v>
      </c>
    </row>
    <row r="598" spans="1:51" s="13" customFormat="1" ht="12">
      <c r="A598" s="13"/>
      <c r="B598" s="257"/>
      <c r="C598" s="258"/>
      <c r="D598" s="259" t="s">
        <v>173</v>
      </c>
      <c r="E598" s="260" t="s">
        <v>1</v>
      </c>
      <c r="F598" s="261" t="s">
        <v>174</v>
      </c>
      <c r="G598" s="258"/>
      <c r="H598" s="260" t="s">
        <v>1</v>
      </c>
      <c r="I598" s="262"/>
      <c r="J598" s="258"/>
      <c r="K598" s="258"/>
      <c r="L598" s="263"/>
      <c r="M598" s="264"/>
      <c r="N598" s="265"/>
      <c r="O598" s="265"/>
      <c r="P598" s="265"/>
      <c r="Q598" s="265"/>
      <c r="R598" s="265"/>
      <c r="S598" s="265"/>
      <c r="T598" s="266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7" t="s">
        <v>173</v>
      </c>
      <c r="AU598" s="267" t="s">
        <v>82</v>
      </c>
      <c r="AV598" s="13" t="s">
        <v>80</v>
      </c>
      <c r="AW598" s="13" t="s">
        <v>30</v>
      </c>
      <c r="AX598" s="13" t="s">
        <v>73</v>
      </c>
      <c r="AY598" s="267" t="s">
        <v>165</v>
      </c>
    </row>
    <row r="599" spans="1:51" s="14" customFormat="1" ht="12">
      <c r="A599" s="14"/>
      <c r="B599" s="268"/>
      <c r="C599" s="269"/>
      <c r="D599" s="259" t="s">
        <v>173</v>
      </c>
      <c r="E599" s="270" t="s">
        <v>1</v>
      </c>
      <c r="F599" s="271" t="s">
        <v>3144</v>
      </c>
      <c r="G599" s="269"/>
      <c r="H599" s="272">
        <v>69.712</v>
      </c>
      <c r="I599" s="273"/>
      <c r="J599" s="269"/>
      <c r="K599" s="269"/>
      <c r="L599" s="274"/>
      <c r="M599" s="275"/>
      <c r="N599" s="276"/>
      <c r="O599" s="276"/>
      <c r="P599" s="276"/>
      <c r="Q599" s="276"/>
      <c r="R599" s="276"/>
      <c r="S599" s="276"/>
      <c r="T599" s="27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8" t="s">
        <v>173</v>
      </c>
      <c r="AU599" s="278" t="s">
        <v>82</v>
      </c>
      <c r="AV599" s="14" t="s">
        <v>82</v>
      </c>
      <c r="AW599" s="14" t="s">
        <v>30</v>
      </c>
      <c r="AX599" s="14" t="s">
        <v>73</v>
      </c>
      <c r="AY599" s="278" t="s">
        <v>165</v>
      </c>
    </row>
    <row r="600" spans="1:51" s="14" customFormat="1" ht="12">
      <c r="A600" s="14"/>
      <c r="B600" s="268"/>
      <c r="C600" s="269"/>
      <c r="D600" s="259" t="s">
        <v>173</v>
      </c>
      <c r="E600" s="270" t="s">
        <v>1</v>
      </c>
      <c r="F600" s="271" t="s">
        <v>3145</v>
      </c>
      <c r="G600" s="269"/>
      <c r="H600" s="272">
        <v>5.496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173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165</v>
      </c>
    </row>
    <row r="601" spans="1:51" s="13" customFormat="1" ht="12">
      <c r="A601" s="13"/>
      <c r="B601" s="257"/>
      <c r="C601" s="258"/>
      <c r="D601" s="259" t="s">
        <v>173</v>
      </c>
      <c r="E601" s="260" t="s">
        <v>1</v>
      </c>
      <c r="F601" s="261" t="s">
        <v>3146</v>
      </c>
      <c r="G601" s="258"/>
      <c r="H601" s="260" t="s">
        <v>1</v>
      </c>
      <c r="I601" s="262"/>
      <c r="J601" s="258"/>
      <c r="K601" s="258"/>
      <c r="L601" s="263"/>
      <c r="M601" s="264"/>
      <c r="N601" s="265"/>
      <c r="O601" s="265"/>
      <c r="P601" s="265"/>
      <c r="Q601" s="265"/>
      <c r="R601" s="265"/>
      <c r="S601" s="265"/>
      <c r="T601" s="26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7" t="s">
        <v>173</v>
      </c>
      <c r="AU601" s="267" t="s">
        <v>82</v>
      </c>
      <c r="AV601" s="13" t="s">
        <v>80</v>
      </c>
      <c r="AW601" s="13" t="s">
        <v>30</v>
      </c>
      <c r="AX601" s="13" t="s">
        <v>73</v>
      </c>
      <c r="AY601" s="267" t="s">
        <v>165</v>
      </c>
    </row>
    <row r="602" spans="1:51" s="14" customFormat="1" ht="12">
      <c r="A602" s="14"/>
      <c r="B602" s="268"/>
      <c r="C602" s="269"/>
      <c r="D602" s="259" t="s">
        <v>173</v>
      </c>
      <c r="E602" s="270" t="s">
        <v>1</v>
      </c>
      <c r="F602" s="271" t="s">
        <v>3147</v>
      </c>
      <c r="G602" s="269"/>
      <c r="H602" s="272">
        <v>8.02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173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165</v>
      </c>
    </row>
    <row r="603" spans="1:51" s="14" customFormat="1" ht="12">
      <c r="A603" s="14"/>
      <c r="B603" s="268"/>
      <c r="C603" s="269"/>
      <c r="D603" s="259" t="s">
        <v>173</v>
      </c>
      <c r="E603" s="270" t="s">
        <v>1</v>
      </c>
      <c r="F603" s="271" t="s">
        <v>3148</v>
      </c>
      <c r="G603" s="269"/>
      <c r="H603" s="272">
        <v>40.08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173</v>
      </c>
      <c r="AU603" s="278" t="s">
        <v>82</v>
      </c>
      <c r="AV603" s="14" t="s">
        <v>82</v>
      </c>
      <c r="AW603" s="14" t="s">
        <v>30</v>
      </c>
      <c r="AX603" s="14" t="s">
        <v>73</v>
      </c>
      <c r="AY603" s="278" t="s">
        <v>165</v>
      </c>
    </row>
    <row r="604" spans="1:51" s="14" customFormat="1" ht="12">
      <c r="A604" s="14"/>
      <c r="B604" s="268"/>
      <c r="C604" s="269"/>
      <c r="D604" s="259" t="s">
        <v>173</v>
      </c>
      <c r="E604" s="270" t="s">
        <v>1</v>
      </c>
      <c r="F604" s="271" t="s">
        <v>3149</v>
      </c>
      <c r="G604" s="269"/>
      <c r="H604" s="272">
        <v>8.44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8" t="s">
        <v>173</v>
      </c>
      <c r="AU604" s="278" t="s">
        <v>82</v>
      </c>
      <c r="AV604" s="14" t="s">
        <v>82</v>
      </c>
      <c r="AW604" s="14" t="s">
        <v>30</v>
      </c>
      <c r="AX604" s="14" t="s">
        <v>73</v>
      </c>
      <c r="AY604" s="278" t="s">
        <v>165</v>
      </c>
    </row>
    <row r="605" spans="1:51" s="14" customFormat="1" ht="12">
      <c r="A605" s="14"/>
      <c r="B605" s="268"/>
      <c r="C605" s="269"/>
      <c r="D605" s="259" t="s">
        <v>173</v>
      </c>
      <c r="E605" s="270" t="s">
        <v>1</v>
      </c>
      <c r="F605" s="271" t="s">
        <v>3150</v>
      </c>
      <c r="G605" s="269"/>
      <c r="H605" s="272">
        <v>7.12</v>
      </c>
      <c r="I605" s="273"/>
      <c r="J605" s="269"/>
      <c r="K605" s="269"/>
      <c r="L605" s="274"/>
      <c r="M605" s="275"/>
      <c r="N605" s="276"/>
      <c r="O605" s="276"/>
      <c r="P605" s="276"/>
      <c r="Q605" s="276"/>
      <c r="R605" s="276"/>
      <c r="S605" s="276"/>
      <c r="T605" s="27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8" t="s">
        <v>173</v>
      </c>
      <c r="AU605" s="278" t="s">
        <v>82</v>
      </c>
      <c r="AV605" s="14" t="s">
        <v>82</v>
      </c>
      <c r="AW605" s="14" t="s">
        <v>30</v>
      </c>
      <c r="AX605" s="14" t="s">
        <v>73</v>
      </c>
      <c r="AY605" s="278" t="s">
        <v>165</v>
      </c>
    </row>
    <row r="606" spans="1:51" s="14" customFormat="1" ht="12">
      <c r="A606" s="14"/>
      <c r="B606" s="268"/>
      <c r="C606" s="269"/>
      <c r="D606" s="259" t="s">
        <v>173</v>
      </c>
      <c r="E606" s="270" t="s">
        <v>1</v>
      </c>
      <c r="F606" s="271" t="s">
        <v>3151</v>
      </c>
      <c r="G606" s="269"/>
      <c r="H606" s="272">
        <v>66.24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173</v>
      </c>
      <c r="AU606" s="278" t="s">
        <v>82</v>
      </c>
      <c r="AV606" s="14" t="s">
        <v>82</v>
      </c>
      <c r="AW606" s="14" t="s">
        <v>30</v>
      </c>
      <c r="AX606" s="14" t="s">
        <v>73</v>
      </c>
      <c r="AY606" s="278" t="s">
        <v>165</v>
      </c>
    </row>
    <row r="607" spans="1:51" s="14" customFormat="1" ht="12">
      <c r="A607" s="14"/>
      <c r="B607" s="268"/>
      <c r="C607" s="269"/>
      <c r="D607" s="259" t="s">
        <v>173</v>
      </c>
      <c r="E607" s="270" t="s">
        <v>1</v>
      </c>
      <c r="F607" s="271" t="s">
        <v>3152</v>
      </c>
      <c r="G607" s="269"/>
      <c r="H607" s="272">
        <v>116.48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173</v>
      </c>
      <c r="AU607" s="278" t="s">
        <v>82</v>
      </c>
      <c r="AV607" s="14" t="s">
        <v>82</v>
      </c>
      <c r="AW607" s="14" t="s">
        <v>30</v>
      </c>
      <c r="AX607" s="14" t="s">
        <v>73</v>
      </c>
      <c r="AY607" s="278" t="s">
        <v>165</v>
      </c>
    </row>
    <row r="608" spans="1:51" s="14" customFormat="1" ht="12">
      <c r="A608" s="14"/>
      <c r="B608" s="268"/>
      <c r="C608" s="269"/>
      <c r="D608" s="259" t="s">
        <v>173</v>
      </c>
      <c r="E608" s="270" t="s">
        <v>1</v>
      </c>
      <c r="F608" s="271" t="s">
        <v>3153</v>
      </c>
      <c r="G608" s="269"/>
      <c r="H608" s="272">
        <v>89.46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173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165</v>
      </c>
    </row>
    <row r="609" spans="1:51" s="13" customFormat="1" ht="12">
      <c r="A609" s="13"/>
      <c r="B609" s="257"/>
      <c r="C609" s="258"/>
      <c r="D609" s="259" t="s">
        <v>173</v>
      </c>
      <c r="E609" s="260" t="s">
        <v>1</v>
      </c>
      <c r="F609" s="261" t="s">
        <v>3119</v>
      </c>
      <c r="G609" s="258"/>
      <c r="H609" s="260" t="s">
        <v>1</v>
      </c>
      <c r="I609" s="262"/>
      <c r="J609" s="258"/>
      <c r="K609" s="258"/>
      <c r="L609" s="263"/>
      <c r="M609" s="264"/>
      <c r="N609" s="265"/>
      <c r="O609" s="265"/>
      <c r="P609" s="265"/>
      <c r="Q609" s="265"/>
      <c r="R609" s="265"/>
      <c r="S609" s="265"/>
      <c r="T609" s="26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7" t="s">
        <v>173</v>
      </c>
      <c r="AU609" s="267" t="s">
        <v>82</v>
      </c>
      <c r="AV609" s="13" t="s">
        <v>80</v>
      </c>
      <c r="AW609" s="13" t="s">
        <v>30</v>
      </c>
      <c r="AX609" s="13" t="s">
        <v>73</v>
      </c>
      <c r="AY609" s="267" t="s">
        <v>165</v>
      </c>
    </row>
    <row r="610" spans="1:51" s="14" customFormat="1" ht="12">
      <c r="A610" s="14"/>
      <c r="B610" s="268"/>
      <c r="C610" s="269"/>
      <c r="D610" s="259" t="s">
        <v>173</v>
      </c>
      <c r="E610" s="270" t="s">
        <v>1</v>
      </c>
      <c r="F610" s="271" t="s">
        <v>3152</v>
      </c>
      <c r="G610" s="269"/>
      <c r="H610" s="272">
        <v>116.48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173</v>
      </c>
      <c r="AU610" s="278" t="s">
        <v>82</v>
      </c>
      <c r="AV610" s="14" t="s">
        <v>82</v>
      </c>
      <c r="AW610" s="14" t="s">
        <v>30</v>
      </c>
      <c r="AX610" s="14" t="s">
        <v>73</v>
      </c>
      <c r="AY610" s="278" t="s">
        <v>165</v>
      </c>
    </row>
    <row r="611" spans="1:51" s="14" customFormat="1" ht="12">
      <c r="A611" s="14"/>
      <c r="B611" s="268"/>
      <c r="C611" s="269"/>
      <c r="D611" s="259" t="s">
        <v>173</v>
      </c>
      <c r="E611" s="270" t="s">
        <v>1</v>
      </c>
      <c r="F611" s="271" t="s">
        <v>3154</v>
      </c>
      <c r="G611" s="269"/>
      <c r="H611" s="272">
        <v>67.9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173</v>
      </c>
      <c r="AU611" s="278" t="s">
        <v>82</v>
      </c>
      <c r="AV611" s="14" t="s">
        <v>82</v>
      </c>
      <c r="AW611" s="14" t="s">
        <v>30</v>
      </c>
      <c r="AX611" s="14" t="s">
        <v>73</v>
      </c>
      <c r="AY611" s="278" t="s">
        <v>165</v>
      </c>
    </row>
    <row r="612" spans="1:51" s="14" customFormat="1" ht="12">
      <c r="A612" s="14"/>
      <c r="B612" s="268"/>
      <c r="C612" s="269"/>
      <c r="D612" s="259" t="s">
        <v>173</v>
      </c>
      <c r="E612" s="270" t="s">
        <v>1</v>
      </c>
      <c r="F612" s="271" t="s">
        <v>3155</v>
      </c>
      <c r="G612" s="269"/>
      <c r="H612" s="272">
        <v>130.78</v>
      </c>
      <c r="I612" s="273"/>
      <c r="J612" s="269"/>
      <c r="K612" s="269"/>
      <c r="L612" s="274"/>
      <c r="M612" s="275"/>
      <c r="N612" s="276"/>
      <c r="O612" s="276"/>
      <c r="P612" s="276"/>
      <c r="Q612" s="276"/>
      <c r="R612" s="276"/>
      <c r="S612" s="276"/>
      <c r="T612" s="27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8" t="s">
        <v>173</v>
      </c>
      <c r="AU612" s="278" t="s">
        <v>82</v>
      </c>
      <c r="AV612" s="14" t="s">
        <v>82</v>
      </c>
      <c r="AW612" s="14" t="s">
        <v>30</v>
      </c>
      <c r="AX612" s="14" t="s">
        <v>73</v>
      </c>
      <c r="AY612" s="278" t="s">
        <v>165</v>
      </c>
    </row>
    <row r="613" spans="1:51" s="14" customFormat="1" ht="12">
      <c r="A613" s="14"/>
      <c r="B613" s="268"/>
      <c r="C613" s="269"/>
      <c r="D613" s="259" t="s">
        <v>173</v>
      </c>
      <c r="E613" s="270" t="s">
        <v>1</v>
      </c>
      <c r="F613" s="271" t="s">
        <v>3156</v>
      </c>
      <c r="G613" s="269"/>
      <c r="H613" s="272">
        <v>65.16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173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165</v>
      </c>
    </row>
    <row r="614" spans="1:51" s="14" customFormat="1" ht="12">
      <c r="A614" s="14"/>
      <c r="B614" s="268"/>
      <c r="C614" s="269"/>
      <c r="D614" s="259" t="s">
        <v>173</v>
      </c>
      <c r="E614" s="270" t="s">
        <v>1</v>
      </c>
      <c r="F614" s="271" t="s">
        <v>3157</v>
      </c>
      <c r="G614" s="269"/>
      <c r="H614" s="272">
        <v>70.2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173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165</v>
      </c>
    </row>
    <row r="615" spans="1:65" s="2" customFormat="1" ht="16.5" customHeight="1">
      <c r="A615" s="37"/>
      <c r="B615" s="38"/>
      <c r="C615" s="279" t="s">
        <v>546</v>
      </c>
      <c r="D615" s="279" t="s">
        <v>238</v>
      </c>
      <c r="E615" s="280" t="s">
        <v>541</v>
      </c>
      <c r="F615" s="281" t="s">
        <v>542</v>
      </c>
      <c r="G615" s="282" t="s">
        <v>457</v>
      </c>
      <c r="H615" s="283">
        <v>904.646</v>
      </c>
      <c r="I615" s="284"/>
      <c r="J615" s="285">
        <f>ROUND(I615*H615,2)</f>
        <v>0</v>
      </c>
      <c r="K615" s="286"/>
      <c r="L615" s="287"/>
      <c r="M615" s="288" t="s">
        <v>1</v>
      </c>
      <c r="N615" s="289" t="s">
        <v>38</v>
      </c>
      <c r="O615" s="90"/>
      <c r="P615" s="253">
        <f>O615*H615</f>
        <v>0</v>
      </c>
      <c r="Q615" s="253">
        <v>3E-05</v>
      </c>
      <c r="R615" s="253">
        <f>Q615*H615</f>
        <v>0.02713938</v>
      </c>
      <c r="S615" s="253">
        <v>0</v>
      </c>
      <c r="T615" s="254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55" t="s">
        <v>208</v>
      </c>
      <c r="AT615" s="255" t="s">
        <v>238</v>
      </c>
      <c r="AU615" s="255" t="s">
        <v>82</v>
      </c>
      <c r="AY615" s="16" t="s">
        <v>165</v>
      </c>
      <c r="BE615" s="256">
        <f>IF(N615="základní",J615,0)</f>
        <v>0</v>
      </c>
      <c r="BF615" s="256">
        <f>IF(N615="snížená",J615,0)</f>
        <v>0</v>
      </c>
      <c r="BG615" s="256">
        <f>IF(N615="zákl. přenesená",J615,0)</f>
        <v>0</v>
      </c>
      <c r="BH615" s="256">
        <f>IF(N615="sníž. přenesená",J615,0)</f>
        <v>0</v>
      </c>
      <c r="BI615" s="256">
        <f>IF(N615="nulová",J615,0)</f>
        <v>0</v>
      </c>
      <c r="BJ615" s="16" t="s">
        <v>80</v>
      </c>
      <c r="BK615" s="256">
        <f>ROUND(I615*H615,2)</f>
        <v>0</v>
      </c>
      <c r="BL615" s="16" t="s">
        <v>171</v>
      </c>
      <c r="BM615" s="255" t="s">
        <v>3158</v>
      </c>
    </row>
    <row r="616" spans="1:47" s="2" customFormat="1" ht="12">
      <c r="A616" s="37"/>
      <c r="B616" s="38"/>
      <c r="C616" s="39"/>
      <c r="D616" s="259" t="s">
        <v>437</v>
      </c>
      <c r="E616" s="39"/>
      <c r="F616" s="290" t="s">
        <v>544</v>
      </c>
      <c r="G616" s="39"/>
      <c r="H616" s="39"/>
      <c r="I616" s="153"/>
      <c r="J616" s="39"/>
      <c r="K616" s="39"/>
      <c r="L616" s="43"/>
      <c r="M616" s="291"/>
      <c r="N616" s="292"/>
      <c r="O616" s="90"/>
      <c r="P616" s="90"/>
      <c r="Q616" s="90"/>
      <c r="R616" s="90"/>
      <c r="S616" s="90"/>
      <c r="T616" s="91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T616" s="16" t="s">
        <v>437</v>
      </c>
      <c r="AU616" s="16" t="s">
        <v>82</v>
      </c>
    </row>
    <row r="617" spans="1:51" s="14" customFormat="1" ht="12">
      <c r="A617" s="14"/>
      <c r="B617" s="268"/>
      <c r="C617" s="269"/>
      <c r="D617" s="259" t="s">
        <v>173</v>
      </c>
      <c r="E617" s="269"/>
      <c r="F617" s="271" t="s">
        <v>3159</v>
      </c>
      <c r="G617" s="269"/>
      <c r="H617" s="272">
        <v>904.646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173</v>
      </c>
      <c r="AU617" s="278" t="s">
        <v>82</v>
      </c>
      <c r="AV617" s="14" t="s">
        <v>82</v>
      </c>
      <c r="AW617" s="14" t="s">
        <v>4</v>
      </c>
      <c r="AX617" s="14" t="s">
        <v>80</v>
      </c>
      <c r="AY617" s="278" t="s">
        <v>165</v>
      </c>
    </row>
    <row r="618" spans="1:65" s="2" customFormat="1" ht="21.75" customHeight="1">
      <c r="A618" s="37"/>
      <c r="B618" s="38"/>
      <c r="C618" s="243" t="s">
        <v>552</v>
      </c>
      <c r="D618" s="243" t="s">
        <v>167</v>
      </c>
      <c r="E618" s="244" t="s">
        <v>547</v>
      </c>
      <c r="F618" s="245" t="s">
        <v>548</v>
      </c>
      <c r="G618" s="246" t="s">
        <v>170</v>
      </c>
      <c r="H618" s="247">
        <v>171.41</v>
      </c>
      <c r="I618" s="248"/>
      <c r="J618" s="249">
        <f>ROUND(I618*H618,2)</f>
        <v>0</v>
      </c>
      <c r="K618" s="250"/>
      <c r="L618" s="43"/>
      <c r="M618" s="251" t="s">
        <v>1</v>
      </c>
      <c r="N618" s="252" t="s">
        <v>38</v>
      </c>
      <c r="O618" s="90"/>
      <c r="P618" s="253">
        <f>O618*H618</f>
        <v>0</v>
      </c>
      <c r="Q618" s="253">
        <v>0.00825</v>
      </c>
      <c r="R618" s="253">
        <f>Q618*H618</f>
        <v>1.4141325</v>
      </c>
      <c r="S618" s="253">
        <v>0</v>
      </c>
      <c r="T618" s="254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255" t="s">
        <v>171</v>
      </c>
      <c r="AT618" s="255" t="s">
        <v>167</v>
      </c>
      <c r="AU618" s="255" t="s">
        <v>82</v>
      </c>
      <c r="AY618" s="16" t="s">
        <v>165</v>
      </c>
      <c r="BE618" s="256">
        <f>IF(N618="základní",J618,0)</f>
        <v>0</v>
      </c>
      <c r="BF618" s="256">
        <f>IF(N618="snížená",J618,0)</f>
        <v>0</v>
      </c>
      <c r="BG618" s="256">
        <f>IF(N618="zákl. přenesená",J618,0)</f>
        <v>0</v>
      </c>
      <c r="BH618" s="256">
        <f>IF(N618="sníž. přenesená",J618,0)</f>
        <v>0</v>
      </c>
      <c r="BI618" s="256">
        <f>IF(N618="nulová",J618,0)</f>
        <v>0</v>
      </c>
      <c r="BJ618" s="16" t="s">
        <v>80</v>
      </c>
      <c r="BK618" s="256">
        <f>ROUND(I618*H618,2)</f>
        <v>0</v>
      </c>
      <c r="BL618" s="16" t="s">
        <v>171</v>
      </c>
      <c r="BM618" s="255" t="s">
        <v>3160</v>
      </c>
    </row>
    <row r="619" spans="1:51" s="13" customFormat="1" ht="12">
      <c r="A619" s="13"/>
      <c r="B619" s="257"/>
      <c r="C619" s="258"/>
      <c r="D619" s="259" t="s">
        <v>173</v>
      </c>
      <c r="E619" s="260" t="s">
        <v>1</v>
      </c>
      <c r="F619" s="261" t="s">
        <v>550</v>
      </c>
      <c r="G619" s="258"/>
      <c r="H619" s="260" t="s">
        <v>1</v>
      </c>
      <c r="I619" s="262"/>
      <c r="J619" s="258"/>
      <c r="K619" s="258"/>
      <c r="L619" s="263"/>
      <c r="M619" s="264"/>
      <c r="N619" s="265"/>
      <c r="O619" s="265"/>
      <c r="P619" s="265"/>
      <c r="Q619" s="265"/>
      <c r="R619" s="265"/>
      <c r="S619" s="265"/>
      <c r="T619" s="266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7" t="s">
        <v>173</v>
      </c>
      <c r="AU619" s="267" t="s">
        <v>82</v>
      </c>
      <c r="AV619" s="13" t="s">
        <v>80</v>
      </c>
      <c r="AW619" s="13" t="s">
        <v>30</v>
      </c>
      <c r="AX619" s="13" t="s">
        <v>73</v>
      </c>
      <c r="AY619" s="267" t="s">
        <v>165</v>
      </c>
    </row>
    <row r="620" spans="1:51" s="14" customFormat="1" ht="12">
      <c r="A620" s="14"/>
      <c r="B620" s="268"/>
      <c r="C620" s="269"/>
      <c r="D620" s="259" t="s">
        <v>173</v>
      </c>
      <c r="E620" s="270" t="s">
        <v>1</v>
      </c>
      <c r="F620" s="271" t="s">
        <v>3161</v>
      </c>
      <c r="G620" s="269"/>
      <c r="H620" s="272">
        <v>171.41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173</v>
      </c>
      <c r="AU620" s="278" t="s">
        <v>82</v>
      </c>
      <c r="AV620" s="14" t="s">
        <v>82</v>
      </c>
      <c r="AW620" s="14" t="s">
        <v>30</v>
      </c>
      <c r="AX620" s="14" t="s">
        <v>73</v>
      </c>
      <c r="AY620" s="278" t="s">
        <v>165</v>
      </c>
    </row>
    <row r="621" spans="1:65" s="2" customFormat="1" ht="21.75" customHeight="1">
      <c r="A621" s="37"/>
      <c r="B621" s="38"/>
      <c r="C621" s="279" t="s">
        <v>558</v>
      </c>
      <c r="D621" s="279" t="s">
        <v>238</v>
      </c>
      <c r="E621" s="280" t="s">
        <v>553</v>
      </c>
      <c r="F621" s="281" t="s">
        <v>554</v>
      </c>
      <c r="G621" s="282" t="s">
        <v>170</v>
      </c>
      <c r="H621" s="283">
        <v>197.122</v>
      </c>
      <c r="I621" s="284"/>
      <c r="J621" s="285">
        <f>ROUND(I621*H621,2)</f>
        <v>0</v>
      </c>
      <c r="K621" s="286"/>
      <c r="L621" s="287"/>
      <c r="M621" s="288" t="s">
        <v>1</v>
      </c>
      <c r="N621" s="289" t="s">
        <v>38</v>
      </c>
      <c r="O621" s="90"/>
      <c r="P621" s="253">
        <f>O621*H621</f>
        <v>0</v>
      </c>
      <c r="Q621" s="253">
        <v>0.0014</v>
      </c>
      <c r="R621" s="253">
        <f>Q621*H621</f>
        <v>0.2759708</v>
      </c>
      <c r="S621" s="253">
        <v>0</v>
      </c>
      <c r="T621" s="254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55" t="s">
        <v>208</v>
      </c>
      <c r="AT621" s="255" t="s">
        <v>238</v>
      </c>
      <c r="AU621" s="255" t="s">
        <v>82</v>
      </c>
      <c r="AY621" s="16" t="s">
        <v>165</v>
      </c>
      <c r="BE621" s="256">
        <f>IF(N621="základní",J621,0)</f>
        <v>0</v>
      </c>
      <c r="BF621" s="256">
        <f>IF(N621="snížená",J621,0)</f>
        <v>0</v>
      </c>
      <c r="BG621" s="256">
        <f>IF(N621="zákl. přenesená",J621,0)</f>
        <v>0</v>
      </c>
      <c r="BH621" s="256">
        <f>IF(N621="sníž. přenesená",J621,0)</f>
        <v>0</v>
      </c>
      <c r="BI621" s="256">
        <f>IF(N621="nulová",J621,0)</f>
        <v>0</v>
      </c>
      <c r="BJ621" s="16" t="s">
        <v>80</v>
      </c>
      <c r="BK621" s="256">
        <f>ROUND(I621*H621,2)</f>
        <v>0</v>
      </c>
      <c r="BL621" s="16" t="s">
        <v>171</v>
      </c>
      <c r="BM621" s="255" t="s">
        <v>3162</v>
      </c>
    </row>
    <row r="622" spans="1:47" s="2" customFormat="1" ht="12">
      <c r="A622" s="37"/>
      <c r="B622" s="38"/>
      <c r="C622" s="39"/>
      <c r="D622" s="259" t="s">
        <v>437</v>
      </c>
      <c r="E622" s="39"/>
      <c r="F622" s="290" t="s">
        <v>556</v>
      </c>
      <c r="G622" s="39"/>
      <c r="H622" s="39"/>
      <c r="I622" s="153"/>
      <c r="J622" s="39"/>
      <c r="K622" s="39"/>
      <c r="L622" s="43"/>
      <c r="M622" s="291"/>
      <c r="N622" s="292"/>
      <c r="O622" s="90"/>
      <c r="P622" s="90"/>
      <c r="Q622" s="90"/>
      <c r="R622" s="90"/>
      <c r="S622" s="90"/>
      <c r="T622" s="91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T622" s="16" t="s">
        <v>437</v>
      </c>
      <c r="AU622" s="16" t="s">
        <v>82</v>
      </c>
    </row>
    <row r="623" spans="1:51" s="14" customFormat="1" ht="12">
      <c r="A623" s="14"/>
      <c r="B623" s="268"/>
      <c r="C623" s="269"/>
      <c r="D623" s="259" t="s">
        <v>173</v>
      </c>
      <c r="E623" s="269"/>
      <c r="F623" s="271" t="s">
        <v>3163</v>
      </c>
      <c r="G623" s="269"/>
      <c r="H623" s="272">
        <v>197.122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173</v>
      </c>
      <c r="AU623" s="278" t="s">
        <v>82</v>
      </c>
      <c r="AV623" s="14" t="s">
        <v>82</v>
      </c>
      <c r="AW623" s="14" t="s">
        <v>4</v>
      </c>
      <c r="AX623" s="14" t="s">
        <v>80</v>
      </c>
      <c r="AY623" s="278" t="s">
        <v>165</v>
      </c>
    </row>
    <row r="624" spans="1:65" s="2" customFormat="1" ht="21.75" customHeight="1">
      <c r="A624" s="37"/>
      <c r="B624" s="38"/>
      <c r="C624" s="243" t="s">
        <v>574</v>
      </c>
      <c r="D624" s="243" t="s">
        <v>167</v>
      </c>
      <c r="E624" s="244" t="s">
        <v>559</v>
      </c>
      <c r="F624" s="245" t="s">
        <v>560</v>
      </c>
      <c r="G624" s="246" t="s">
        <v>170</v>
      </c>
      <c r="H624" s="247">
        <v>406.05</v>
      </c>
      <c r="I624" s="248"/>
      <c r="J624" s="249">
        <f>ROUND(I624*H624,2)</f>
        <v>0</v>
      </c>
      <c r="K624" s="250"/>
      <c r="L624" s="43"/>
      <c r="M624" s="251" t="s">
        <v>1</v>
      </c>
      <c r="N624" s="252" t="s">
        <v>38</v>
      </c>
      <c r="O624" s="90"/>
      <c r="P624" s="253">
        <f>O624*H624</f>
        <v>0</v>
      </c>
      <c r="Q624" s="253">
        <v>0.00825</v>
      </c>
      <c r="R624" s="253">
        <f>Q624*H624</f>
        <v>3.3499125000000003</v>
      </c>
      <c r="S624" s="253">
        <v>0</v>
      </c>
      <c r="T624" s="254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55" t="s">
        <v>171</v>
      </c>
      <c r="AT624" s="255" t="s">
        <v>167</v>
      </c>
      <c r="AU624" s="255" t="s">
        <v>82</v>
      </c>
      <c r="AY624" s="16" t="s">
        <v>165</v>
      </c>
      <c r="BE624" s="256">
        <f>IF(N624="základní",J624,0)</f>
        <v>0</v>
      </c>
      <c r="BF624" s="256">
        <f>IF(N624="snížená",J624,0)</f>
        <v>0</v>
      </c>
      <c r="BG624" s="256">
        <f>IF(N624="zákl. přenesená",J624,0)</f>
        <v>0</v>
      </c>
      <c r="BH624" s="256">
        <f>IF(N624="sníž. přenesená",J624,0)</f>
        <v>0</v>
      </c>
      <c r="BI624" s="256">
        <f>IF(N624="nulová",J624,0)</f>
        <v>0</v>
      </c>
      <c r="BJ624" s="16" t="s">
        <v>80</v>
      </c>
      <c r="BK624" s="256">
        <f>ROUND(I624*H624,2)</f>
        <v>0</v>
      </c>
      <c r="BL624" s="16" t="s">
        <v>171</v>
      </c>
      <c r="BM624" s="255" t="s">
        <v>3164</v>
      </c>
    </row>
    <row r="625" spans="1:51" s="13" customFormat="1" ht="12">
      <c r="A625" s="13"/>
      <c r="B625" s="257"/>
      <c r="C625" s="258"/>
      <c r="D625" s="259" t="s">
        <v>173</v>
      </c>
      <c r="E625" s="260" t="s">
        <v>1</v>
      </c>
      <c r="F625" s="261" t="s">
        <v>470</v>
      </c>
      <c r="G625" s="258"/>
      <c r="H625" s="260" t="s">
        <v>1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7" t="s">
        <v>173</v>
      </c>
      <c r="AU625" s="267" t="s">
        <v>82</v>
      </c>
      <c r="AV625" s="13" t="s">
        <v>80</v>
      </c>
      <c r="AW625" s="13" t="s">
        <v>30</v>
      </c>
      <c r="AX625" s="13" t="s">
        <v>73</v>
      </c>
      <c r="AY625" s="267" t="s">
        <v>165</v>
      </c>
    </row>
    <row r="626" spans="1:51" s="13" customFormat="1" ht="12">
      <c r="A626" s="13"/>
      <c r="B626" s="257"/>
      <c r="C626" s="258"/>
      <c r="D626" s="259" t="s">
        <v>173</v>
      </c>
      <c r="E626" s="260" t="s">
        <v>1</v>
      </c>
      <c r="F626" s="261" t="s">
        <v>562</v>
      </c>
      <c r="G626" s="258"/>
      <c r="H626" s="260" t="s">
        <v>1</v>
      </c>
      <c r="I626" s="262"/>
      <c r="J626" s="258"/>
      <c r="K626" s="258"/>
      <c r="L626" s="263"/>
      <c r="M626" s="264"/>
      <c r="N626" s="265"/>
      <c r="O626" s="265"/>
      <c r="P626" s="265"/>
      <c r="Q626" s="265"/>
      <c r="R626" s="265"/>
      <c r="S626" s="265"/>
      <c r="T626" s="26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7" t="s">
        <v>173</v>
      </c>
      <c r="AU626" s="267" t="s">
        <v>82</v>
      </c>
      <c r="AV626" s="13" t="s">
        <v>80</v>
      </c>
      <c r="AW626" s="13" t="s">
        <v>30</v>
      </c>
      <c r="AX626" s="13" t="s">
        <v>73</v>
      </c>
      <c r="AY626" s="267" t="s">
        <v>165</v>
      </c>
    </row>
    <row r="627" spans="1:51" s="14" customFormat="1" ht="12">
      <c r="A627" s="14"/>
      <c r="B627" s="268"/>
      <c r="C627" s="269"/>
      <c r="D627" s="259" t="s">
        <v>173</v>
      </c>
      <c r="E627" s="270" t="s">
        <v>1</v>
      </c>
      <c r="F627" s="271" t="s">
        <v>3165</v>
      </c>
      <c r="G627" s="269"/>
      <c r="H627" s="272">
        <v>7.92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173</v>
      </c>
      <c r="AU627" s="278" t="s">
        <v>82</v>
      </c>
      <c r="AV627" s="14" t="s">
        <v>82</v>
      </c>
      <c r="AW627" s="14" t="s">
        <v>30</v>
      </c>
      <c r="AX627" s="14" t="s">
        <v>73</v>
      </c>
      <c r="AY627" s="278" t="s">
        <v>165</v>
      </c>
    </row>
    <row r="628" spans="1:51" s="14" customFormat="1" ht="12">
      <c r="A628" s="14"/>
      <c r="B628" s="268"/>
      <c r="C628" s="269"/>
      <c r="D628" s="259" t="s">
        <v>173</v>
      </c>
      <c r="E628" s="270" t="s">
        <v>1</v>
      </c>
      <c r="F628" s="271" t="s">
        <v>3166</v>
      </c>
      <c r="G628" s="269"/>
      <c r="H628" s="272">
        <v>8.88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173</v>
      </c>
      <c r="AU628" s="278" t="s">
        <v>82</v>
      </c>
      <c r="AV628" s="14" t="s">
        <v>82</v>
      </c>
      <c r="AW628" s="14" t="s">
        <v>30</v>
      </c>
      <c r="AX628" s="14" t="s">
        <v>73</v>
      </c>
      <c r="AY628" s="278" t="s">
        <v>165</v>
      </c>
    </row>
    <row r="629" spans="1:51" s="14" customFormat="1" ht="12">
      <c r="A629" s="14"/>
      <c r="B629" s="268"/>
      <c r="C629" s="269"/>
      <c r="D629" s="259" t="s">
        <v>173</v>
      </c>
      <c r="E629" s="270" t="s">
        <v>1</v>
      </c>
      <c r="F629" s="271" t="s">
        <v>3167</v>
      </c>
      <c r="G629" s="269"/>
      <c r="H629" s="272">
        <v>5.64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173</v>
      </c>
      <c r="AU629" s="278" t="s">
        <v>82</v>
      </c>
      <c r="AV629" s="14" t="s">
        <v>82</v>
      </c>
      <c r="AW629" s="14" t="s">
        <v>30</v>
      </c>
      <c r="AX629" s="14" t="s">
        <v>73</v>
      </c>
      <c r="AY629" s="278" t="s">
        <v>165</v>
      </c>
    </row>
    <row r="630" spans="1:51" s="14" customFormat="1" ht="12">
      <c r="A630" s="14"/>
      <c r="B630" s="268"/>
      <c r="C630" s="269"/>
      <c r="D630" s="259" t="s">
        <v>173</v>
      </c>
      <c r="E630" s="270" t="s">
        <v>1</v>
      </c>
      <c r="F630" s="271" t="s">
        <v>3168</v>
      </c>
      <c r="G630" s="269"/>
      <c r="H630" s="272">
        <v>5.46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173</v>
      </c>
      <c r="AU630" s="278" t="s">
        <v>82</v>
      </c>
      <c r="AV630" s="14" t="s">
        <v>82</v>
      </c>
      <c r="AW630" s="14" t="s">
        <v>30</v>
      </c>
      <c r="AX630" s="14" t="s">
        <v>73</v>
      </c>
      <c r="AY630" s="278" t="s">
        <v>165</v>
      </c>
    </row>
    <row r="631" spans="1:51" s="14" customFormat="1" ht="12">
      <c r="A631" s="14"/>
      <c r="B631" s="268"/>
      <c r="C631" s="269"/>
      <c r="D631" s="259" t="s">
        <v>173</v>
      </c>
      <c r="E631" s="270" t="s">
        <v>1</v>
      </c>
      <c r="F631" s="271" t="s">
        <v>3169</v>
      </c>
      <c r="G631" s="269"/>
      <c r="H631" s="272">
        <v>5.16</v>
      </c>
      <c r="I631" s="273"/>
      <c r="J631" s="269"/>
      <c r="K631" s="269"/>
      <c r="L631" s="274"/>
      <c r="M631" s="275"/>
      <c r="N631" s="276"/>
      <c r="O631" s="276"/>
      <c r="P631" s="276"/>
      <c r="Q631" s="276"/>
      <c r="R631" s="276"/>
      <c r="S631" s="276"/>
      <c r="T631" s="27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8" t="s">
        <v>173</v>
      </c>
      <c r="AU631" s="278" t="s">
        <v>82</v>
      </c>
      <c r="AV631" s="14" t="s">
        <v>82</v>
      </c>
      <c r="AW631" s="14" t="s">
        <v>30</v>
      </c>
      <c r="AX631" s="14" t="s">
        <v>73</v>
      </c>
      <c r="AY631" s="278" t="s">
        <v>165</v>
      </c>
    </row>
    <row r="632" spans="1:51" s="14" customFormat="1" ht="12">
      <c r="A632" s="14"/>
      <c r="B632" s="268"/>
      <c r="C632" s="269"/>
      <c r="D632" s="259" t="s">
        <v>173</v>
      </c>
      <c r="E632" s="270" t="s">
        <v>1</v>
      </c>
      <c r="F632" s="271" t="s">
        <v>3170</v>
      </c>
      <c r="G632" s="269"/>
      <c r="H632" s="272">
        <v>3.66</v>
      </c>
      <c r="I632" s="273"/>
      <c r="J632" s="269"/>
      <c r="K632" s="269"/>
      <c r="L632" s="274"/>
      <c r="M632" s="275"/>
      <c r="N632" s="276"/>
      <c r="O632" s="276"/>
      <c r="P632" s="276"/>
      <c r="Q632" s="276"/>
      <c r="R632" s="276"/>
      <c r="S632" s="276"/>
      <c r="T632" s="27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8" t="s">
        <v>173</v>
      </c>
      <c r="AU632" s="278" t="s">
        <v>82</v>
      </c>
      <c r="AV632" s="14" t="s">
        <v>82</v>
      </c>
      <c r="AW632" s="14" t="s">
        <v>30</v>
      </c>
      <c r="AX632" s="14" t="s">
        <v>73</v>
      </c>
      <c r="AY632" s="278" t="s">
        <v>165</v>
      </c>
    </row>
    <row r="633" spans="1:51" s="14" customFormat="1" ht="12">
      <c r="A633" s="14"/>
      <c r="B633" s="268"/>
      <c r="C633" s="269"/>
      <c r="D633" s="259" t="s">
        <v>173</v>
      </c>
      <c r="E633" s="270" t="s">
        <v>1</v>
      </c>
      <c r="F633" s="271" t="s">
        <v>3171</v>
      </c>
      <c r="G633" s="269"/>
      <c r="H633" s="272">
        <v>5.22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173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165</v>
      </c>
    </row>
    <row r="634" spans="1:51" s="14" customFormat="1" ht="12">
      <c r="A634" s="14"/>
      <c r="B634" s="268"/>
      <c r="C634" s="269"/>
      <c r="D634" s="259" t="s">
        <v>173</v>
      </c>
      <c r="E634" s="270" t="s">
        <v>1</v>
      </c>
      <c r="F634" s="271" t="s">
        <v>3172</v>
      </c>
      <c r="G634" s="269"/>
      <c r="H634" s="272">
        <v>4.74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173</v>
      </c>
      <c r="AU634" s="278" t="s">
        <v>82</v>
      </c>
      <c r="AV634" s="14" t="s">
        <v>82</v>
      </c>
      <c r="AW634" s="14" t="s">
        <v>30</v>
      </c>
      <c r="AX634" s="14" t="s">
        <v>73</v>
      </c>
      <c r="AY634" s="278" t="s">
        <v>165</v>
      </c>
    </row>
    <row r="635" spans="1:51" s="14" customFormat="1" ht="12">
      <c r="A635" s="14"/>
      <c r="B635" s="268"/>
      <c r="C635" s="269"/>
      <c r="D635" s="259" t="s">
        <v>173</v>
      </c>
      <c r="E635" s="270" t="s">
        <v>1</v>
      </c>
      <c r="F635" s="271" t="s">
        <v>3173</v>
      </c>
      <c r="G635" s="269"/>
      <c r="H635" s="272">
        <v>5.34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173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165</v>
      </c>
    </row>
    <row r="636" spans="1:51" s="14" customFormat="1" ht="12">
      <c r="A636" s="14"/>
      <c r="B636" s="268"/>
      <c r="C636" s="269"/>
      <c r="D636" s="259" t="s">
        <v>173</v>
      </c>
      <c r="E636" s="270" t="s">
        <v>1</v>
      </c>
      <c r="F636" s="271" t="s">
        <v>3174</v>
      </c>
      <c r="G636" s="269"/>
      <c r="H636" s="272">
        <v>4.5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173</v>
      </c>
      <c r="AU636" s="278" t="s">
        <v>82</v>
      </c>
      <c r="AV636" s="14" t="s">
        <v>82</v>
      </c>
      <c r="AW636" s="14" t="s">
        <v>30</v>
      </c>
      <c r="AX636" s="14" t="s">
        <v>73</v>
      </c>
      <c r="AY636" s="278" t="s">
        <v>165</v>
      </c>
    </row>
    <row r="637" spans="1:51" s="14" customFormat="1" ht="12">
      <c r="A637" s="14"/>
      <c r="B637" s="268"/>
      <c r="C637" s="269"/>
      <c r="D637" s="259" t="s">
        <v>173</v>
      </c>
      <c r="E637" s="270" t="s">
        <v>1</v>
      </c>
      <c r="F637" s="271" t="s">
        <v>3175</v>
      </c>
      <c r="G637" s="269"/>
      <c r="H637" s="272">
        <v>4.5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173</v>
      </c>
      <c r="AU637" s="278" t="s">
        <v>82</v>
      </c>
      <c r="AV637" s="14" t="s">
        <v>82</v>
      </c>
      <c r="AW637" s="14" t="s">
        <v>30</v>
      </c>
      <c r="AX637" s="14" t="s">
        <v>73</v>
      </c>
      <c r="AY637" s="278" t="s">
        <v>165</v>
      </c>
    </row>
    <row r="638" spans="1:51" s="14" customFormat="1" ht="12">
      <c r="A638" s="14"/>
      <c r="B638" s="268"/>
      <c r="C638" s="269"/>
      <c r="D638" s="259" t="s">
        <v>173</v>
      </c>
      <c r="E638" s="270" t="s">
        <v>1</v>
      </c>
      <c r="F638" s="271" t="s">
        <v>3176</v>
      </c>
      <c r="G638" s="269"/>
      <c r="H638" s="272">
        <v>4.62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173</v>
      </c>
      <c r="AU638" s="278" t="s">
        <v>82</v>
      </c>
      <c r="AV638" s="14" t="s">
        <v>82</v>
      </c>
      <c r="AW638" s="14" t="s">
        <v>30</v>
      </c>
      <c r="AX638" s="14" t="s">
        <v>73</v>
      </c>
      <c r="AY638" s="278" t="s">
        <v>165</v>
      </c>
    </row>
    <row r="639" spans="1:51" s="14" customFormat="1" ht="12">
      <c r="A639" s="14"/>
      <c r="B639" s="268"/>
      <c r="C639" s="269"/>
      <c r="D639" s="259" t="s">
        <v>173</v>
      </c>
      <c r="E639" s="270" t="s">
        <v>1</v>
      </c>
      <c r="F639" s="271" t="s">
        <v>3177</v>
      </c>
      <c r="G639" s="269"/>
      <c r="H639" s="272">
        <v>5.22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173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165</v>
      </c>
    </row>
    <row r="640" spans="1:51" s="14" customFormat="1" ht="12">
      <c r="A640" s="14"/>
      <c r="B640" s="268"/>
      <c r="C640" s="269"/>
      <c r="D640" s="259" t="s">
        <v>173</v>
      </c>
      <c r="E640" s="270" t="s">
        <v>1</v>
      </c>
      <c r="F640" s="271" t="s">
        <v>3178</v>
      </c>
      <c r="G640" s="269"/>
      <c r="H640" s="272">
        <v>5.58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173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165</v>
      </c>
    </row>
    <row r="641" spans="1:51" s="14" customFormat="1" ht="12">
      <c r="A641" s="14"/>
      <c r="B641" s="268"/>
      <c r="C641" s="269"/>
      <c r="D641" s="259" t="s">
        <v>173</v>
      </c>
      <c r="E641" s="270" t="s">
        <v>1</v>
      </c>
      <c r="F641" s="271" t="s">
        <v>3179</v>
      </c>
      <c r="G641" s="269"/>
      <c r="H641" s="272">
        <v>5.7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173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165</v>
      </c>
    </row>
    <row r="642" spans="1:51" s="14" customFormat="1" ht="12">
      <c r="A642" s="14"/>
      <c r="B642" s="268"/>
      <c r="C642" s="269"/>
      <c r="D642" s="259" t="s">
        <v>173</v>
      </c>
      <c r="E642" s="270" t="s">
        <v>1</v>
      </c>
      <c r="F642" s="271" t="s">
        <v>3169</v>
      </c>
      <c r="G642" s="269"/>
      <c r="H642" s="272">
        <v>5.16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173</v>
      </c>
      <c r="AU642" s="278" t="s">
        <v>82</v>
      </c>
      <c r="AV642" s="14" t="s">
        <v>82</v>
      </c>
      <c r="AW642" s="14" t="s">
        <v>30</v>
      </c>
      <c r="AX642" s="14" t="s">
        <v>73</v>
      </c>
      <c r="AY642" s="278" t="s">
        <v>165</v>
      </c>
    </row>
    <row r="643" spans="1:51" s="14" customFormat="1" ht="12">
      <c r="A643" s="14"/>
      <c r="B643" s="268"/>
      <c r="C643" s="269"/>
      <c r="D643" s="259" t="s">
        <v>173</v>
      </c>
      <c r="E643" s="270" t="s">
        <v>1</v>
      </c>
      <c r="F643" s="271" t="s">
        <v>3180</v>
      </c>
      <c r="G643" s="269"/>
      <c r="H643" s="272">
        <v>5.04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173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165</v>
      </c>
    </row>
    <row r="644" spans="1:51" s="14" customFormat="1" ht="12">
      <c r="A644" s="14"/>
      <c r="B644" s="268"/>
      <c r="C644" s="269"/>
      <c r="D644" s="259" t="s">
        <v>173</v>
      </c>
      <c r="E644" s="270" t="s">
        <v>1</v>
      </c>
      <c r="F644" s="271" t="s">
        <v>3181</v>
      </c>
      <c r="G644" s="269"/>
      <c r="H644" s="272">
        <v>5.28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173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165</v>
      </c>
    </row>
    <row r="645" spans="1:51" s="14" customFormat="1" ht="12">
      <c r="A645" s="14"/>
      <c r="B645" s="268"/>
      <c r="C645" s="269"/>
      <c r="D645" s="259" t="s">
        <v>173</v>
      </c>
      <c r="E645" s="270" t="s">
        <v>1</v>
      </c>
      <c r="F645" s="271" t="s">
        <v>3182</v>
      </c>
      <c r="G645" s="269"/>
      <c r="H645" s="272">
        <v>5.76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173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165</v>
      </c>
    </row>
    <row r="646" spans="1:51" s="14" customFormat="1" ht="12">
      <c r="A646" s="14"/>
      <c r="B646" s="268"/>
      <c r="C646" s="269"/>
      <c r="D646" s="259" t="s">
        <v>173</v>
      </c>
      <c r="E646" s="270" t="s">
        <v>1</v>
      </c>
      <c r="F646" s="271" t="s">
        <v>3183</v>
      </c>
      <c r="G646" s="269"/>
      <c r="H646" s="272">
        <v>20.52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173</v>
      </c>
      <c r="AU646" s="278" t="s">
        <v>82</v>
      </c>
      <c r="AV646" s="14" t="s">
        <v>82</v>
      </c>
      <c r="AW646" s="14" t="s">
        <v>30</v>
      </c>
      <c r="AX646" s="14" t="s">
        <v>73</v>
      </c>
      <c r="AY646" s="278" t="s">
        <v>165</v>
      </c>
    </row>
    <row r="647" spans="1:51" s="14" customFormat="1" ht="12">
      <c r="A647" s="14"/>
      <c r="B647" s="268"/>
      <c r="C647" s="269"/>
      <c r="D647" s="259" t="s">
        <v>173</v>
      </c>
      <c r="E647" s="270" t="s">
        <v>1</v>
      </c>
      <c r="F647" s="271" t="s">
        <v>3184</v>
      </c>
      <c r="G647" s="269"/>
      <c r="H647" s="272">
        <v>7.68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173</v>
      </c>
      <c r="AU647" s="278" t="s">
        <v>82</v>
      </c>
      <c r="AV647" s="14" t="s">
        <v>82</v>
      </c>
      <c r="AW647" s="14" t="s">
        <v>30</v>
      </c>
      <c r="AX647" s="14" t="s">
        <v>73</v>
      </c>
      <c r="AY647" s="278" t="s">
        <v>165</v>
      </c>
    </row>
    <row r="648" spans="1:51" s="14" customFormat="1" ht="12">
      <c r="A648" s="14"/>
      <c r="B648" s="268"/>
      <c r="C648" s="269"/>
      <c r="D648" s="259" t="s">
        <v>173</v>
      </c>
      <c r="E648" s="270" t="s">
        <v>1</v>
      </c>
      <c r="F648" s="271" t="s">
        <v>3185</v>
      </c>
      <c r="G648" s="269"/>
      <c r="H648" s="272">
        <v>6.06</v>
      </c>
      <c r="I648" s="273"/>
      <c r="J648" s="269"/>
      <c r="K648" s="269"/>
      <c r="L648" s="274"/>
      <c r="M648" s="275"/>
      <c r="N648" s="276"/>
      <c r="O648" s="276"/>
      <c r="P648" s="276"/>
      <c r="Q648" s="276"/>
      <c r="R648" s="276"/>
      <c r="S648" s="276"/>
      <c r="T648" s="27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8" t="s">
        <v>173</v>
      </c>
      <c r="AU648" s="278" t="s">
        <v>82</v>
      </c>
      <c r="AV648" s="14" t="s">
        <v>82</v>
      </c>
      <c r="AW648" s="14" t="s">
        <v>30</v>
      </c>
      <c r="AX648" s="14" t="s">
        <v>73</v>
      </c>
      <c r="AY648" s="278" t="s">
        <v>165</v>
      </c>
    </row>
    <row r="649" spans="1:51" s="14" customFormat="1" ht="12">
      <c r="A649" s="14"/>
      <c r="B649" s="268"/>
      <c r="C649" s="269"/>
      <c r="D649" s="259" t="s">
        <v>173</v>
      </c>
      <c r="E649" s="270" t="s">
        <v>1</v>
      </c>
      <c r="F649" s="271" t="s">
        <v>3186</v>
      </c>
      <c r="G649" s="269"/>
      <c r="H649" s="272">
        <v>3.96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173</v>
      </c>
      <c r="AU649" s="278" t="s">
        <v>82</v>
      </c>
      <c r="AV649" s="14" t="s">
        <v>82</v>
      </c>
      <c r="AW649" s="14" t="s">
        <v>30</v>
      </c>
      <c r="AX649" s="14" t="s">
        <v>73</v>
      </c>
      <c r="AY649" s="278" t="s">
        <v>165</v>
      </c>
    </row>
    <row r="650" spans="1:51" s="14" customFormat="1" ht="12">
      <c r="A650" s="14"/>
      <c r="B650" s="268"/>
      <c r="C650" s="269"/>
      <c r="D650" s="259" t="s">
        <v>173</v>
      </c>
      <c r="E650" s="270" t="s">
        <v>1</v>
      </c>
      <c r="F650" s="271" t="s">
        <v>3187</v>
      </c>
      <c r="G650" s="269"/>
      <c r="H650" s="272">
        <v>14.1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173</v>
      </c>
      <c r="AU650" s="278" t="s">
        <v>82</v>
      </c>
      <c r="AV650" s="14" t="s">
        <v>82</v>
      </c>
      <c r="AW650" s="14" t="s">
        <v>30</v>
      </c>
      <c r="AX650" s="14" t="s">
        <v>73</v>
      </c>
      <c r="AY650" s="278" t="s">
        <v>165</v>
      </c>
    </row>
    <row r="651" spans="1:51" s="14" customFormat="1" ht="12">
      <c r="A651" s="14"/>
      <c r="B651" s="268"/>
      <c r="C651" s="269"/>
      <c r="D651" s="259" t="s">
        <v>173</v>
      </c>
      <c r="E651" s="270" t="s">
        <v>1</v>
      </c>
      <c r="F651" s="271" t="s">
        <v>3188</v>
      </c>
      <c r="G651" s="269"/>
      <c r="H651" s="272">
        <v>6.66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173</v>
      </c>
      <c r="AU651" s="278" t="s">
        <v>82</v>
      </c>
      <c r="AV651" s="14" t="s">
        <v>82</v>
      </c>
      <c r="AW651" s="14" t="s">
        <v>30</v>
      </c>
      <c r="AX651" s="14" t="s">
        <v>73</v>
      </c>
      <c r="AY651" s="278" t="s">
        <v>165</v>
      </c>
    </row>
    <row r="652" spans="1:51" s="14" customFormat="1" ht="12">
      <c r="A652" s="14"/>
      <c r="B652" s="268"/>
      <c r="C652" s="269"/>
      <c r="D652" s="259" t="s">
        <v>173</v>
      </c>
      <c r="E652" s="270" t="s">
        <v>1</v>
      </c>
      <c r="F652" s="271" t="s">
        <v>3189</v>
      </c>
      <c r="G652" s="269"/>
      <c r="H652" s="272">
        <v>10.8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173</v>
      </c>
      <c r="AU652" s="278" t="s">
        <v>82</v>
      </c>
      <c r="AV652" s="14" t="s">
        <v>82</v>
      </c>
      <c r="AW652" s="14" t="s">
        <v>30</v>
      </c>
      <c r="AX652" s="14" t="s">
        <v>73</v>
      </c>
      <c r="AY652" s="278" t="s">
        <v>165</v>
      </c>
    </row>
    <row r="653" spans="1:51" s="14" customFormat="1" ht="12">
      <c r="A653" s="14"/>
      <c r="B653" s="268"/>
      <c r="C653" s="269"/>
      <c r="D653" s="259" t="s">
        <v>173</v>
      </c>
      <c r="E653" s="270" t="s">
        <v>1</v>
      </c>
      <c r="F653" s="271" t="s">
        <v>3190</v>
      </c>
      <c r="G653" s="269"/>
      <c r="H653" s="272">
        <v>7.62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173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165</v>
      </c>
    </row>
    <row r="654" spans="1:51" s="14" customFormat="1" ht="12">
      <c r="A654" s="14"/>
      <c r="B654" s="268"/>
      <c r="C654" s="269"/>
      <c r="D654" s="259" t="s">
        <v>173</v>
      </c>
      <c r="E654" s="270" t="s">
        <v>1</v>
      </c>
      <c r="F654" s="271" t="s">
        <v>3191</v>
      </c>
      <c r="G654" s="269"/>
      <c r="H654" s="272">
        <v>13.44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173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165</v>
      </c>
    </row>
    <row r="655" spans="1:51" s="14" customFormat="1" ht="12">
      <c r="A655" s="14"/>
      <c r="B655" s="268"/>
      <c r="C655" s="269"/>
      <c r="D655" s="259" t="s">
        <v>173</v>
      </c>
      <c r="E655" s="270" t="s">
        <v>1</v>
      </c>
      <c r="F655" s="271" t="s">
        <v>3192</v>
      </c>
      <c r="G655" s="269"/>
      <c r="H655" s="272">
        <v>14.34</v>
      </c>
      <c r="I655" s="273"/>
      <c r="J655" s="269"/>
      <c r="K655" s="269"/>
      <c r="L655" s="274"/>
      <c r="M655" s="275"/>
      <c r="N655" s="276"/>
      <c r="O655" s="276"/>
      <c r="P655" s="276"/>
      <c r="Q655" s="276"/>
      <c r="R655" s="276"/>
      <c r="S655" s="276"/>
      <c r="T655" s="27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8" t="s">
        <v>173</v>
      </c>
      <c r="AU655" s="278" t="s">
        <v>82</v>
      </c>
      <c r="AV655" s="14" t="s">
        <v>82</v>
      </c>
      <c r="AW655" s="14" t="s">
        <v>30</v>
      </c>
      <c r="AX655" s="14" t="s">
        <v>73</v>
      </c>
      <c r="AY655" s="278" t="s">
        <v>165</v>
      </c>
    </row>
    <row r="656" spans="1:51" s="14" customFormat="1" ht="12">
      <c r="A656" s="14"/>
      <c r="B656" s="268"/>
      <c r="C656" s="269"/>
      <c r="D656" s="259" t="s">
        <v>173</v>
      </c>
      <c r="E656" s="270" t="s">
        <v>1</v>
      </c>
      <c r="F656" s="271" t="s">
        <v>3193</v>
      </c>
      <c r="G656" s="269"/>
      <c r="H656" s="272">
        <v>7.44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173</v>
      </c>
      <c r="AU656" s="278" t="s">
        <v>82</v>
      </c>
      <c r="AV656" s="14" t="s">
        <v>82</v>
      </c>
      <c r="AW656" s="14" t="s">
        <v>30</v>
      </c>
      <c r="AX656" s="14" t="s">
        <v>73</v>
      </c>
      <c r="AY656" s="278" t="s">
        <v>165</v>
      </c>
    </row>
    <row r="657" spans="1:51" s="14" customFormat="1" ht="12">
      <c r="A657" s="14"/>
      <c r="B657" s="268"/>
      <c r="C657" s="269"/>
      <c r="D657" s="259" t="s">
        <v>173</v>
      </c>
      <c r="E657" s="270" t="s">
        <v>1</v>
      </c>
      <c r="F657" s="271" t="s">
        <v>3194</v>
      </c>
      <c r="G657" s="269"/>
      <c r="H657" s="272">
        <v>9.15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173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165</v>
      </c>
    </row>
    <row r="658" spans="1:51" s="14" customFormat="1" ht="12">
      <c r="A658" s="14"/>
      <c r="B658" s="268"/>
      <c r="C658" s="269"/>
      <c r="D658" s="259" t="s">
        <v>173</v>
      </c>
      <c r="E658" s="270" t="s">
        <v>1</v>
      </c>
      <c r="F658" s="271" t="s">
        <v>3195</v>
      </c>
      <c r="G658" s="269"/>
      <c r="H658" s="272">
        <v>10.8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173</v>
      </c>
      <c r="AU658" s="278" t="s">
        <v>82</v>
      </c>
      <c r="AV658" s="14" t="s">
        <v>82</v>
      </c>
      <c r="AW658" s="14" t="s">
        <v>30</v>
      </c>
      <c r="AX658" s="14" t="s">
        <v>73</v>
      </c>
      <c r="AY658" s="278" t="s">
        <v>165</v>
      </c>
    </row>
    <row r="659" spans="1:51" s="14" customFormat="1" ht="12">
      <c r="A659" s="14"/>
      <c r="B659" s="268"/>
      <c r="C659" s="269"/>
      <c r="D659" s="259" t="s">
        <v>173</v>
      </c>
      <c r="E659" s="270" t="s">
        <v>1</v>
      </c>
      <c r="F659" s="271" t="s">
        <v>3196</v>
      </c>
      <c r="G659" s="269"/>
      <c r="H659" s="272">
        <v>5.16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173</v>
      </c>
      <c r="AU659" s="278" t="s">
        <v>82</v>
      </c>
      <c r="AV659" s="14" t="s">
        <v>82</v>
      </c>
      <c r="AW659" s="14" t="s">
        <v>30</v>
      </c>
      <c r="AX659" s="14" t="s">
        <v>73</v>
      </c>
      <c r="AY659" s="278" t="s">
        <v>165</v>
      </c>
    </row>
    <row r="660" spans="1:51" s="14" customFormat="1" ht="12">
      <c r="A660" s="14"/>
      <c r="B660" s="268"/>
      <c r="C660" s="269"/>
      <c r="D660" s="259" t="s">
        <v>173</v>
      </c>
      <c r="E660" s="270" t="s">
        <v>1</v>
      </c>
      <c r="F660" s="271" t="s">
        <v>3197</v>
      </c>
      <c r="G660" s="269"/>
      <c r="H660" s="272">
        <v>7.38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173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165</v>
      </c>
    </row>
    <row r="661" spans="1:51" s="14" customFormat="1" ht="12">
      <c r="A661" s="14"/>
      <c r="B661" s="268"/>
      <c r="C661" s="269"/>
      <c r="D661" s="259" t="s">
        <v>173</v>
      </c>
      <c r="E661" s="270" t="s">
        <v>1</v>
      </c>
      <c r="F661" s="271" t="s">
        <v>571</v>
      </c>
      <c r="G661" s="269"/>
      <c r="H661" s="272">
        <v>10.08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173</v>
      </c>
      <c r="AU661" s="278" t="s">
        <v>82</v>
      </c>
      <c r="AV661" s="14" t="s">
        <v>82</v>
      </c>
      <c r="AW661" s="14" t="s">
        <v>30</v>
      </c>
      <c r="AX661" s="14" t="s">
        <v>73</v>
      </c>
      <c r="AY661" s="278" t="s">
        <v>165</v>
      </c>
    </row>
    <row r="662" spans="1:51" s="14" customFormat="1" ht="12">
      <c r="A662" s="14"/>
      <c r="B662" s="268"/>
      <c r="C662" s="269"/>
      <c r="D662" s="259" t="s">
        <v>173</v>
      </c>
      <c r="E662" s="270" t="s">
        <v>1</v>
      </c>
      <c r="F662" s="271" t="s">
        <v>3198</v>
      </c>
      <c r="G662" s="269"/>
      <c r="H662" s="272">
        <v>10.26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173</v>
      </c>
      <c r="AU662" s="278" t="s">
        <v>82</v>
      </c>
      <c r="AV662" s="14" t="s">
        <v>82</v>
      </c>
      <c r="AW662" s="14" t="s">
        <v>30</v>
      </c>
      <c r="AX662" s="14" t="s">
        <v>73</v>
      </c>
      <c r="AY662" s="278" t="s">
        <v>165</v>
      </c>
    </row>
    <row r="663" spans="1:51" s="14" customFormat="1" ht="12">
      <c r="A663" s="14"/>
      <c r="B663" s="268"/>
      <c r="C663" s="269"/>
      <c r="D663" s="259" t="s">
        <v>173</v>
      </c>
      <c r="E663" s="270" t="s">
        <v>1</v>
      </c>
      <c r="F663" s="271" t="s">
        <v>3199</v>
      </c>
      <c r="G663" s="269"/>
      <c r="H663" s="272">
        <v>10.08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173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165</v>
      </c>
    </row>
    <row r="664" spans="1:51" s="14" customFormat="1" ht="12">
      <c r="A664" s="14"/>
      <c r="B664" s="268"/>
      <c r="C664" s="269"/>
      <c r="D664" s="259" t="s">
        <v>173</v>
      </c>
      <c r="E664" s="270" t="s">
        <v>1</v>
      </c>
      <c r="F664" s="271" t="s">
        <v>3200</v>
      </c>
      <c r="G664" s="269"/>
      <c r="H664" s="272">
        <v>16.5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173</v>
      </c>
      <c r="AU664" s="278" t="s">
        <v>82</v>
      </c>
      <c r="AV664" s="14" t="s">
        <v>82</v>
      </c>
      <c r="AW664" s="14" t="s">
        <v>30</v>
      </c>
      <c r="AX664" s="14" t="s">
        <v>73</v>
      </c>
      <c r="AY664" s="278" t="s">
        <v>165</v>
      </c>
    </row>
    <row r="665" spans="1:51" s="14" customFormat="1" ht="12">
      <c r="A665" s="14"/>
      <c r="B665" s="268"/>
      <c r="C665" s="269"/>
      <c r="D665" s="259" t="s">
        <v>173</v>
      </c>
      <c r="E665" s="270" t="s">
        <v>1</v>
      </c>
      <c r="F665" s="271" t="s">
        <v>3201</v>
      </c>
      <c r="G665" s="269"/>
      <c r="H665" s="272">
        <v>4.86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173</v>
      </c>
      <c r="AU665" s="278" t="s">
        <v>82</v>
      </c>
      <c r="AV665" s="14" t="s">
        <v>82</v>
      </c>
      <c r="AW665" s="14" t="s">
        <v>30</v>
      </c>
      <c r="AX665" s="14" t="s">
        <v>73</v>
      </c>
      <c r="AY665" s="278" t="s">
        <v>165</v>
      </c>
    </row>
    <row r="666" spans="1:51" s="14" customFormat="1" ht="12">
      <c r="A666" s="14"/>
      <c r="B666" s="268"/>
      <c r="C666" s="269"/>
      <c r="D666" s="259" t="s">
        <v>173</v>
      </c>
      <c r="E666" s="270" t="s">
        <v>1</v>
      </c>
      <c r="F666" s="271" t="s">
        <v>3202</v>
      </c>
      <c r="G666" s="269"/>
      <c r="H666" s="272">
        <v>4.02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173</v>
      </c>
      <c r="AU666" s="278" t="s">
        <v>82</v>
      </c>
      <c r="AV666" s="14" t="s">
        <v>82</v>
      </c>
      <c r="AW666" s="14" t="s">
        <v>30</v>
      </c>
      <c r="AX666" s="14" t="s">
        <v>73</v>
      </c>
      <c r="AY666" s="278" t="s">
        <v>165</v>
      </c>
    </row>
    <row r="667" spans="1:51" s="14" customFormat="1" ht="12">
      <c r="A667" s="14"/>
      <c r="B667" s="268"/>
      <c r="C667" s="269"/>
      <c r="D667" s="259" t="s">
        <v>173</v>
      </c>
      <c r="E667" s="270" t="s">
        <v>1</v>
      </c>
      <c r="F667" s="271" t="s">
        <v>3203</v>
      </c>
      <c r="G667" s="269"/>
      <c r="H667" s="272">
        <v>6.66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173</v>
      </c>
      <c r="AU667" s="278" t="s">
        <v>82</v>
      </c>
      <c r="AV667" s="14" t="s">
        <v>82</v>
      </c>
      <c r="AW667" s="14" t="s">
        <v>30</v>
      </c>
      <c r="AX667" s="14" t="s">
        <v>73</v>
      </c>
      <c r="AY667" s="278" t="s">
        <v>165</v>
      </c>
    </row>
    <row r="668" spans="1:51" s="14" customFormat="1" ht="12">
      <c r="A668" s="14"/>
      <c r="B668" s="268"/>
      <c r="C668" s="269"/>
      <c r="D668" s="259" t="s">
        <v>173</v>
      </c>
      <c r="E668" s="270" t="s">
        <v>1</v>
      </c>
      <c r="F668" s="271" t="s">
        <v>3204</v>
      </c>
      <c r="G668" s="269"/>
      <c r="H668" s="272">
        <v>6.72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173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165</v>
      </c>
    </row>
    <row r="669" spans="1:51" s="14" customFormat="1" ht="12">
      <c r="A669" s="14"/>
      <c r="B669" s="268"/>
      <c r="C669" s="269"/>
      <c r="D669" s="259" t="s">
        <v>173</v>
      </c>
      <c r="E669" s="270" t="s">
        <v>1</v>
      </c>
      <c r="F669" s="271" t="s">
        <v>3205</v>
      </c>
      <c r="G669" s="269"/>
      <c r="H669" s="272">
        <v>4.74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173</v>
      </c>
      <c r="AU669" s="278" t="s">
        <v>82</v>
      </c>
      <c r="AV669" s="14" t="s">
        <v>82</v>
      </c>
      <c r="AW669" s="14" t="s">
        <v>30</v>
      </c>
      <c r="AX669" s="14" t="s">
        <v>73</v>
      </c>
      <c r="AY669" s="278" t="s">
        <v>165</v>
      </c>
    </row>
    <row r="670" spans="1:51" s="14" customFormat="1" ht="12">
      <c r="A670" s="14"/>
      <c r="B670" s="268"/>
      <c r="C670" s="269"/>
      <c r="D670" s="259" t="s">
        <v>173</v>
      </c>
      <c r="E670" s="270" t="s">
        <v>1</v>
      </c>
      <c r="F670" s="271" t="s">
        <v>3206</v>
      </c>
      <c r="G670" s="269"/>
      <c r="H670" s="272">
        <v>16.98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173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165</v>
      </c>
    </row>
    <row r="671" spans="1:51" s="14" customFormat="1" ht="12">
      <c r="A671" s="14"/>
      <c r="B671" s="268"/>
      <c r="C671" s="269"/>
      <c r="D671" s="259" t="s">
        <v>173</v>
      </c>
      <c r="E671" s="270" t="s">
        <v>1</v>
      </c>
      <c r="F671" s="271" t="s">
        <v>3207</v>
      </c>
      <c r="G671" s="269"/>
      <c r="H671" s="272">
        <v>9</v>
      </c>
      <c r="I671" s="273"/>
      <c r="J671" s="269"/>
      <c r="K671" s="269"/>
      <c r="L671" s="274"/>
      <c r="M671" s="275"/>
      <c r="N671" s="276"/>
      <c r="O671" s="276"/>
      <c r="P671" s="276"/>
      <c r="Q671" s="276"/>
      <c r="R671" s="276"/>
      <c r="S671" s="276"/>
      <c r="T671" s="27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78" t="s">
        <v>173</v>
      </c>
      <c r="AU671" s="278" t="s">
        <v>82</v>
      </c>
      <c r="AV671" s="14" t="s">
        <v>82</v>
      </c>
      <c r="AW671" s="14" t="s">
        <v>30</v>
      </c>
      <c r="AX671" s="14" t="s">
        <v>73</v>
      </c>
      <c r="AY671" s="278" t="s">
        <v>165</v>
      </c>
    </row>
    <row r="672" spans="1:51" s="14" customFormat="1" ht="12">
      <c r="A672" s="14"/>
      <c r="B672" s="268"/>
      <c r="C672" s="269"/>
      <c r="D672" s="259" t="s">
        <v>173</v>
      </c>
      <c r="E672" s="270" t="s">
        <v>1</v>
      </c>
      <c r="F672" s="271" t="s">
        <v>3208</v>
      </c>
      <c r="G672" s="269"/>
      <c r="H672" s="272">
        <v>7.38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173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165</v>
      </c>
    </row>
    <row r="673" spans="1:51" s="14" customFormat="1" ht="12">
      <c r="A673" s="14"/>
      <c r="B673" s="268"/>
      <c r="C673" s="269"/>
      <c r="D673" s="259" t="s">
        <v>173</v>
      </c>
      <c r="E673" s="270" t="s">
        <v>1</v>
      </c>
      <c r="F673" s="271" t="s">
        <v>3209</v>
      </c>
      <c r="G673" s="269"/>
      <c r="H673" s="272">
        <v>5.76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173</v>
      </c>
      <c r="AU673" s="278" t="s">
        <v>82</v>
      </c>
      <c r="AV673" s="14" t="s">
        <v>82</v>
      </c>
      <c r="AW673" s="14" t="s">
        <v>30</v>
      </c>
      <c r="AX673" s="14" t="s">
        <v>73</v>
      </c>
      <c r="AY673" s="278" t="s">
        <v>165</v>
      </c>
    </row>
    <row r="674" spans="1:51" s="14" customFormat="1" ht="12">
      <c r="A674" s="14"/>
      <c r="B674" s="268"/>
      <c r="C674" s="269"/>
      <c r="D674" s="259" t="s">
        <v>173</v>
      </c>
      <c r="E674" s="270" t="s">
        <v>1</v>
      </c>
      <c r="F674" s="271" t="s">
        <v>3210</v>
      </c>
      <c r="G674" s="269"/>
      <c r="H674" s="272">
        <v>4.92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173</v>
      </c>
      <c r="AU674" s="278" t="s">
        <v>82</v>
      </c>
      <c r="AV674" s="14" t="s">
        <v>82</v>
      </c>
      <c r="AW674" s="14" t="s">
        <v>30</v>
      </c>
      <c r="AX674" s="14" t="s">
        <v>73</v>
      </c>
      <c r="AY674" s="278" t="s">
        <v>165</v>
      </c>
    </row>
    <row r="675" spans="1:51" s="14" customFormat="1" ht="12">
      <c r="A675" s="14"/>
      <c r="B675" s="268"/>
      <c r="C675" s="269"/>
      <c r="D675" s="259" t="s">
        <v>173</v>
      </c>
      <c r="E675" s="270" t="s">
        <v>1</v>
      </c>
      <c r="F675" s="271" t="s">
        <v>3211</v>
      </c>
      <c r="G675" s="269"/>
      <c r="H675" s="272">
        <v>5.04</v>
      </c>
      <c r="I675" s="273"/>
      <c r="J675" s="269"/>
      <c r="K675" s="269"/>
      <c r="L675" s="274"/>
      <c r="M675" s="275"/>
      <c r="N675" s="276"/>
      <c r="O675" s="276"/>
      <c r="P675" s="276"/>
      <c r="Q675" s="276"/>
      <c r="R675" s="276"/>
      <c r="S675" s="276"/>
      <c r="T675" s="27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78" t="s">
        <v>173</v>
      </c>
      <c r="AU675" s="278" t="s">
        <v>82</v>
      </c>
      <c r="AV675" s="14" t="s">
        <v>82</v>
      </c>
      <c r="AW675" s="14" t="s">
        <v>30</v>
      </c>
      <c r="AX675" s="14" t="s">
        <v>73</v>
      </c>
      <c r="AY675" s="278" t="s">
        <v>165</v>
      </c>
    </row>
    <row r="676" spans="1:51" s="14" customFormat="1" ht="12">
      <c r="A676" s="14"/>
      <c r="B676" s="268"/>
      <c r="C676" s="269"/>
      <c r="D676" s="259" t="s">
        <v>173</v>
      </c>
      <c r="E676" s="270" t="s">
        <v>1</v>
      </c>
      <c r="F676" s="271" t="s">
        <v>3212</v>
      </c>
      <c r="G676" s="269"/>
      <c r="H676" s="272">
        <v>5.64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173</v>
      </c>
      <c r="AU676" s="278" t="s">
        <v>82</v>
      </c>
      <c r="AV676" s="14" t="s">
        <v>82</v>
      </c>
      <c r="AW676" s="14" t="s">
        <v>30</v>
      </c>
      <c r="AX676" s="14" t="s">
        <v>73</v>
      </c>
      <c r="AY676" s="278" t="s">
        <v>165</v>
      </c>
    </row>
    <row r="677" spans="1:51" s="14" customFormat="1" ht="12">
      <c r="A677" s="14"/>
      <c r="B677" s="268"/>
      <c r="C677" s="269"/>
      <c r="D677" s="259" t="s">
        <v>173</v>
      </c>
      <c r="E677" s="270" t="s">
        <v>1</v>
      </c>
      <c r="F677" s="271" t="s">
        <v>3213</v>
      </c>
      <c r="G677" s="269"/>
      <c r="H677" s="272">
        <v>7.5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173</v>
      </c>
      <c r="AU677" s="278" t="s">
        <v>82</v>
      </c>
      <c r="AV677" s="14" t="s">
        <v>82</v>
      </c>
      <c r="AW677" s="14" t="s">
        <v>30</v>
      </c>
      <c r="AX677" s="14" t="s">
        <v>73</v>
      </c>
      <c r="AY677" s="278" t="s">
        <v>165</v>
      </c>
    </row>
    <row r="678" spans="1:51" s="14" customFormat="1" ht="12">
      <c r="A678" s="14"/>
      <c r="B678" s="268"/>
      <c r="C678" s="269"/>
      <c r="D678" s="259" t="s">
        <v>173</v>
      </c>
      <c r="E678" s="270" t="s">
        <v>1</v>
      </c>
      <c r="F678" s="271" t="s">
        <v>3210</v>
      </c>
      <c r="G678" s="269"/>
      <c r="H678" s="272">
        <v>4.92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173</v>
      </c>
      <c r="AU678" s="278" t="s">
        <v>82</v>
      </c>
      <c r="AV678" s="14" t="s">
        <v>82</v>
      </c>
      <c r="AW678" s="14" t="s">
        <v>30</v>
      </c>
      <c r="AX678" s="14" t="s">
        <v>73</v>
      </c>
      <c r="AY678" s="278" t="s">
        <v>165</v>
      </c>
    </row>
    <row r="679" spans="1:51" s="14" customFormat="1" ht="12">
      <c r="A679" s="14"/>
      <c r="B679" s="268"/>
      <c r="C679" s="269"/>
      <c r="D679" s="259" t="s">
        <v>173</v>
      </c>
      <c r="E679" s="270" t="s">
        <v>1</v>
      </c>
      <c r="F679" s="271" t="s">
        <v>3214</v>
      </c>
      <c r="G679" s="269"/>
      <c r="H679" s="272">
        <v>5.76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173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165</v>
      </c>
    </row>
    <row r="680" spans="1:51" s="14" customFormat="1" ht="12">
      <c r="A680" s="14"/>
      <c r="B680" s="268"/>
      <c r="C680" s="269"/>
      <c r="D680" s="259" t="s">
        <v>173</v>
      </c>
      <c r="E680" s="270" t="s">
        <v>1</v>
      </c>
      <c r="F680" s="271" t="s">
        <v>3215</v>
      </c>
      <c r="G680" s="269"/>
      <c r="H680" s="272">
        <v>5.82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173</v>
      </c>
      <c r="AU680" s="278" t="s">
        <v>82</v>
      </c>
      <c r="AV680" s="14" t="s">
        <v>82</v>
      </c>
      <c r="AW680" s="14" t="s">
        <v>30</v>
      </c>
      <c r="AX680" s="14" t="s">
        <v>73</v>
      </c>
      <c r="AY680" s="278" t="s">
        <v>165</v>
      </c>
    </row>
    <row r="681" spans="1:51" s="14" customFormat="1" ht="12">
      <c r="A681" s="14"/>
      <c r="B681" s="268"/>
      <c r="C681" s="269"/>
      <c r="D681" s="259" t="s">
        <v>173</v>
      </c>
      <c r="E681" s="270" t="s">
        <v>1</v>
      </c>
      <c r="F681" s="271" t="s">
        <v>3210</v>
      </c>
      <c r="G681" s="269"/>
      <c r="H681" s="272">
        <v>4.92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173</v>
      </c>
      <c r="AU681" s="278" t="s">
        <v>82</v>
      </c>
      <c r="AV681" s="14" t="s">
        <v>82</v>
      </c>
      <c r="AW681" s="14" t="s">
        <v>30</v>
      </c>
      <c r="AX681" s="14" t="s">
        <v>73</v>
      </c>
      <c r="AY681" s="278" t="s">
        <v>165</v>
      </c>
    </row>
    <row r="682" spans="1:65" s="2" customFormat="1" ht="21.75" customHeight="1">
      <c r="A682" s="37"/>
      <c r="B682" s="38"/>
      <c r="C682" s="279" t="s">
        <v>580</v>
      </c>
      <c r="D682" s="279" t="s">
        <v>238</v>
      </c>
      <c r="E682" s="280" t="s">
        <v>575</v>
      </c>
      <c r="F682" s="281" t="s">
        <v>576</v>
      </c>
      <c r="G682" s="282" t="s">
        <v>170</v>
      </c>
      <c r="H682" s="283">
        <v>434.474</v>
      </c>
      <c r="I682" s="284"/>
      <c r="J682" s="285">
        <f>ROUND(I682*H682,2)</f>
        <v>0</v>
      </c>
      <c r="K682" s="286"/>
      <c r="L682" s="287"/>
      <c r="M682" s="288" t="s">
        <v>1</v>
      </c>
      <c r="N682" s="289" t="s">
        <v>38</v>
      </c>
      <c r="O682" s="90"/>
      <c r="P682" s="253">
        <f>O682*H682</f>
        <v>0</v>
      </c>
      <c r="Q682" s="253">
        <v>0.0009</v>
      </c>
      <c r="R682" s="253">
        <f>Q682*H682</f>
        <v>0.3910266</v>
      </c>
      <c r="S682" s="253">
        <v>0</v>
      </c>
      <c r="T682" s="254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255" t="s">
        <v>208</v>
      </c>
      <c r="AT682" s="255" t="s">
        <v>238</v>
      </c>
      <c r="AU682" s="255" t="s">
        <v>82</v>
      </c>
      <c r="AY682" s="16" t="s">
        <v>165</v>
      </c>
      <c r="BE682" s="256">
        <f>IF(N682="základní",J682,0)</f>
        <v>0</v>
      </c>
      <c r="BF682" s="256">
        <f>IF(N682="snížená",J682,0)</f>
        <v>0</v>
      </c>
      <c r="BG682" s="256">
        <f>IF(N682="zákl. přenesená",J682,0)</f>
        <v>0</v>
      </c>
      <c r="BH682" s="256">
        <f>IF(N682="sníž. přenesená",J682,0)</f>
        <v>0</v>
      </c>
      <c r="BI682" s="256">
        <f>IF(N682="nulová",J682,0)</f>
        <v>0</v>
      </c>
      <c r="BJ682" s="16" t="s">
        <v>80</v>
      </c>
      <c r="BK682" s="256">
        <f>ROUND(I682*H682,2)</f>
        <v>0</v>
      </c>
      <c r="BL682" s="16" t="s">
        <v>171</v>
      </c>
      <c r="BM682" s="255" t="s">
        <v>3216</v>
      </c>
    </row>
    <row r="683" spans="1:47" s="2" customFormat="1" ht="12">
      <c r="A683" s="37"/>
      <c r="B683" s="38"/>
      <c r="C683" s="39"/>
      <c r="D683" s="259" t="s">
        <v>437</v>
      </c>
      <c r="E683" s="39"/>
      <c r="F683" s="290" t="s">
        <v>578</v>
      </c>
      <c r="G683" s="39"/>
      <c r="H683" s="39"/>
      <c r="I683" s="153"/>
      <c r="J683" s="39"/>
      <c r="K683" s="39"/>
      <c r="L683" s="43"/>
      <c r="M683" s="291"/>
      <c r="N683" s="292"/>
      <c r="O683" s="90"/>
      <c r="P683" s="90"/>
      <c r="Q683" s="90"/>
      <c r="R683" s="90"/>
      <c r="S683" s="90"/>
      <c r="T683" s="91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T683" s="16" t="s">
        <v>437</v>
      </c>
      <c r="AU683" s="16" t="s">
        <v>82</v>
      </c>
    </row>
    <row r="684" spans="1:51" s="14" customFormat="1" ht="12">
      <c r="A684" s="14"/>
      <c r="B684" s="268"/>
      <c r="C684" s="269"/>
      <c r="D684" s="259" t="s">
        <v>173</v>
      </c>
      <c r="E684" s="269"/>
      <c r="F684" s="271" t="s">
        <v>3217</v>
      </c>
      <c r="G684" s="269"/>
      <c r="H684" s="272">
        <v>434.474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173</v>
      </c>
      <c r="AU684" s="278" t="s">
        <v>82</v>
      </c>
      <c r="AV684" s="14" t="s">
        <v>82</v>
      </c>
      <c r="AW684" s="14" t="s">
        <v>4</v>
      </c>
      <c r="AX684" s="14" t="s">
        <v>80</v>
      </c>
      <c r="AY684" s="278" t="s">
        <v>165</v>
      </c>
    </row>
    <row r="685" spans="1:65" s="2" customFormat="1" ht="21.75" customHeight="1">
      <c r="A685" s="37"/>
      <c r="B685" s="38"/>
      <c r="C685" s="243" t="s">
        <v>594</v>
      </c>
      <c r="D685" s="243" t="s">
        <v>167</v>
      </c>
      <c r="E685" s="244" t="s">
        <v>581</v>
      </c>
      <c r="F685" s="245" t="s">
        <v>582</v>
      </c>
      <c r="G685" s="246" t="s">
        <v>170</v>
      </c>
      <c r="H685" s="247">
        <v>271.517</v>
      </c>
      <c r="I685" s="248"/>
      <c r="J685" s="249">
        <f>ROUND(I685*H685,2)</f>
        <v>0</v>
      </c>
      <c r="K685" s="250"/>
      <c r="L685" s="43"/>
      <c r="M685" s="251" t="s">
        <v>1</v>
      </c>
      <c r="N685" s="252" t="s">
        <v>38</v>
      </c>
      <c r="O685" s="90"/>
      <c r="P685" s="253">
        <f>O685*H685</f>
        <v>0</v>
      </c>
      <c r="Q685" s="253">
        <v>0.00832</v>
      </c>
      <c r="R685" s="253">
        <f>Q685*H685</f>
        <v>2.2590214399999997</v>
      </c>
      <c r="S685" s="253">
        <v>0</v>
      </c>
      <c r="T685" s="254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255" t="s">
        <v>171</v>
      </c>
      <c r="AT685" s="255" t="s">
        <v>167</v>
      </c>
      <c r="AU685" s="255" t="s">
        <v>82</v>
      </c>
      <c r="AY685" s="16" t="s">
        <v>165</v>
      </c>
      <c r="BE685" s="256">
        <f>IF(N685="základní",J685,0)</f>
        <v>0</v>
      </c>
      <c r="BF685" s="256">
        <f>IF(N685="snížená",J685,0)</f>
        <v>0</v>
      </c>
      <c r="BG685" s="256">
        <f>IF(N685="zákl. přenesená",J685,0)</f>
        <v>0</v>
      </c>
      <c r="BH685" s="256">
        <f>IF(N685="sníž. přenesená",J685,0)</f>
        <v>0</v>
      </c>
      <c r="BI685" s="256">
        <f>IF(N685="nulová",J685,0)</f>
        <v>0</v>
      </c>
      <c r="BJ685" s="16" t="s">
        <v>80</v>
      </c>
      <c r="BK685" s="256">
        <f>ROUND(I685*H685,2)</f>
        <v>0</v>
      </c>
      <c r="BL685" s="16" t="s">
        <v>171</v>
      </c>
      <c r="BM685" s="255" t="s">
        <v>3218</v>
      </c>
    </row>
    <row r="686" spans="1:51" s="13" customFormat="1" ht="12">
      <c r="A686" s="13"/>
      <c r="B686" s="257"/>
      <c r="C686" s="258"/>
      <c r="D686" s="259" t="s">
        <v>173</v>
      </c>
      <c r="E686" s="260" t="s">
        <v>1</v>
      </c>
      <c r="F686" s="261" t="s">
        <v>584</v>
      </c>
      <c r="G686" s="258"/>
      <c r="H686" s="260" t="s">
        <v>1</v>
      </c>
      <c r="I686" s="262"/>
      <c r="J686" s="258"/>
      <c r="K686" s="258"/>
      <c r="L686" s="263"/>
      <c r="M686" s="264"/>
      <c r="N686" s="265"/>
      <c r="O686" s="265"/>
      <c r="P686" s="265"/>
      <c r="Q686" s="265"/>
      <c r="R686" s="265"/>
      <c r="S686" s="265"/>
      <c r="T686" s="26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7" t="s">
        <v>173</v>
      </c>
      <c r="AU686" s="267" t="s">
        <v>82</v>
      </c>
      <c r="AV686" s="13" t="s">
        <v>80</v>
      </c>
      <c r="AW686" s="13" t="s">
        <v>30</v>
      </c>
      <c r="AX686" s="13" t="s">
        <v>73</v>
      </c>
      <c r="AY686" s="267" t="s">
        <v>165</v>
      </c>
    </row>
    <row r="687" spans="1:51" s="14" customFormat="1" ht="12">
      <c r="A687" s="14"/>
      <c r="B687" s="268"/>
      <c r="C687" s="269"/>
      <c r="D687" s="259" t="s">
        <v>173</v>
      </c>
      <c r="E687" s="270" t="s">
        <v>1</v>
      </c>
      <c r="F687" s="271" t="s">
        <v>3219</v>
      </c>
      <c r="G687" s="269"/>
      <c r="H687" s="272">
        <v>83.862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173</v>
      </c>
      <c r="AU687" s="278" t="s">
        <v>82</v>
      </c>
      <c r="AV687" s="14" t="s">
        <v>82</v>
      </c>
      <c r="AW687" s="14" t="s">
        <v>30</v>
      </c>
      <c r="AX687" s="14" t="s">
        <v>73</v>
      </c>
      <c r="AY687" s="278" t="s">
        <v>165</v>
      </c>
    </row>
    <row r="688" spans="1:51" s="14" customFormat="1" ht="12">
      <c r="A688" s="14"/>
      <c r="B688" s="268"/>
      <c r="C688" s="269"/>
      <c r="D688" s="259" t="s">
        <v>173</v>
      </c>
      <c r="E688" s="270" t="s">
        <v>1</v>
      </c>
      <c r="F688" s="271" t="s">
        <v>3220</v>
      </c>
      <c r="G688" s="269"/>
      <c r="H688" s="272">
        <v>61.47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173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165</v>
      </c>
    </row>
    <row r="689" spans="1:51" s="14" customFormat="1" ht="12">
      <c r="A689" s="14"/>
      <c r="B689" s="268"/>
      <c r="C689" s="269"/>
      <c r="D689" s="259" t="s">
        <v>173</v>
      </c>
      <c r="E689" s="270" t="s">
        <v>1</v>
      </c>
      <c r="F689" s="271" t="s">
        <v>3221</v>
      </c>
      <c r="G689" s="269"/>
      <c r="H689" s="272">
        <v>81.606</v>
      </c>
      <c r="I689" s="273"/>
      <c r="J689" s="269"/>
      <c r="K689" s="269"/>
      <c r="L689" s="274"/>
      <c r="M689" s="275"/>
      <c r="N689" s="276"/>
      <c r="O689" s="276"/>
      <c r="P689" s="276"/>
      <c r="Q689" s="276"/>
      <c r="R689" s="276"/>
      <c r="S689" s="276"/>
      <c r="T689" s="27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8" t="s">
        <v>173</v>
      </c>
      <c r="AU689" s="278" t="s">
        <v>82</v>
      </c>
      <c r="AV689" s="14" t="s">
        <v>82</v>
      </c>
      <c r="AW689" s="14" t="s">
        <v>30</v>
      </c>
      <c r="AX689" s="14" t="s">
        <v>73</v>
      </c>
      <c r="AY689" s="278" t="s">
        <v>165</v>
      </c>
    </row>
    <row r="690" spans="1:51" s="14" customFormat="1" ht="12">
      <c r="A690" s="14"/>
      <c r="B690" s="268"/>
      <c r="C690" s="269"/>
      <c r="D690" s="259" t="s">
        <v>173</v>
      </c>
      <c r="E690" s="270" t="s">
        <v>1</v>
      </c>
      <c r="F690" s="271" t="s">
        <v>3222</v>
      </c>
      <c r="G690" s="269"/>
      <c r="H690" s="272">
        <v>64.79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173</v>
      </c>
      <c r="AU690" s="278" t="s">
        <v>82</v>
      </c>
      <c r="AV690" s="14" t="s">
        <v>82</v>
      </c>
      <c r="AW690" s="14" t="s">
        <v>30</v>
      </c>
      <c r="AX690" s="14" t="s">
        <v>73</v>
      </c>
      <c r="AY690" s="278" t="s">
        <v>165</v>
      </c>
    </row>
    <row r="691" spans="1:51" s="14" customFormat="1" ht="12">
      <c r="A691" s="14"/>
      <c r="B691" s="268"/>
      <c r="C691" s="269"/>
      <c r="D691" s="259" t="s">
        <v>173</v>
      </c>
      <c r="E691" s="270" t="s">
        <v>1</v>
      </c>
      <c r="F691" s="271" t="s">
        <v>3223</v>
      </c>
      <c r="G691" s="269"/>
      <c r="H691" s="272">
        <v>-18.244</v>
      </c>
      <c r="I691" s="273"/>
      <c r="J691" s="269"/>
      <c r="K691" s="269"/>
      <c r="L691" s="274"/>
      <c r="M691" s="275"/>
      <c r="N691" s="276"/>
      <c r="O691" s="276"/>
      <c r="P691" s="276"/>
      <c r="Q691" s="276"/>
      <c r="R691" s="276"/>
      <c r="S691" s="276"/>
      <c r="T691" s="27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8" t="s">
        <v>173</v>
      </c>
      <c r="AU691" s="278" t="s">
        <v>82</v>
      </c>
      <c r="AV691" s="14" t="s">
        <v>82</v>
      </c>
      <c r="AW691" s="14" t="s">
        <v>30</v>
      </c>
      <c r="AX691" s="14" t="s">
        <v>73</v>
      </c>
      <c r="AY691" s="278" t="s">
        <v>165</v>
      </c>
    </row>
    <row r="692" spans="1:51" s="14" customFormat="1" ht="12">
      <c r="A692" s="14"/>
      <c r="B692" s="268"/>
      <c r="C692" s="269"/>
      <c r="D692" s="259" t="s">
        <v>173</v>
      </c>
      <c r="E692" s="270" t="s">
        <v>1</v>
      </c>
      <c r="F692" s="271" t="s">
        <v>3224</v>
      </c>
      <c r="G692" s="269"/>
      <c r="H692" s="272">
        <v>-1.967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173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165</v>
      </c>
    </row>
    <row r="693" spans="1:65" s="2" customFormat="1" ht="21.75" customHeight="1">
      <c r="A693" s="37"/>
      <c r="B693" s="38"/>
      <c r="C693" s="279" t="s">
        <v>342</v>
      </c>
      <c r="D693" s="279" t="s">
        <v>238</v>
      </c>
      <c r="E693" s="280" t="s">
        <v>595</v>
      </c>
      <c r="F693" s="281" t="s">
        <v>596</v>
      </c>
      <c r="G693" s="282" t="s">
        <v>170</v>
      </c>
      <c r="H693" s="283">
        <v>290.523</v>
      </c>
      <c r="I693" s="284"/>
      <c r="J693" s="285">
        <f>ROUND(I693*H693,2)</f>
        <v>0</v>
      </c>
      <c r="K693" s="286"/>
      <c r="L693" s="287"/>
      <c r="M693" s="288" t="s">
        <v>1</v>
      </c>
      <c r="N693" s="289" t="s">
        <v>38</v>
      </c>
      <c r="O693" s="90"/>
      <c r="P693" s="253">
        <f>O693*H693</f>
        <v>0</v>
      </c>
      <c r="Q693" s="253">
        <v>0.0035</v>
      </c>
      <c r="R693" s="253">
        <f>Q693*H693</f>
        <v>1.0168305000000002</v>
      </c>
      <c r="S693" s="253">
        <v>0</v>
      </c>
      <c r="T693" s="254">
        <f>S693*H693</f>
        <v>0</v>
      </c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R693" s="255" t="s">
        <v>208</v>
      </c>
      <c r="AT693" s="255" t="s">
        <v>238</v>
      </c>
      <c r="AU693" s="255" t="s">
        <v>82</v>
      </c>
      <c r="AY693" s="16" t="s">
        <v>165</v>
      </c>
      <c r="BE693" s="256">
        <f>IF(N693="základní",J693,0)</f>
        <v>0</v>
      </c>
      <c r="BF693" s="256">
        <f>IF(N693="snížená",J693,0)</f>
        <v>0</v>
      </c>
      <c r="BG693" s="256">
        <f>IF(N693="zákl. přenesená",J693,0)</f>
        <v>0</v>
      </c>
      <c r="BH693" s="256">
        <f>IF(N693="sníž. přenesená",J693,0)</f>
        <v>0</v>
      </c>
      <c r="BI693" s="256">
        <f>IF(N693="nulová",J693,0)</f>
        <v>0</v>
      </c>
      <c r="BJ693" s="16" t="s">
        <v>80</v>
      </c>
      <c r="BK693" s="256">
        <f>ROUND(I693*H693,2)</f>
        <v>0</v>
      </c>
      <c r="BL693" s="16" t="s">
        <v>171</v>
      </c>
      <c r="BM693" s="255" t="s">
        <v>3225</v>
      </c>
    </row>
    <row r="694" spans="1:47" s="2" customFormat="1" ht="12">
      <c r="A694" s="37"/>
      <c r="B694" s="38"/>
      <c r="C694" s="39"/>
      <c r="D694" s="259" t="s">
        <v>437</v>
      </c>
      <c r="E694" s="39"/>
      <c r="F694" s="290" t="s">
        <v>598</v>
      </c>
      <c r="G694" s="39"/>
      <c r="H694" s="39"/>
      <c r="I694" s="153"/>
      <c r="J694" s="39"/>
      <c r="K694" s="39"/>
      <c r="L694" s="43"/>
      <c r="M694" s="291"/>
      <c r="N694" s="292"/>
      <c r="O694" s="90"/>
      <c r="P694" s="90"/>
      <c r="Q694" s="90"/>
      <c r="R694" s="90"/>
      <c r="S694" s="90"/>
      <c r="T694" s="91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T694" s="16" t="s">
        <v>437</v>
      </c>
      <c r="AU694" s="16" t="s">
        <v>82</v>
      </c>
    </row>
    <row r="695" spans="1:51" s="14" customFormat="1" ht="12">
      <c r="A695" s="14"/>
      <c r="B695" s="268"/>
      <c r="C695" s="269"/>
      <c r="D695" s="259" t="s">
        <v>173</v>
      </c>
      <c r="E695" s="269"/>
      <c r="F695" s="271" t="s">
        <v>3226</v>
      </c>
      <c r="G695" s="269"/>
      <c r="H695" s="272">
        <v>290.523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173</v>
      </c>
      <c r="AU695" s="278" t="s">
        <v>82</v>
      </c>
      <c r="AV695" s="14" t="s">
        <v>82</v>
      </c>
      <c r="AW695" s="14" t="s">
        <v>4</v>
      </c>
      <c r="AX695" s="14" t="s">
        <v>80</v>
      </c>
      <c r="AY695" s="278" t="s">
        <v>165</v>
      </c>
    </row>
    <row r="696" spans="1:65" s="2" customFormat="1" ht="21.75" customHeight="1">
      <c r="A696" s="37"/>
      <c r="B696" s="38"/>
      <c r="C696" s="243" t="s">
        <v>414</v>
      </c>
      <c r="D696" s="243" t="s">
        <v>167</v>
      </c>
      <c r="E696" s="244" t="s">
        <v>600</v>
      </c>
      <c r="F696" s="245" t="s">
        <v>601</v>
      </c>
      <c r="G696" s="246" t="s">
        <v>170</v>
      </c>
      <c r="H696" s="247">
        <v>140.427</v>
      </c>
      <c r="I696" s="248"/>
      <c r="J696" s="249">
        <f>ROUND(I696*H696,2)</f>
        <v>0</v>
      </c>
      <c r="K696" s="250"/>
      <c r="L696" s="43"/>
      <c r="M696" s="251" t="s">
        <v>1</v>
      </c>
      <c r="N696" s="252" t="s">
        <v>38</v>
      </c>
      <c r="O696" s="90"/>
      <c r="P696" s="253">
        <f>O696*H696</f>
        <v>0</v>
      </c>
      <c r="Q696" s="253">
        <v>0.0085</v>
      </c>
      <c r="R696" s="253">
        <f>Q696*H696</f>
        <v>1.1936295000000001</v>
      </c>
      <c r="S696" s="253">
        <v>0</v>
      </c>
      <c r="T696" s="254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55" t="s">
        <v>171</v>
      </c>
      <c r="AT696" s="255" t="s">
        <v>167</v>
      </c>
      <c r="AU696" s="255" t="s">
        <v>82</v>
      </c>
      <c r="AY696" s="16" t="s">
        <v>165</v>
      </c>
      <c r="BE696" s="256">
        <f>IF(N696="základní",J696,0)</f>
        <v>0</v>
      </c>
      <c r="BF696" s="256">
        <f>IF(N696="snížená",J696,0)</f>
        <v>0</v>
      </c>
      <c r="BG696" s="256">
        <f>IF(N696="zákl. přenesená",J696,0)</f>
        <v>0</v>
      </c>
      <c r="BH696" s="256">
        <f>IF(N696="sníž. přenesená",J696,0)</f>
        <v>0</v>
      </c>
      <c r="BI696" s="256">
        <f>IF(N696="nulová",J696,0)</f>
        <v>0</v>
      </c>
      <c r="BJ696" s="16" t="s">
        <v>80</v>
      </c>
      <c r="BK696" s="256">
        <f>ROUND(I696*H696,2)</f>
        <v>0</v>
      </c>
      <c r="BL696" s="16" t="s">
        <v>171</v>
      </c>
      <c r="BM696" s="255" t="s">
        <v>3227</v>
      </c>
    </row>
    <row r="697" spans="1:51" s="13" customFormat="1" ht="12">
      <c r="A697" s="13"/>
      <c r="B697" s="257"/>
      <c r="C697" s="258"/>
      <c r="D697" s="259" t="s">
        <v>173</v>
      </c>
      <c r="E697" s="260" t="s">
        <v>1</v>
      </c>
      <c r="F697" s="261" t="s">
        <v>603</v>
      </c>
      <c r="G697" s="258"/>
      <c r="H697" s="260" t="s">
        <v>1</v>
      </c>
      <c r="I697" s="262"/>
      <c r="J697" s="258"/>
      <c r="K697" s="258"/>
      <c r="L697" s="263"/>
      <c r="M697" s="264"/>
      <c r="N697" s="265"/>
      <c r="O697" s="265"/>
      <c r="P697" s="265"/>
      <c r="Q697" s="265"/>
      <c r="R697" s="265"/>
      <c r="S697" s="265"/>
      <c r="T697" s="26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7" t="s">
        <v>173</v>
      </c>
      <c r="AU697" s="267" t="s">
        <v>82</v>
      </c>
      <c r="AV697" s="13" t="s">
        <v>80</v>
      </c>
      <c r="AW697" s="13" t="s">
        <v>30</v>
      </c>
      <c r="AX697" s="13" t="s">
        <v>73</v>
      </c>
      <c r="AY697" s="267" t="s">
        <v>165</v>
      </c>
    </row>
    <row r="698" spans="1:51" s="14" customFormat="1" ht="12">
      <c r="A698" s="14"/>
      <c r="B698" s="268"/>
      <c r="C698" s="269"/>
      <c r="D698" s="259" t="s">
        <v>173</v>
      </c>
      <c r="E698" s="270" t="s">
        <v>1</v>
      </c>
      <c r="F698" s="271" t="s">
        <v>3228</v>
      </c>
      <c r="G698" s="269"/>
      <c r="H698" s="272">
        <v>140.427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173</v>
      </c>
      <c r="AU698" s="278" t="s">
        <v>82</v>
      </c>
      <c r="AV698" s="14" t="s">
        <v>82</v>
      </c>
      <c r="AW698" s="14" t="s">
        <v>30</v>
      </c>
      <c r="AX698" s="14" t="s">
        <v>73</v>
      </c>
      <c r="AY698" s="278" t="s">
        <v>165</v>
      </c>
    </row>
    <row r="699" spans="1:65" s="2" customFormat="1" ht="21.75" customHeight="1">
      <c r="A699" s="37"/>
      <c r="B699" s="38"/>
      <c r="C699" s="279" t="s">
        <v>609</v>
      </c>
      <c r="D699" s="279" t="s">
        <v>238</v>
      </c>
      <c r="E699" s="280" t="s">
        <v>605</v>
      </c>
      <c r="F699" s="281" t="s">
        <v>606</v>
      </c>
      <c r="G699" s="282" t="s">
        <v>170</v>
      </c>
      <c r="H699" s="283">
        <v>150.257</v>
      </c>
      <c r="I699" s="284"/>
      <c r="J699" s="285">
        <f>ROUND(I699*H699,2)</f>
        <v>0</v>
      </c>
      <c r="K699" s="286"/>
      <c r="L699" s="287"/>
      <c r="M699" s="288" t="s">
        <v>1</v>
      </c>
      <c r="N699" s="289" t="s">
        <v>38</v>
      </c>
      <c r="O699" s="90"/>
      <c r="P699" s="253">
        <f>O699*H699</f>
        <v>0</v>
      </c>
      <c r="Q699" s="253">
        <v>0.0021</v>
      </c>
      <c r="R699" s="253">
        <f>Q699*H699</f>
        <v>0.3155397</v>
      </c>
      <c r="S699" s="253">
        <v>0</v>
      </c>
      <c r="T699" s="254">
        <f>S699*H699</f>
        <v>0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255" t="s">
        <v>208</v>
      </c>
      <c r="AT699" s="255" t="s">
        <v>238</v>
      </c>
      <c r="AU699" s="255" t="s">
        <v>82</v>
      </c>
      <c r="AY699" s="16" t="s">
        <v>165</v>
      </c>
      <c r="BE699" s="256">
        <f>IF(N699="základní",J699,0)</f>
        <v>0</v>
      </c>
      <c r="BF699" s="256">
        <f>IF(N699="snížená",J699,0)</f>
        <v>0</v>
      </c>
      <c r="BG699" s="256">
        <f>IF(N699="zákl. přenesená",J699,0)</f>
        <v>0</v>
      </c>
      <c r="BH699" s="256">
        <f>IF(N699="sníž. přenesená",J699,0)</f>
        <v>0</v>
      </c>
      <c r="BI699" s="256">
        <f>IF(N699="nulová",J699,0)</f>
        <v>0</v>
      </c>
      <c r="BJ699" s="16" t="s">
        <v>80</v>
      </c>
      <c r="BK699" s="256">
        <f>ROUND(I699*H699,2)</f>
        <v>0</v>
      </c>
      <c r="BL699" s="16" t="s">
        <v>171</v>
      </c>
      <c r="BM699" s="255" t="s">
        <v>3229</v>
      </c>
    </row>
    <row r="700" spans="1:47" s="2" customFormat="1" ht="12">
      <c r="A700" s="37"/>
      <c r="B700" s="38"/>
      <c r="C700" s="39"/>
      <c r="D700" s="259" t="s">
        <v>437</v>
      </c>
      <c r="E700" s="39"/>
      <c r="F700" s="290" t="s">
        <v>578</v>
      </c>
      <c r="G700" s="39"/>
      <c r="H700" s="39"/>
      <c r="I700" s="153"/>
      <c r="J700" s="39"/>
      <c r="K700" s="39"/>
      <c r="L700" s="43"/>
      <c r="M700" s="291"/>
      <c r="N700" s="292"/>
      <c r="O700" s="90"/>
      <c r="P700" s="90"/>
      <c r="Q700" s="90"/>
      <c r="R700" s="90"/>
      <c r="S700" s="90"/>
      <c r="T700" s="91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T700" s="16" t="s">
        <v>437</v>
      </c>
      <c r="AU700" s="16" t="s">
        <v>82</v>
      </c>
    </row>
    <row r="701" spans="1:51" s="14" customFormat="1" ht="12">
      <c r="A701" s="14"/>
      <c r="B701" s="268"/>
      <c r="C701" s="269"/>
      <c r="D701" s="259" t="s">
        <v>173</v>
      </c>
      <c r="E701" s="269"/>
      <c r="F701" s="271" t="s">
        <v>3230</v>
      </c>
      <c r="G701" s="269"/>
      <c r="H701" s="272">
        <v>150.257</v>
      </c>
      <c r="I701" s="273"/>
      <c r="J701" s="269"/>
      <c r="K701" s="269"/>
      <c r="L701" s="274"/>
      <c r="M701" s="275"/>
      <c r="N701" s="276"/>
      <c r="O701" s="276"/>
      <c r="P701" s="276"/>
      <c r="Q701" s="276"/>
      <c r="R701" s="276"/>
      <c r="S701" s="276"/>
      <c r="T701" s="27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8" t="s">
        <v>173</v>
      </c>
      <c r="AU701" s="278" t="s">
        <v>82</v>
      </c>
      <c r="AV701" s="14" t="s">
        <v>82</v>
      </c>
      <c r="AW701" s="14" t="s">
        <v>4</v>
      </c>
      <c r="AX701" s="14" t="s">
        <v>80</v>
      </c>
      <c r="AY701" s="278" t="s">
        <v>165</v>
      </c>
    </row>
    <row r="702" spans="1:65" s="2" customFormat="1" ht="21.75" customHeight="1">
      <c r="A702" s="37"/>
      <c r="B702" s="38"/>
      <c r="C702" s="243" t="s">
        <v>626</v>
      </c>
      <c r="D702" s="243" t="s">
        <v>167</v>
      </c>
      <c r="E702" s="244" t="s">
        <v>610</v>
      </c>
      <c r="F702" s="245" t="s">
        <v>611</v>
      </c>
      <c r="G702" s="246" t="s">
        <v>170</v>
      </c>
      <c r="H702" s="247">
        <v>970.718</v>
      </c>
      <c r="I702" s="248"/>
      <c r="J702" s="249">
        <f>ROUND(I702*H702,2)</f>
        <v>0</v>
      </c>
      <c r="K702" s="250"/>
      <c r="L702" s="43"/>
      <c r="M702" s="251" t="s">
        <v>1</v>
      </c>
      <c r="N702" s="252" t="s">
        <v>38</v>
      </c>
      <c r="O702" s="90"/>
      <c r="P702" s="253">
        <f>O702*H702</f>
        <v>0</v>
      </c>
      <c r="Q702" s="253">
        <v>0.0085</v>
      </c>
      <c r="R702" s="253">
        <f>Q702*H702</f>
        <v>8.251103</v>
      </c>
      <c r="S702" s="253">
        <v>0</v>
      </c>
      <c r="T702" s="254">
        <f>S702*H702</f>
        <v>0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R702" s="255" t="s">
        <v>171</v>
      </c>
      <c r="AT702" s="255" t="s">
        <v>167</v>
      </c>
      <c r="AU702" s="255" t="s">
        <v>82</v>
      </c>
      <c r="AY702" s="16" t="s">
        <v>165</v>
      </c>
      <c r="BE702" s="256">
        <f>IF(N702="základní",J702,0)</f>
        <v>0</v>
      </c>
      <c r="BF702" s="256">
        <f>IF(N702="snížená",J702,0)</f>
        <v>0</v>
      </c>
      <c r="BG702" s="256">
        <f>IF(N702="zákl. přenesená",J702,0)</f>
        <v>0</v>
      </c>
      <c r="BH702" s="256">
        <f>IF(N702="sníž. přenesená",J702,0)</f>
        <v>0</v>
      </c>
      <c r="BI702" s="256">
        <f>IF(N702="nulová",J702,0)</f>
        <v>0</v>
      </c>
      <c r="BJ702" s="16" t="s">
        <v>80</v>
      </c>
      <c r="BK702" s="256">
        <f>ROUND(I702*H702,2)</f>
        <v>0</v>
      </c>
      <c r="BL702" s="16" t="s">
        <v>171</v>
      </c>
      <c r="BM702" s="255" t="s">
        <v>3231</v>
      </c>
    </row>
    <row r="703" spans="1:51" s="13" customFormat="1" ht="12">
      <c r="A703" s="13"/>
      <c r="B703" s="257"/>
      <c r="C703" s="258"/>
      <c r="D703" s="259" t="s">
        <v>173</v>
      </c>
      <c r="E703" s="260" t="s">
        <v>1</v>
      </c>
      <c r="F703" s="261" t="s">
        <v>603</v>
      </c>
      <c r="G703" s="258"/>
      <c r="H703" s="260" t="s">
        <v>1</v>
      </c>
      <c r="I703" s="262"/>
      <c r="J703" s="258"/>
      <c r="K703" s="258"/>
      <c r="L703" s="263"/>
      <c r="M703" s="264"/>
      <c r="N703" s="265"/>
      <c r="O703" s="265"/>
      <c r="P703" s="265"/>
      <c r="Q703" s="265"/>
      <c r="R703" s="265"/>
      <c r="S703" s="265"/>
      <c r="T703" s="26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7" t="s">
        <v>173</v>
      </c>
      <c r="AU703" s="267" t="s">
        <v>82</v>
      </c>
      <c r="AV703" s="13" t="s">
        <v>80</v>
      </c>
      <c r="AW703" s="13" t="s">
        <v>30</v>
      </c>
      <c r="AX703" s="13" t="s">
        <v>73</v>
      </c>
      <c r="AY703" s="267" t="s">
        <v>165</v>
      </c>
    </row>
    <row r="704" spans="1:51" s="14" customFormat="1" ht="12">
      <c r="A704" s="14"/>
      <c r="B704" s="268"/>
      <c r="C704" s="269"/>
      <c r="D704" s="259" t="s">
        <v>173</v>
      </c>
      <c r="E704" s="270" t="s">
        <v>1</v>
      </c>
      <c r="F704" s="271" t="s">
        <v>3232</v>
      </c>
      <c r="G704" s="269"/>
      <c r="H704" s="272">
        <v>27.154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173</v>
      </c>
      <c r="AU704" s="278" t="s">
        <v>82</v>
      </c>
      <c r="AV704" s="14" t="s">
        <v>82</v>
      </c>
      <c r="AW704" s="14" t="s">
        <v>30</v>
      </c>
      <c r="AX704" s="14" t="s">
        <v>73</v>
      </c>
      <c r="AY704" s="278" t="s">
        <v>165</v>
      </c>
    </row>
    <row r="705" spans="1:51" s="13" customFormat="1" ht="12">
      <c r="A705" s="13"/>
      <c r="B705" s="257"/>
      <c r="C705" s="258"/>
      <c r="D705" s="259" t="s">
        <v>173</v>
      </c>
      <c r="E705" s="260" t="s">
        <v>1</v>
      </c>
      <c r="F705" s="261" t="s">
        <v>614</v>
      </c>
      <c r="G705" s="258"/>
      <c r="H705" s="260" t="s">
        <v>1</v>
      </c>
      <c r="I705" s="262"/>
      <c r="J705" s="258"/>
      <c r="K705" s="258"/>
      <c r="L705" s="263"/>
      <c r="M705" s="264"/>
      <c r="N705" s="265"/>
      <c r="O705" s="265"/>
      <c r="P705" s="265"/>
      <c r="Q705" s="265"/>
      <c r="R705" s="265"/>
      <c r="S705" s="265"/>
      <c r="T705" s="26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7" t="s">
        <v>173</v>
      </c>
      <c r="AU705" s="267" t="s">
        <v>82</v>
      </c>
      <c r="AV705" s="13" t="s">
        <v>80</v>
      </c>
      <c r="AW705" s="13" t="s">
        <v>30</v>
      </c>
      <c r="AX705" s="13" t="s">
        <v>73</v>
      </c>
      <c r="AY705" s="267" t="s">
        <v>165</v>
      </c>
    </row>
    <row r="706" spans="1:51" s="14" customFormat="1" ht="12">
      <c r="A706" s="14"/>
      <c r="B706" s="268"/>
      <c r="C706" s="269"/>
      <c r="D706" s="259" t="s">
        <v>173</v>
      </c>
      <c r="E706" s="270" t="s">
        <v>1</v>
      </c>
      <c r="F706" s="271" t="s">
        <v>3233</v>
      </c>
      <c r="G706" s="269"/>
      <c r="H706" s="272">
        <v>1114.165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173</v>
      </c>
      <c r="AU706" s="278" t="s">
        <v>82</v>
      </c>
      <c r="AV706" s="14" t="s">
        <v>82</v>
      </c>
      <c r="AW706" s="14" t="s">
        <v>30</v>
      </c>
      <c r="AX706" s="14" t="s">
        <v>73</v>
      </c>
      <c r="AY706" s="278" t="s">
        <v>165</v>
      </c>
    </row>
    <row r="707" spans="1:51" s="14" customFormat="1" ht="12">
      <c r="A707" s="14"/>
      <c r="B707" s="268"/>
      <c r="C707" s="269"/>
      <c r="D707" s="259" t="s">
        <v>173</v>
      </c>
      <c r="E707" s="270" t="s">
        <v>1</v>
      </c>
      <c r="F707" s="271" t="s">
        <v>3234</v>
      </c>
      <c r="G707" s="269"/>
      <c r="H707" s="272">
        <v>-31.57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173</v>
      </c>
      <c r="AU707" s="278" t="s">
        <v>82</v>
      </c>
      <c r="AV707" s="14" t="s">
        <v>82</v>
      </c>
      <c r="AW707" s="14" t="s">
        <v>30</v>
      </c>
      <c r="AX707" s="14" t="s">
        <v>73</v>
      </c>
      <c r="AY707" s="278" t="s">
        <v>165</v>
      </c>
    </row>
    <row r="708" spans="1:51" s="14" customFormat="1" ht="12">
      <c r="A708" s="14"/>
      <c r="B708" s="268"/>
      <c r="C708" s="269"/>
      <c r="D708" s="259" t="s">
        <v>173</v>
      </c>
      <c r="E708" s="270" t="s">
        <v>1</v>
      </c>
      <c r="F708" s="271" t="s">
        <v>3235</v>
      </c>
      <c r="G708" s="269"/>
      <c r="H708" s="272">
        <v>10.08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173</v>
      </c>
      <c r="AU708" s="278" t="s">
        <v>82</v>
      </c>
      <c r="AV708" s="14" t="s">
        <v>82</v>
      </c>
      <c r="AW708" s="14" t="s">
        <v>30</v>
      </c>
      <c r="AX708" s="14" t="s">
        <v>73</v>
      </c>
      <c r="AY708" s="278" t="s">
        <v>165</v>
      </c>
    </row>
    <row r="709" spans="1:51" s="13" customFormat="1" ht="12">
      <c r="A709" s="13"/>
      <c r="B709" s="257"/>
      <c r="C709" s="258"/>
      <c r="D709" s="259" t="s">
        <v>173</v>
      </c>
      <c r="E709" s="260" t="s">
        <v>1</v>
      </c>
      <c r="F709" s="261" t="s">
        <v>617</v>
      </c>
      <c r="G709" s="258"/>
      <c r="H709" s="260" t="s">
        <v>1</v>
      </c>
      <c r="I709" s="262"/>
      <c r="J709" s="258"/>
      <c r="K709" s="258"/>
      <c r="L709" s="263"/>
      <c r="M709" s="264"/>
      <c r="N709" s="265"/>
      <c r="O709" s="265"/>
      <c r="P709" s="265"/>
      <c r="Q709" s="265"/>
      <c r="R709" s="265"/>
      <c r="S709" s="265"/>
      <c r="T709" s="26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7" t="s">
        <v>173</v>
      </c>
      <c r="AU709" s="267" t="s">
        <v>82</v>
      </c>
      <c r="AV709" s="13" t="s">
        <v>80</v>
      </c>
      <c r="AW709" s="13" t="s">
        <v>30</v>
      </c>
      <c r="AX709" s="13" t="s">
        <v>73</v>
      </c>
      <c r="AY709" s="267" t="s">
        <v>165</v>
      </c>
    </row>
    <row r="710" spans="1:51" s="13" customFormat="1" ht="12">
      <c r="A710" s="13"/>
      <c r="B710" s="257"/>
      <c r="C710" s="258"/>
      <c r="D710" s="259" t="s">
        <v>173</v>
      </c>
      <c r="E710" s="260" t="s">
        <v>1</v>
      </c>
      <c r="F710" s="261" t="s">
        <v>403</v>
      </c>
      <c r="G710" s="258"/>
      <c r="H710" s="260" t="s">
        <v>1</v>
      </c>
      <c r="I710" s="262"/>
      <c r="J710" s="258"/>
      <c r="K710" s="258"/>
      <c r="L710" s="263"/>
      <c r="M710" s="264"/>
      <c r="N710" s="265"/>
      <c r="O710" s="265"/>
      <c r="P710" s="265"/>
      <c r="Q710" s="265"/>
      <c r="R710" s="265"/>
      <c r="S710" s="265"/>
      <c r="T710" s="26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7" t="s">
        <v>173</v>
      </c>
      <c r="AU710" s="267" t="s">
        <v>82</v>
      </c>
      <c r="AV710" s="13" t="s">
        <v>80</v>
      </c>
      <c r="AW710" s="13" t="s">
        <v>30</v>
      </c>
      <c r="AX710" s="13" t="s">
        <v>73</v>
      </c>
      <c r="AY710" s="267" t="s">
        <v>165</v>
      </c>
    </row>
    <row r="711" spans="1:51" s="14" customFormat="1" ht="12">
      <c r="A711" s="14"/>
      <c r="B711" s="268"/>
      <c r="C711" s="269"/>
      <c r="D711" s="259" t="s">
        <v>173</v>
      </c>
      <c r="E711" s="270" t="s">
        <v>1</v>
      </c>
      <c r="F711" s="271" t="s">
        <v>3236</v>
      </c>
      <c r="G711" s="269"/>
      <c r="H711" s="272">
        <v>-1.625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173</v>
      </c>
      <c r="AU711" s="278" t="s">
        <v>82</v>
      </c>
      <c r="AV711" s="14" t="s">
        <v>82</v>
      </c>
      <c r="AW711" s="14" t="s">
        <v>30</v>
      </c>
      <c r="AX711" s="14" t="s">
        <v>73</v>
      </c>
      <c r="AY711" s="278" t="s">
        <v>165</v>
      </c>
    </row>
    <row r="712" spans="1:51" s="14" customFormat="1" ht="12">
      <c r="A712" s="14"/>
      <c r="B712" s="268"/>
      <c r="C712" s="269"/>
      <c r="D712" s="259" t="s">
        <v>173</v>
      </c>
      <c r="E712" s="270" t="s">
        <v>1</v>
      </c>
      <c r="F712" s="271" t="s">
        <v>3237</v>
      </c>
      <c r="G712" s="269"/>
      <c r="H712" s="272">
        <v>-11.474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173</v>
      </c>
      <c r="AU712" s="278" t="s">
        <v>82</v>
      </c>
      <c r="AV712" s="14" t="s">
        <v>82</v>
      </c>
      <c r="AW712" s="14" t="s">
        <v>30</v>
      </c>
      <c r="AX712" s="14" t="s">
        <v>73</v>
      </c>
      <c r="AY712" s="278" t="s">
        <v>165</v>
      </c>
    </row>
    <row r="713" spans="1:51" s="14" customFormat="1" ht="12">
      <c r="A713" s="14"/>
      <c r="B713" s="268"/>
      <c r="C713" s="269"/>
      <c r="D713" s="259" t="s">
        <v>173</v>
      </c>
      <c r="E713" s="270" t="s">
        <v>1</v>
      </c>
      <c r="F713" s="271" t="s">
        <v>3238</v>
      </c>
      <c r="G713" s="269"/>
      <c r="H713" s="272">
        <v>-1.763</v>
      </c>
      <c r="I713" s="273"/>
      <c r="J713" s="269"/>
      <c r="K713" s="269"/>
      <c r="L713" s="274"/>
      <c r="M713" s="275"/>
      <c r="N713" s="276"/>
      <c r="O713" s="276"/>
      <c r="P713" s="276"/>
      <c r="Q713" s="276"/>
      <c r="R713" s="276"/>
      <c r="S713" s="276"/>
      <c r="T713" s="27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8" t="s">
        <v>173</v>
      </c>
      <c r="AU713" s="278" t="s">
        <v>82</v>
      </c>
      <c r="AV713" s="14" t="s">
        <v>82</v>
      </c>
      <c r="AW713" s="14" t="s">
        <v>30</v>
      </c>
      <c r="AX713" s="14" t="s">
        <v>73</v>
      </c>
      <c r="AY713" s="278" t="s">
        <v>165</v>
      </c>
    </row>
    <row r="714" spans="1:51" s="14" customFormat="1" ht="12">
      <c r="A714" s="14"/>
      <c r="B714" s="268"/>
      <c r="C714" s="269"/>
      <c r="D714" s="259" t="s">
        <v>173</v>
      </c>
      <c r="E714" s="270" t="s">
        <v>1</v>
      </c>
      <c r="F714" s="271" t="s">
        <v>3239</v>
      </c>
      <c r="G714" s="269"/>
      <c r="H714" s="272">
        <v>-0.663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173</v>
      </c>
      <c r="AU714" s="278" t="s">
        <v>82</v>
      </c>
      <c r="AV714" s="14" t="s">
        <v>82</v>
      </c>
      <c r="AW714" s="14" t="s">
        <v>30</v>
      </c>
      <c r="AX714" s="14" t="s">
        <v>73</v>
      </c>
      <c r="AY714" s="278" t="s">
        <v>165</v>
      </c>
    </row>
    <row r="715" spans="1:51" s="14" customFormat="1" ht="12">
      <c r="A715" s="14"/>
      <c r="B715" s="268"/>
      <c r="C715" s="269"/>
      <c r="D715" s="259" t="s">
        <v>173</v>
      </c>
      <c r="E715" s="270" t="s">
        <v>1</v>
      </c>
      <c r="F715" s="271" t="s">
        <v>3240</v>
      </c>
      <c r="G715" s="269"/>
      <c r="H715" s="272">
        <v>-13.003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173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165</v>
      </c>
    </row>
    <row r="716" spans="1:51" s="14" customFormat="1" ht="12">
      <c r="A716" s="14"/>
      <c r="B716" s="268"/>
      <c r="C716" s="269"/>
      <c r="D716" s="259" t="s">
        <v>173</v>
      </c>
      <c r="E716" s="270" t="s">
        <v>1</v>
      </c>
      <c r="F716" s="271" t="s">
        <v>3241</v>
      </c>
      <c r="G716" s="269"/>
      <c r="H716" s="272">
        <v>-14.768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173</v>
      </c>
      <c r="AU716" s="278" t="s">
        <v>82</v>
      </c>
      <c r="AV716" s="14" t="s">
        <v>82</v>
      </c>
      <c r="AW716" s="14" t="s">
        <v>30</v>
      </c>
      <c r="AX716" s="14" t="s">
        <v>73</v>
      </c>
      <c r="AY716" s="278" t="s">
        <v>165</v>
      </c>
    </row>
    <row r="717" spans="1:51" s="14" customFormat="1" ht="12">
      <c r="A717" s="14"/>
      <c r="B717" s="268"/>
      <c r="C717" s="269"/>
      <c r="D717" s="259" t="s">
        <v>173</v>
      </c>
      <c r="E717" s="270" t="s">
        <v>1</v>
      </c>
      <c r="F717" s="271" t="s">
        <v>3242</v>
      </c>
      <c r="G717" s="269"/>
      <c r="H717" s="272">
        <v>-25.452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173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165</v>
      </c>
    </row>
    <row r="718" spans="1:51" s="13" customFormat="1" ht="12">
      <c r="A718" s="13"/>
      <c r="B718" s="257"/>
      <c r="C718" s="258"/>
      <c r="D718" s="259" t="s">
        <v>173</v>
      </c>
      <c r="E718" s="260" t="s">
        <v>1</v>
      </c>
      <c r="F718" s="261" t="s">
        <v>408</v>
      </c>
      <c r="G718" s="258"/>
      <c r="H718" s="260" t="s">
        <v>1</v>
      </c>
      <c r="I718" s="262"/>
      <c r="J718" s="258"/>
      <c r="K718" s="258"/>
      <c r="L718" s="263"/>
      <c r="M718" s="264"/>
      <c r="N718" s="265"/>
      <c r="O718" s="265"/>
      <c r="P718" s="265"/>
      <c r="Q718" s="265"/>
      <c r="R718" s="265"/>
      <c r="S718" s="265"/>
      <c r="T718" s="26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7" t="s">
        <v>173</v>
      </c>
      <c r="AU718" s="267" t="s">
        <v>82</v>
      </c>
      <c r="AV718" s="13" t="s">
        <v>80</v>
      </c>
      <c r="AW718" s="13" t="s">
        <v>30</v>
      </c>
      <c r="AX718" s="13" t="s">
        <v>73</v>
      </c>
      <c r="AY718" s="267" t="s">
        <v>165</v>
      </c>
    </row>
    <row r="719" spans="1:51" s="14" customFormat="1" ht="12">
      <c r="A719" s="14"/>
      <c r="B719" s="268"/>
      <c r="C719" s="269"/>
      <c r="D719" s="259" t="s">
        <v>173</v>
      </c>
      <c r="E719" s="270" t="s">
        <v>1</v>
      </c>
      <c r="F719" s="271" t="s">
        <v>3241</v>
      </c>
      <c r="G719" s="269"/>
      <c r="H719" s="272">
        <v>-14.768</v>
      </c>
      <c r="I719" s="273"/>
      <c r="J719" s="269"/>
      <c r="K719" s="269"/>
      <c r="L719" s="274"/>
      <c r="M719" s="275"/>
      <c r="N719" s="276"/>
      <c r="O719" s="276"/>
      <c r="P719" s="276"/>
      <c r="Q719" s="276"/>
      <c r="R719" s="276"/>
      <c r="S719" s="276"/>
      <c r="T719" s="27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8" t="s">
        <v>173</v>
      </c>
      <c r="AU719" s="278" t="s">
        <v>82</v>
      </c>
      <c r="AV719" s="14" t="s">
        <v>82</v>
      </c>
      <c r="AW719" s="14" t="s">
        <v>30</v>
      </c>
      <c r="AX719" s="14" t="s">
        <v>73</v>
      </c>
      <c r="AY719" s="278" t="s">
        <v>165</v>
      </c>
    </row>
    <row r="720" spans="1:51" s="14" customFormat="1" ht="12">
      <c r="A720" s="14"/>
      <c r="B720" s="268"/>
      <c r="C720" s="269"/>
      <c r="D720" s="259" t="s">
        <v>173</v>
      </c>
      <c r="E720" s="270" t="s">
        <v>1</v>
      </c>
      <c r="F720" s="271" t="s">
        <v>3243</v>
      </c>
      <c r="G720" s="269"/>
      <c r="H720" s="272">
        <v>-15.47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173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165</v>
      </c>
    </row>
    <row r="721" spans="1:51" s="14" customFormat="1" ht="12">
      <c r="A721" s="14"/>
      <c r="B721" s="268"/>
      <c r="C721" s="269"/>
      <c r="D721" s="259" t="s">
        <v>173</v>
      </c>
      <c r="E721" s="270" t="s">
        <v>1</v>
      </c>
      <c r="F721" s="271" t="s">
        <v>3244</v>
      </c>
      <c r="G721" s="269"/>
      <c r="H721" s="272">
        <v>-37.552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173</v>
      </c>
      <c r="AU721" s="278" t="s">
        <v>82</v>
      </c>
      <c r="AV721" s="14" t="s">
        <v>82</v>
      </c>
      <c r="AW721" s="14" t="s">
        <v>30</v>
      </c>
      <c r="AX721" s="14" t="s">
        <v>73</v>
      </c>
      <c r="AY721" s="278" t="s">
        <v>165</v>
      </c>
    </row>
    <row r="722" spans="1:51" s="14" customFormat="1" ht="12">
      <c r="A722" s="14"/>
      <c r="B722" s="268"/>
      <c r="C722" s="269"/>
      <c r="D722" s="259" t="s">
        <v>173</v>
      </c>
      <c r="E722" s="270" t="s">
        <v>1</v>
      </c>
      <c r="F722" s="271" t="s">
        <v>3245</v>
      </c>
      <c r="G722" s="269"/>
      <c r="H722" s="272">
        <v>-12.573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173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165</v>
      </c>
    </row>
    <row r="723" spans="1:65" s="2" customFormat="1" ht="21.75" customHeight="1">
      <c r="A723" s="37"/>
      <c r="B723" s="38"/>
      <c r="C723" s="279" t="s">
        <v>631</v>
      </c>
      <c r="D723" s="279" t="s">
        <v>238</v>
      </c>
      <c r="E723" s="280" t="s">
        <v>627</v>
      </c>
      <c r="F723" s="281" t="s">
        <v>628</v>
      </c>
      <c r="G723" s="282" t="s">
        <v>170</v>
      </c>
      <c r="H723" s="283">
        <v>1038.668</v>
      </c>
      <c r="I723" s="284"/>
      <c r="J723" s="285">
        <f>ROUND(I723*H723,2)</f>
        <v>0</v>
      </c>
      <c r="K723" s="286"/>
      <c r="L723" s="287"/>
      <c r="M723" s="288" t="s">
        <v>1</v>
      </c>
      <c r="N723" s="289" t="s">
        <v>38</v>
      </c>
      <c r="O723" s="90"/>
      <c r="P723" s="253">
        <f>O723*H723</f>
        <v>0</v>
      </c>
      <c r="Q723" s="253">
        <v>0.003</v>
      </c>
      <c r="R723" s="253">
        <f>Q723*H723</f>
        <v>3.1160039999999998</v>
      </c>
      <c r="S723" s="253">
        <v>0</v>
      </c>
      <c r="T723" s="254">
        <f>S723*H723</f>
        <v>0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R723" s="255" t="s">
        <v>208</v>
      </c>
      <c r="AT723" s="255" t="s">
        <v>238</v>
      </c>
      <c r="AU723" s="255" t="s">
        <v>82</v>
      </c>
      <c r="AY723" s="16" t="s">
        <v>165</v>
      </c>
      <c r="BE723" s="256">
        <f>IF(N723="základní",J723,0)</f>
        <v>0</v>
      </c>
      <c r="BF723" s="256">
        <f>IF(N723="snížená",J723,0)</f>
        <v>0</v>
      </c>
      <c r="BG723" s="256">
        <f>IF(N723="zákl. přenesená",J723,0)</f>
        <v>0</v>
      </c>
      <c r="BH723" s="256">
        <f>IF(N723="sníž. přenesená",J723,0)</f>
        <v>0</v>
      </c>
      <c r="BI723" s="256">
        <f>IF(N723="nulová",J723,0)</f>
        <v>0</v>
      </c>
      <c r="BJ723" s="16" t="s">
        <v>80</v>
      </c>
      <c r="BK723" s="256">
        <f>ROUND(I723*H723,2)</f>
        <v>0</v>
      </c>
      <c r="BL723" s="16" t="s">
        <v>171</v>
      </c>
      <c r="BM723" s="255" t="s">
        <v>3246</v>
      </c>
    </row>
    <row r="724" spans="1:47" s="2" customFormat="1" ht="12">
      <c r="A724" s="37"/>
      <c r="B724" s="38"/>
      <c r="C724" s="39"/>
      <c r="D724" s="259" t="s">
        <v>437</v>
      </c>
      <c r="E724" s="39"/>
      <c r="F724" s="290" t="s">
        <v>578</v>
      </c>
      <c r="G724" s="39"/>
      <c r="H724" s="39"/>
      <c r="I724" s="153"/>
      <c r="J724" s="39"/>
      <c r="K724" s="39"/>
      <c r="L724" s="43"/>
      <c r="M724" s="291"/>
      <c r="N724" s="292"/>
      <c r="O724" s="90"/>
      <c r="P724" s="90"/>
      <c r="Q724" s="90"/>
      <c r="R724" s="90"/>
      <c r="S724" s="90"/>
      <c r="T724" s="91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T724" s="16" t="s">
        <v>437</v>
      </c>
      <c r="AU724" s="16" t="s">
        <v>82</v>
      </c>
    </row>
    <row r="725" spans="1:51" s="14" customFormat="1" ht="12">
      <c r="A725" s="14"/>
      <c r="B725" s="268"/>
      <c r="C725" s="269"/>
      <c r="D725" s="259" t="s">
        <v>173</v>
      </c>
      <c r="E725" s="269"/>
      <c r="F725" s="271" t="s">
        <v>3247</v>
      </c>
      <c r="G725" s="269"/>
      <c r="H725" s="272">
        <v>1038.668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173</v>
      </c>
      <c r="AU725" s="278" t="s">
        <v>82</v>
      </c>
      <c r="AV725" s="14" t="s">
        <v>82</v>
      </c>
      <c r="AW725" s="14" t="s">
        <v>4</v>
      </c>
      <c r="AX725" s="14" t="s">
        <v>80</v>
      </c>
      <c r="AY725" s="278" t="s">
        <v>165</v>
      </c>
    </row>
    <row r="726" spans="1:65" s="2" customFormat="1" ht="21.75" customHeight="1">
      <c r="A726" s="37"/>
      <c r="B726" s="38"/>
      <c r="C726" s="243" t="s">
        <v>636</v>
      </c>
      <c r="D726" s="243" t="s">
        <v>167</v>
      </c>
      <c r="E726" s="244" t="s">
        <v>657</v>
      </c>
      <c r="F726" s="245" t="s">
        <v>658</v>
      </c>
      <c r="G726" s="246" t="s">
        <v>457</v>
      </c>
      <c r="H726" s="247">
        <v>620.3</v>
      </c>
      <c r="I726" s="248"/>
      <c r="J726" s="249">
        <f>ROUND(I726*H726,2)</f>
        <v>0</v>
      </c>
      <c r="K726" s="250"/>
      <c r="L726" s="43"/>
      <c r="M726" s="251" t="s">
        <v>1</v>
      </c>
      <c r="N726" s="252" t="s">
        <v>38</v>
      </c>
      <c r="O726" s="90"/>
      <c r="P726" s="253">
        <f>O726*H726</f>
        <v>0</v>
      </c>
      <c r="Q726" s="253">
        <v>0.00176</v>
      </c>
      <c r="R726" s="253">
        <f>Q726*H726</f>
        <v>1.091728</v>
      </c>
      <c r="S726" s="253">
        <v>0</v>
      </c>
      <c r="T726" s="254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55" t="s">
        <v>171</v>
      </c>
      <c r="AT726" s="255" t="s">
        <v>167</v>
      </c>
      <c r="AU726" s="255" t="s">
        <v>82</v>
      </c>
      <c r="AY726" s="16" t="s">
        <v>165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6" t="s">
        <v>80</v>
      </c>
      <c r="BK726" s="256">
        <f>ROUND(I726*H726,2)</f>
        <v>0</v>
      </c>
      <c r="BL726" s="16" t="s">
        <v>171</v>
      </c>
      <c r="BM726" s="255" t="s">
        <v>3248</v>
      </c>
    </row>
    <row r="727" spans="1:51" s="14" customFormat="1" ht="12">
      <c r="A727" s="14"/>
      <c r="B727" s="268"/>
      <c r="C727" s="269"/>
      <c r="D727" s="259" t="s">
        <v>173</v>
      </c>
      <c r="E727" s="270" t="s">
        <v>1</v>
      </c>
      <c r="F727" s="271" t="s">
        <v>3249</v>
      </c>
      <c r="G727" s="269"/>
      <c r="H727" s="272">
        <v>620.3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173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165</v>
      </c>
    </row>
    <row r="728" spans="1:65" s="2" customFormat="1" ht="16.5" customHeight="1">
      <c r="A728" s="37"/>
      <c r="B728" s="38"/>
      <c r="C728" s="279" t="s">
        <v>644</v>
      </c>
      <c r="D728" s="279" t="s">
        <v>238</v>
      </c>
      <c r="E728" s="280" t="s">
        <v>662</v>
      </c>
      <c r="F728" s="281" t="s">
        <v>663</v>
      </c>
      <c r="G728" s="282" t="s">
        <v>170</v>
      </c>
      <c r="H728" s="283">
        <v>95.526</v>
      </c>
      <c r="I728" s="284"/>
      <c r="J728" s="285">
        <f>ROUND(I728*H728,2)</f>
        <v>0</v>
      </c>
      <c r="K728" s="286"/>
      <c r="L728" s="287"/>
      <c r="M728" s="288" t="s">
        <v>1</v>
      </c>
      <c r="N728" s="289" t="s">
        <v>38</v>
      </c>
      <c r="O728" s="90"/>
      <c r="P728" s="253">
        <f>O728*H728</f>
        <v>0</v>
      </c>
      <c r="Q728" s="253">
        <v>0.00051</v>
      </c>
      <c r="R728" s="253">
        <f>Q728*H728</f>
        <v>0.04871826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208</v>
      </c>
      <c r="AT728" s="255" t="s">
        <v>238</v>
      </c>
      <c r="AU728" s="255" t="s">
        <v>82</v>
      </c>
      <c r="AY728" s="16" t="s">
        <v>165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171</v>
      </c>
      <c r="BM728" s="255" t="s">
        <v>3250</v>
      </c>
    </row>
    <row r="729" spans="1:51" s="14" customFormat="1" ht="12">
      <c r="A729" s="14"/>
      <c r="B729" s="268"/>
      <c r="C729" s="269"/>
      <c r="D729" s="259" t="s">
        <v>173</v>
      </c>
      <c r="E729" s="270" t="s">
        <v>1</v>
      </c>
      <c r="F729" s="271" t="s">
        <v>3251</v>
      </c>
      <c r="G729" s="269"/>
      <c r="H729" s="272">
        <v>86.842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173</v>
      </c>
      <c r="AU729" s="278" t="s">
        <v>82</v>
      </c>
      <c r="AV729" s="14" t="s">
        <v>82</v>
      </c>
      <c r="AW729" s="14" t="s">
        <v>30</v>
      </c>
      <c r="AX729" s="14" t="s">
        <v>73</v>
      </c>
      <c r="AY729" s="278" t="s">
        <v>165</v>
      </c>
    </row>
    <row r="730" spans="1:51" s="14" customFormat="1" ht="12">
      <c r="A730" s="14"/>
      <c r="B730" s="268"/>
      <c r="C730" s="269"/>
      <c r="D730" s="259" t="s">
        <v>173</v>
      </c>
      <c r="E730" s="269"/>
      <c r="F730" s="271" t="s">
        <v>3252</v>
      </c>
      <c r="G730" s="269"/>
      <c r="H730" s="272">
        <v>95.526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8" t="s">
        <v>173</v>
      </c>
      <c r="AU730" s="278" t="s">
        <v>82</v>
      </c>
      <c r="AV730" s="14" t="s">
        <v>82</v>
      </c>
      <c r="AW730" s="14" t="s">
        <v>4</v>
      </c>
      <c r="AX730" s="14" t="s">
        <v>80</v>
      </c>
      <c r="AY730" s="278" t="s">
        <v>165</v>
      </c>
    </row>
    <row r="731" spans="1:65" s="2" customFormat="1" ht="21.75" customHeight="1">
      <c r="A731" s="37"/>
      <c r="B731" s="38"/>
      <c r="C731" s="243" t="s">
        <v>651</v>
      </c>
      <c r="D731" s="243" t="s">
        <v>167</v>
      </c>
      <c r="E731" s="244" t="s">
        <v>632</v>
      </c>
      <c r="F731" s="245" t="s">
        <v>633</v>
      </c>
      <c r="G731" s="246" t="s">
        <v>457</v>
      </c>
      <c r="H731" s="247">
        <v>87.14</v>
      </c>
      <c r="I731" s="248"/>
      <c r="J731" s="249">
        <f>ROUND(I731*H731,2)</f>
        <v>0</v>
      </c>
      <c r="K731" s="250"/>
      <c r="L731" s="43"/>
      <c r="M731" s="251" t="s">
        <v>1</v>
      </c>
      <c r="N731" s="252" t="s">
        <v>38</v>
      </c>
      <c r="O731" s="90"/>
      <c r="P731" s="253">
        <f>O731*H731</f>
        <v>0</v>
      </c>
      <c r="Q731" s="253">
        <v>0.00339</v>
      </c>
      <c r="R731" s="253">
        <f>Q731*H731</f>
        <v>0.29540459999999996</v>
      </c>
      <c r="S731" s="253">
        <v>0</v>
      </c>
      <c r="T731" s="254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255" t="s">
        <v>171</v>
      </c>
      <c r="AT731" s="255" t="s">
        <v>167</v>
      </c>
      <c r="AU731" s="255" t="s">
        <v>82</v>
      </c>
      <c r="AY731" s="16" t="s">
        <v>165</v>
      </c>
      <c r="BE731" s="256">
        <f>IF(N731="základní",J731,0)</f>
        <v>0</v>
      </c>
      <c r="BF731" s="256">
        <f>IF(N731="snížená",J731,0)</f>
        <v>0</v>
      </c>
      <c r="BG731" s="256">
        <f>IF(N731="zákl. přenesená",J731,0)</f>
        <v>0</v>
      </c>
      <c r="BH731" s="256">
        <f>IF(N731="sníž. přenesená",J731,0)</f>
        <v>0</v>
      </c>
      <c r="BI731" s="256">
        <f>IF(N731="nulová",J731,0)</f>
        <v>0</v>
      </c>
      <c r="BJ731" s="16" t="s">
        <v>80</v>
      </c>
      <c r="BK731" s="256">
        <f>ROUND(I731*H731,2)</f>
        <v>0</v>
      </c>
      <c r="BL731" s="16" t="s">
        <v>171</v>
      </c>
      <c r="BM731" s="255" t="s">
        <v>3253</v>
      </c>
    </row>
    <row r="732" spans="1:51" s="13" customFormat="1" ht="12">
      <c r="A732" s="13"/>
      <c r="B732" s="257"/>
      <c r="C732" s="258"/>
      <c r="D732" s="259" t="s">
        <v>173</v>
      </c>
      <c r="E732" s="260" t="s">
        <v>1</v>
      </c>
      <c r="F732" s="261" t="s">
        <v>635</v>
      </c>
      <c r="G732" s="258"/>
      <c r="H732" s="260" t="s">
        <v>1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7" t="s">
        <v>173</v>
      </c>
      <c r="AU732" s="267" t="s">
        <v>82</v>
      </c>
      <c r="AV732" s="13" t="s">
        <v>80</v>
      </c>
      <c r="AW732" s="13" t="s">
        <v>30</v>
      </c>
      <c r="AX732" s="13" t="s">
        <v>73</v>
      </c>
      <c r="AY732" s="267" t="s">
        <v>165</v>
      </c>
    </row>
    <row r="733" spans="1:51" s="13" customFormat="1" ht="12">
      <c r="A733" s="13"/>
      <c r="B733" s="257"/>
      <c r="C733" s="258"/>
      <c r="D733" s="259" t="s">
        <v>173</v>
      </c>
      <c r="E733" s="260" t="s">
        <v>1</v>
      </c>
      <c r="F733" s="261" t="s">
        <v>174</v>
      </c>
      <c r="G733" s="258"/>
      <c r="H733" s="260" t="s">
        <v>1</v>
      </c>
      <c r="I733" s="262"/>
      <c r="J733" s="258"/>
      <c r="K733" s="258"/>
      <c r="L733" s="263"/>
      <c r="M733" s="264"/>
      <c r="N733" s="265"/>
      <c r="O733" s="265"/>
      <c r="P733" s="265"/>
      <c r="Q733" s="265"/>
      <c r="R733" s="265"/>
      <c r="S733" s="265"/>
      <c r="T733" s="26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7" t="s">
        <v>173</v>
      </c>
      <c r="AU733" s="267" t="s">
        <v>82</v>
      </c>
      <c r="AV733" s="13" t="s">
        <v>80</v>
      </c>
      <c r="AW733" s="13" t="s">
        <v>30</v>
      </c>
      <c r="AX733" s="13" t="s">
        <v>73</v>
      </c>
      <c r="AY733" s="267" t="s">
        <v>165</v>
      </c>
    </row>
    <row r="734" spans="1:51" s="14" customFormat="1" ht="12">
      <c r="A734" s="14"/>
      <c r="B734" s="268"/>
      <c r="C734" s="269"/>
      <c r="D734" s="259" t="s">
        <v>173</v>
      </c>
      <c r="E734" s="270" t="s">
        <v>1</v>
      </c>
      <c r="F734" s="271" t="s">
        <v>3254</v>
      </c>
      <c r="G734" s="269"/>
      <c r="H734" s="272">
        <v>87.14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173</v>
      </c>
      <c r="AU734" s="278" t="s">
        <v>82</v>
      </c>
      <c r="AV734" s="14" t="s">
        <v>82</v>
      </c>
      <c r="AW734" s="14" t="s">
        <v>30</v>
      </c>
      <c r="AX734" s="14" t="s">
        <v>73</v>
      </c>
      <c r="AY734" s="278" t="s">
        <v>165</v>
      </c>
    </row>
    <row r="735" spans="1:65" s="2" customFormat="1" ht="16.5" customHeight="1">
      <c r="A735" s="37"/>
      <c r="B735" s="38"/>
      <c r="C735" s="279" t="s">
        <v>656</v>
      </c>
      <c r="D735" s="279" t="s">
        <v>238</v>
      </c>
      <c r="E735" s="280" t="s">
        <v>637</v>
      </c>
      <c r="F735" s="281" t="s">
        <v>638</v>
      </c>
      <c r="G735" s="282" t="s">
        <v>170</v>
      </c>
      <c r="H735" s="283">
        <v>38.342</v>
      </c>
      <c r="I735" s="284"/>
      <c r="J735" s="285">
        <f>ROUND(I735*H735,2)</f>
        <v>0</v>
      </c>
      <c r="K735" s="286"/>
      <c r="L735" s="287"/>
      <c r="M735" s="288" t="s">
        <v>1</v>
      </c>
      <c r="N735" s="289" t="s">
        <v>38</v>
      </c>
      <c r="O735" s="90"/>
      <c r="P735" s="253">
        <f>O735*H735</f>
        <v>0</v>
      </c>
      <c r="Q735" s="253">
        <v>0.00045</v>
      </c>
      <c r="R735" s="253">
        <f>Q735*H735</f>
        <v>0.0172539</v>
      </c>
      <c r="S735" s="253">
        <v>0</v>
      </c>
      <c r="T735" s="254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55" t="s">
        <v>208</v>
      </c>
      <c r="AT735" s="255" t="s">
        <v>238</v>
      </c>
      <c r="AU735" s="255" t="s">
        <v>82</v>
      </c>
      <c r="AY735" s="16" t="s">
        <v>165</v>
      </c>
      <c r="BE735" s="256">
        <f>IF(N735="základní",J735,0)</f>
        <v>0</v>
      </c>
      <c r="BF735" s="256">
        <f>IF(N735="snížená",J735,0)</f>
        <v>0</v>
      </c>
      <c r="BG735" s="256">
        <f>IF(N735="zákl. přenesená",J735,0)</f>
        <v>0</v>
      </c>
      <c r="BH735" s="256">
        <f>IF(N735="sníž. přenesená",J735,0)</f>
        <v>0</v>
      </c>
      <c r="BI735" s="256">
        <f>IF(N735="nulová",J735,0)</f>
        <v>0</v>
      </c>
      <c r="BJ735" s="16" t="s">
        <v>80</v>
      </c>
      <c r="BK735" s="256">
        <f>ROUND(I735*H735,2)</f>
        <v>0</v>
      </c>
      <c r="BL735" s="16" t="s">
        <v>171</v>
      </c>
      <c r="BM735" s="255" t="s">
        <v>3255</v>
      </c>
    </row>
    <row r="736" spans="1:51" s="13" customFormat="1" ht="12">
      <c r="A736" s="13"/>
      <c r="B736" s="257"/>
      <c r="C736" s="258"/>
      <c r="D736" s="259" t="s">
        <v>173</v>
      </c>
      <c r="E736" s="260" t="s">
        <v>1</v>
      </c>
      <c r="F736" s="261" t="s">
        <v>635</v>
      </c>
      <c r="G736" s="258"/>
      <c r="H736" s="260" t="s">
        <v>1</v>
      </c>
      <c r="I736" s="262"/>
      <c r="J736" s="258"/>
      <c r="K736" s="258"/>
      <c r="L736" s="263"/>
      <c r="M736" s="264"/>
      <c r="N736" s="265"/>
      <c r="O736" s="265"/>
      <c r="P736" s="265"/>
      <c r="Q736" s="265"/>
      <c r="R736" s="265"/>
      <c r="S736" s="265"/>
      <c r="T736" s="266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7" t="s">
        <v>173</v>
      </c>
      <c r="AU736" s="267" t="s">
        <v>82</v>
      </c>
      <c r="AV736" s="13" t="s">
        <v>80</v>
      </c>
      <c r="AW736" s="13" t="s">
        <v>30</v>
      </c>
      <c r="AX736" s="13" t="s">
        <v>73</v>
      </c>
      <c r="AY736" s="267" t="s">
        <v>165</v>
      </c>
    </row>
    <row r="737" spans="1:51" s="13" customFormat="1" ht="12">
      <c r="A737" s="13"/>
      <c r="B737" s="257"/>
      <c r="C737" s="258"/>
      <c r="D737" s="259" t="s">
        <v>173</v>
      </c>
      <c r="E737" s="260" t="s">
        <v>1</v>
      </c>
      <c r="F737" s="261" t="s">
        <v>174</v>
      </c>
      <c r="G737" s="258"/>
      <c r="H737" s="260" t="s">
        <v>1</v>
      </c>
      <c r="I737" s="262"/>
      <c r="J737" s="258"/>
      <c r="K737" s="258"/>
      <c r="L737" s="263"/>
      <c r="M737" s="264"/>
      <c r="N737" s="265"/>
      <c r="O737" s="265"/>
      <c r="P737" s="265"/>
      <c r="Q737" s="265"/>
      <c r="R737" s="265"/>
      <c r="S737" s="265"/>
      <c r="T737" s="26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67" t="s">
        <v>173</v>
      </c>
      <c r="AU737" s="267" t="s">
        <v>82</v>
      </c>
      <c r="AV737" s="13" t="s">
        <v>80</v>
      </c>
      <c r="AW737" s="13" t="s">
        <v>30</v>
      </c>
      <c r="AX737" s="13" t="s">
        <v>73</v>
      </c>
      <c r="AY737" s="267" t="s">
        <v>165</v>
      </c>
    </row>
    <row r="738" spans="1:51" s="14" customFormat="1" ht="12">
      <c r="A738" s="14"/>
      <c r="B738" s="268"/>
      <c r="C738" s="269"/>
      <c r="D738" s="259" t="s">
        <v>173</v>
      </c>
      <c r="E738" s="270" t="s">
        <v>1</v>
      </c>
      <c r="F738" s="271" t="s">
        <v>3256</v>
      </c>
      <c r="G738" s="269"/>
      <c r="H738" s="272">
        <v>34.856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173</v>
      </c>
      <c r="AU738" s="278" t="s">
        <v>82</v>
      </c>
      <c r="AV738" s="14" t="s">
        <v>82</v>
      </c>
      <c r="AW738" s="14" t="s">
        <v>30</v>
      </c>
      <c r="AX738" s="14" t="s">
        <v>73</v>
      </c>
      <c r="AY738" s="278" t="s">
        <v>165</v>
      </c>
    </row>
    <row r="739" spans="1:51" s="14" customFormat="1" ht="12">
      <c r="A739" s="14"/>
      <c r="B739" s="268"/>
      <c r="C739" s="269"/>
      <c r="D739" s="259" t="s">
        <v>173</v>
      </c>
      <c r="E739" s="269"/>
      <c r="F739" s="271" t="s">
        <v>3257</v>
      </c>
      <c r="G739" s="269"/>
      <c r="H739" s="272">
        <v>38.342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173</v>
      </c>
      <c r="AU739" s="278" t="s">
        <v>82</v>
      </c>
      <c r="AV739" s="14" t="s">
        <v>82</v>
      </c>
      <c r="AW739" s="14" t="s">
        <v>4</v>
      </c>
      <c r="AX739" s="14" t="s">
        <v>80</v>
      </c>
      <c r="AY739" s="278" t="s">
        <v>165</v>
      </c>
    </row>
    <row r="740" spans="1:65" s="2" customFormat="1" ht="21.75" customHeight="1">
      <c r="A740" s="37"/>
      <c r="B740" s="38"/>
      <c r="C740" s="243" t="s">
        <v>661</v>
      </c>
      <c r="D740" s="243" t="s">
        <v>167</v>
      </c>
      <c r="E740" s="244" t="s">
        <v>668</v>
      </c>
      <c r="F740" s="245" t="s">
        <v>669</v>
      </c>
      <c r="G740" s="246" t="s">
        <v>457</v>
      </c>
      <c r="H740" s="247">
        <v>930.45</v>
      </c>
      <c r="I740" s="248"/>
      <c r="J740" s="249">
        <f>ROUND(I740*H740,2)</f>
        <v>0</v>
      </c>
      <c r="K740" s="250"/>
      <c r="L740" s="43"/>
      <c r="M740" s="251" t="s">
        <v>1</v>
      </c>
      <c r="N740" s="252" t="s">
        <v>38</v>
      </c>
      <c r="O740" s="90"/>
      <c r="P740" s="253">
        <f>O740*H740</f>
        <v>0</v>
      </c>
      <c r="Q740" s="253">
        <v>0.00339</v>
      </c>
      <c r="R740" s="253">
        <f>Q740*H740</f>
        <v>3.1542255</v>
      </c>
      <c r="S740" s="253">
        <v>0</v>
      </c>
      <c r="T740" s="254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55" t="s">
        <v>171</v>
      </c>
      <c r="AT740" s="255" t="s">
        <v>167</v>
      </c>
      <c r="AU740" s="255" t="s">
        <v>82</v>
      </c>
      <c r="AY740" s="16" t="s">
        <v>165</v>
      </c>
      <c r="BE740" s="256">
        <f>IF(N740="základní",J740,0)</f>
        <v>0</v>
      </c>
      <c r="BF740" s="256">
        <f>IF(N740="snížená",J740,0)</f>
        <v>0</v>
      </c>
      <c r="BG740" s="256">
        <f>IF(N740="zákl. přenesená",J740,0)</f>
        <v>0</v>
      </c>
      <c r="BH740" s="256">
        <f>IF(N740="sníž. přenesená",J740,0)</f>
        <v>0</v>
      </c>
      <c r="BI740" s="256">
        <f>IF(N740="nulová",J740,0)</f>
        <v>0</v>
      </c>
      <c r="BJ740" s="16" t="s">
        <v>80</v>
      </c>
      <c r="BK740" s="256">
        <f>ROUND(I740*H740,2)</f>
        <v>0</v>
      </c>
      <c r="BL740" s="16" t="s">
        <v>171</v>
      </c>
      <c r="BM740" s="255" t="s">
        <v>3258</v>
      </c>
    </row>
    <row r="741" spans="1:51" s="14" customFormat="1" ht="12">
      <c r="A741" s="14"/>
      <c r="B741" s="268"/>
      <c r="C741" s="269"/>
      <c r="D741" s="259" t="s">
        <v>173</v>
      </c>
      <c r="E741" s="270" t="s">
        <v>1</v>
      </c>
      <c r="F741" s="271" t="s">
        <v>3259</v>
      </c>
      <c r="G741" s="269"/>
      <c r="H741" s="272">
        <v>310.15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173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165</v>
      </c>
    </row>
    <row r="742" spans="1:51" s="14" customFormat="1" ht="12">
      <c r="A742" s="14"/>
      <c r="B742" s="268"/>
      <c r="C742" s="269"/>
      <c r="D742" s="259" t="s">
        <v>173</v>
      </c>
      <c r="E742" s="270" t="s">
        <v>1</v>
      </c>
      <c r="F742" s="271" t="s">
        <v>3260</v>
      </c>
      <c r="G742" s="269"/>
      <c r="H742" s="272">
        <v>620.3</v>
      </c>
      <c r="I742" s="273"/>
      <c r="J742" s="269"/>
      <c r="K742" s="269"/>
      <c r="L742" s="274"/>
      <c r="M742" s="275"/>
      <c r="N742" s="276"/>
      <c r="O742" s="276"/>
      <c r="P742" s="276"/>
      <c r="Q742" s="276"/>
      <c r="R742" s="276"/>
      <c r="S742" s="276"/>
      <c r="T742" s="27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8" t="s">
        <v>173</v>
      </c>
      <c r="AU742" s="278" t="s">
        <v>82</v>
      </c>
      <c r="AV742" s="14" t="s">
        <v>82</v>
      </c>
      <c r="AW742" s="14" t="s">
        <v>30</v>
      </c>
      <c r="AX742" s="14" t="s">
        <v>73</v>
      </c>
      <c r="AY742" s="278" t="s">
        <v>165</v>
      </c>
    </row>
    <row r="743" spans="1:65" s="2" customFormat="1" ht="16.5" customHeight="1">
      <c r="A743" s="37"/>
      <c r="B743" s="38"/>
      <c r="C743" s="279" t="s">
        <v>667</v>
      </c>
      <c r="D743" s="279" t="s">
        <v>238</v>
      </c>
      <c r="E743" s="280" t="s">
        <v>674</v>
      </c>
      <c r="F743" s="281" t="s">
        <v>675</v>
      </c>
      <c r="G743" s="282" t="s">
        <v>170</v>
      </c>
      <c r="H743" s="283">
        <v>262.698</v>
      </c>
      <c r="I743" s="284"/>
      <c r="J743" s="285">
        <f>ROUND(I743*H743,2)</f>
        <v>0</v>
      </c>
      <c r="K743" s="286"/>
      <c r="L743" s="287"/>
      <c r="M743" s="288" t="s">
        <v>1</v>
      </c>
      <c r="N743" s="289" t="s">
        <v>38</v>
      </c>
      <c r="O743" s="90"/>
      <c r="P743" s="253">
        <f>O743*H743</f>
        <v>0</v>
      </c>
      <c r="Q743" s="253">
        <v>0.0009</v>
      </c>
      <c r="R743" s="253">
        <f>Q743*H743</f>
        <v>0.23642819999999998</v>
      </c>
      <c r="S743" s="253">
        <v>0</v>
      </c>
      <c r="T743" s="254">
        <f>S743*H743</f>
        <v>0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55" t="s">
        <v>208</v>
      </c>
      <c r="AT743" s="255" t="s">
        <v>238</v>
      </c>
      <c r="AU743" s="255" t="s">
        <v>82</v>
      </c>
      <c r="AY743" s="16" t="s">
        <v>165</v>
      </c>
      <c r="BE743" s="256">
        <f>IF(N743="základní",J743,0)</f>
        <v>0</v>
      </c>
      <c r="BF743" s="256">
        <f>IF(N743="snížená",J743,0)</f>
        <v>0</v>
      </c>
      <c r="BG743" s="256">
        <f>IF(N743="zákl. přenesená",J743,0)</f>
        <v>0</v>
      </c>
      <c r="BH743" s="256">
        <f>IF(N743="sníž. přenesená",J743,0)</f>
        <v>0</v>
      </c>
      <c r="BI743" s="256">
        <f>IF(N743="nulová",J743,0)</f>
        <v>0</v>
      </c>
      <c r="BJ743" s="16" t="s">
        <v>80</v>
      </c>
      <c r="BK743" s="256">
        <f>ROUND(I743*H743,2)</f>
        <v>0</v>
      </c>
      <c r="BL743" s="16" t="s">
        <v>171</v>
      </c>
      <c r="BM743" s="255" t="s">
        <v>3261</v>
      </c>
    </row>
    <row r="744" spans="1:51" s="14" customFormat="1" ht="12">
      <c r="A744" s="14"/>
      <c r="B744" s="268"/>
      <c r="C744" s="269"/>
      <c r="D744" s="259" t="s">
        <v>173</v>
      </c>
      <c r="E744" s="270" t="s">
        <v>1</v>
      </c>
      <c r="F744" s="271" t="s">
        <v>3262</v>
      </c>
      <c r="G744" s="269"/>
      <c r="H744" s="272">
        <v>71.335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173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165</v>
      </c>
    </row>
    <row r="745" spans="1:51" s="14" customFormat="1" ht="12">
      <c r="A745" s="14"/>
      <c r="B745" s="268"/>
      <c r="C745" s="269"/>
      <c r="D745" s="259" t="s">
        <v>173</v>
      </c>
      <c r="E745" s="270" t="s">
        <v>1</v>
      </c>
      <c r="F745" s="271" t="s">
        <v>3263</v>
      </c>
      <c r="G745" s="269"/>
      <c r="H745" s="272">
        <v>167.481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173</v>
      </c>
      <c r="AU745" s="278" t="s">
        <v>82</v>
      </c>
      <c r="AV745" s="14" t="s">
        <v>82</v>
      </c>
      <c r="AW745" s="14" t="s">
        <v>30</v>
      </c>
      <c r="AX745" s="14" t="s">
        <v>73</v>
      </c>
      <c r="AY745" s="278" t="s">
        <v>165</v>
      </c>
    </row>
    <row r="746" spans="1:51" s="14" customFormat="1" ht="12">
      <c r="A746" s="14"/>
      <c r="B746" s="268"/>
      <c r="C746" s="269"/>
      <c r="D746" s="259" t="s">
        <v>173</v>
      </c>
      <c r="E746" s="269"/>
      <c r="F746" s="271" t="s">
        <v>3264</v>
      </c>
      <c r="G746" s="269"/>
      <c r="H746" s="272">
        <v>262.698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173</v>
      </c>
      <c r="AU746" s="278" t="s">
        <v>82</v>
      </c>
      <c r="AV746" s="14" t="s">
        <v>82</v>
      </c>
      <c r="AW746" s="14" t="s">
        <v>4</v>
      </c>
      <c r="AX746" s="14" t="s">
        <v>80</v>
      </c>
      <c r="AY746" s="278" t="s">
        <v>165</v>
      </c>
    </row>
    <row r="747" spans="1:65" s="2" customFormat="1" ht="21.75" customHeight="1">
      <c r="A747" s="37"/>
      <c r="B747" s="38"/>
      <c r="C747" s="243" t="s">
        <v>673</v>
      </c>
      <c r="D747" s="243" t="s">
        <v>167</v>
      </c>
      <c r="E747" s="244" t="s">
        <v>645</v>
      </c>
      <c r="F747" s="245" t="s">
        <v>646</v>
      </c>
      <c r="G747" s="246" t="s">
        <v>170</v>
      </c>
      <c r="H747" s="247">
        <v>108.825</v>
      </c>
      <c r="I747" s="248"/>
      <c r="J747" s="249">
        <f>ROUND(I747*H747,2)</f>
        <v>0</v>
      </c>
      <c r="K747" s="250"/>
      <c r="L747" s="43"/>
      <c r="M747" s="251" t="s">
        <v>1</v>
      </c>
      <c r="N747" s="252" t="s">
        <v>38</v>
      </c>
      <c r="O747" s="90"/>
      <c r="P747" s="253">
        <f>O747*H747</f>
        <v>0</v>
      </c>
      <c r="Q747" s="253">
        <v>0.00944</v>
      </c>
      <c r="R747" s="253">
        <f>Q747*H747</f>
        <v>1.027308</v>
      </c>
      <c r="S747" s="253">
        <v>0</v>
      </c>
      <c r="T747" s="254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255" t="s">
        <v>171</v>
      </c>
      <c r="AT747" s="255" t="s">
        <v>167</v>
      </c>
      <c r="AU747" s="255" t="s">
        <v>82</v>
      </c>
      <c r="AY747" s="16" t="s">
        <v>165</v>
      </c>
      <c r="BE747" s="256">
        <f>IF(N747="základní",J747,0)</f>
        <v>0</v>
      </c>
      <c r="BF747" s="256">
        <f>IF(N747="snížená",J747,0)</f>
        <v>0</v>
      </c>
      <c r="BG747" s="256">
        <f>IF(N747="zákl. přenesená",J747,0)</f>
        <v>0</v>
      </c>
      <c r="BH747" s="256">
        <f>IF(N747="sníž. přenesená",J747,0)</f>
        <v>0</v>
      </c>
      <c r="BI747" s="256">
        <f>IF(N747="nulová",J747,0)</f>
        <v>0</v>
      </c>
      <c r="BJ747" s="16" t="s">
        <v>80</v>
      </c>
      <c r="BK747" s="256">
        <f>ROUND(I747*H747,2)</f>
        <v>0</v>
      </c>
      <c r="BL747" s="16" t="s">
        <v>171</v>
      </c>
      <c r="BM747" s="255" t="s">
        <v>3265</v>
      </c>
    </row>
    <row r="748" spans="1:51" s="13" customFormat="1" ht="12">
      <c r="A748" s="13"/>
      <c r="B748" s="257"/>
      <c r="C748" s="258"/>
      <c r="D748" s="259" t="s">
        <v>173</v>
      </c>
      <c r="E748" s="260" t="s">
        <v>1</v>
      </c>
      <c r="F748" s="261" t="s">
        <v>265</v>
      </c>
      <c r="G748" s="258"/>
      <c r="H748" s="260" t="s">
        <v>1</v>
      </c>
      <c r="I748" s="262"/>
      <c r="J748" s="258"/>
      <c r="K748" s="258"/>
      <c r="L748" s="263"/>
      <c r="M748" s="264"/>
      <c r="N748" s="265"/>
      <c r="O748" s="265"/>
      <c r="P748" s="265"/>
      <c r="Q748" s="265"/>
      <c r="R748" s="265"/>
      <c r="S748" s="265"/>
      <c r="T748" s="26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7" t="s">
        <v>173</v>
      </c>
      <c r="AU748" s="267" t="s">
        <v>82</v>
      </c>
      <c r="AV748" s="13" t="s">
        <v>80</v>
      </c>
      <c r="AW748" s="13" t="s">
        <v>30</v>
      </c>
      <c r="AX748" s="13" t="s">
        <v>73</v>
      </c>
      <c r="AY748" s="267" t="s">
        <v>165</v>
      </c>
    </row>
    <row r="749" spans="1:51" s="14" customFormat="1" ht="12">
      <c r="A749" s="14"/>
      <c r="B749" s="268"/>
      <c r="C749" s="269"/>
      <c r="D749" s="259" t="s">
        <v>173</v>
      </c>
      <c r="E749" s="270" t="s">
        <v>1</v>
      </c>
      <c r="F749" s="271" t="s">
        <v>3266</v>
      </c>
      <c r="G749" s="269"/>
      <c r="H749" s="272">
        <v>52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173</v>
      </c>
      <c r="AU749" s="278" t="s">
        <v>82</v>
      </c>
      <c r="AV749" s="14" t="s">
        <v>82</v>
      </c>
      <c r="AW749" s="14" t="s">
        <v>30</v>
      </c>
      <c r="AX749" s="14" t="s">
        <v>73</v>
      </c>
      <c r="AY749" s="278" t="s">
        <v>165</v>
      </c>
    </row>
    <row r="750" spans="1:51" s="14" customFormat="1" ht="12">
      <c r="A750" s="14"/>
      <c r="B750" s="268"/>
      <c r="C750" s="269"/>
      <c r="D750" s="259" t="s">
        <v>173</v>
      </c>
      <c r="E750" s="270" t="s">
        <v>1</v>
      </c>
      <c r="F750" s="271" t="s">
        <v>3267</v>
      </c>
      <c r="G750" s="269"/>
      <c r="H750" s="272">
        <v>22.515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173</v>
      </c>
      <c r="AU750" s="278" t="s">
        <v>82</v>
      </c>
      <c r="AV750" s="14" t="s">
        <v>82</v>
      </c>
      <c r="AW750" s="14" t="s">
        <v>30</v>
      </c>
      <c r="AX750" s="14" t="s">
        <v>73</v>
      </c>
      <c r="AY750" s="278" t="s">
        <v>165</v>
      </c>
    </row>
    <row r="751" spans="1:51" s="14" customFormat="1" ht="12">
      <c r="A751" s="14"/>
      <c r="B751" s="268"/>
      <c r="C751" s="269"/>
      <c r="D751" s="259" t="s">
        <v>173</v>
      </c>
      <c r="E751" s="270" t="s">
        <v>1</v>
      </c>
      <c r="F751" s="271" t="s">
        <v>3268</v>
      </c>
      <c r="G751" s="269"/>
      <c r="H751" s="272">
        <v>10.51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173</v>
      </c>
      <c r="AU751" s="278" t="s">
        <v>82</v>
      </c>
      <c r="AV751" s="14" t="s">
        <v>82</v>
      </c>
      <c r="AW751" s="14" t="s">
        <v>30</v>
      </c>
      <c r="AX751" s="14" t="s">
        <v>73</v>
      </c>
      <c r="AY751" s="278" t="s">
        <v>165</v>
      </c>
    </row>
    <row r="752" spans="1:51" s="14" customFormat="1" ht="12">
      <c r="A752" s="14"/>
      <c r="B752" s="268"/>
      <c r="C752" s="269"/>
      <c r="D752" s="259" t="s">
        <v>173</v>
      </c>
      <c r="E752" s="270" t="s">
        <v>1</v>
      </c>
      <c r="F752" s="271" t="s">
        <v>3269</v>
      </c>
      <c r="G752" s="269"/>
      <c r="H752" s="272">
        <v>23.8</v>
      </c>
      <c r="I752" s="273"/>
      <c r="J752" s="269"/>
      <c r="K752" s="269"/>
      <c r="L752" s="274"/>
      <c r="M752" s="275"/>
      <c r="N752" s="276"/>
      <c r="O752" s="276"/>
      <c r="P752" s="276"/>
      <c r="Q752" s="276"/>
      <c r="R752" s="276"/>
      <c r="S752" s="276"/>
      <c r="T752" s="27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8" t="s">
        <v>173</v>
      </c>
      <c r="AU752" s="278" t="s">
        <v>82</v>
      </c>
      <c r="AV752" s="14" t="s">
        <v>82</v>
      </c>
      <c r="AW752" s="14" t="s">
        <v>30</v>
      </c>
      <c r="AX752" s="14" t="s">
        <v>73</v>
      </c>
      <c r="AY752" s="278" t="s">
        <v>165</v>
      </c>
    </row>
    <row r="753" spans="1:65" s="2" customFormat="1" ht="21.75" customHeight="1">
      <c r="A753" s="37"/>
      <c r="B753" s="38"/>
      <c r="C753" s="279" t="s">
        <v>680</v>
      </c>
      <c r="D753" s="279" t="s">
        <v>238</v>
      </c>
      <c r="E753" s="280" t="s">
        <v>652</v>
      </c>
      <c r="F753" s="281" t="s">
        <v>653</v>
      </c>
      <c r="G753" s="282" t="s">
        <v>170</v>
      </c>
      <c r="H753" s="283">
        <v>116.443</v>
      </c>
      <c r="I753" s="284"/>
      <c r="J753" s="285">
        <f>ROUND(I753*H753,2)</f>
        <v>0</v>
      </c>
      <c r="K753" s="286"/>
      <c r="L753" s="287"/>
      <c r="M753" s="288" t="s">
        <v>1</v>
      </c>
      <c r="N753" s="289" t="s">
        <v>38</v>
      </c>
      <c r="O753" s="90"/>
      <c r="P753" s="253">
        <f>O753*H753</f>
        <v>0</v>
      </c>
      <c r="Q753" s="253">
        <v>0.0165</v>
      </c>
      <c r="R753" s="253">
        <f>Q753*H753</f>
        <v>1.9213095</v>
      </c>
      <c r="S753" s="253">
        <v>0</v>
      </c>
      <c r="T753" s="254">
        <f>S753*H753</f>
        <v>0</v>
      </c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R753" s="255" t="s">
        <v>208</v>
      </c>
      <c r="AT753" s="255" t="s">
        <v>238</v>
      </c>
      <c r="AU753" s="255" t="s">
        <v>82</v>
      </c>
      <c r="AY753" s="16" t="s">
        <v>165</v>
      </c>
      <c r="BE753" s="256">
        <f>IF(N753="základní",J753,0)</f>
        <v>0</v>
      </c>
      <c r="BF753" s="256">
        <f>IF(N753="snížená",J753,0)</f>
        <v>0</v>
      </c>
      <c r="BG753" s="256">
        <f>IF(N753="zákl. přenesená",J753,0)</f>
        <v>0</v>
      </c>
      <c r="BH753" s="256">
        <f>IF(N753="sníž. přenesená",J753,0)</f>
        <v>0</v>
      </c>
      <c r="BI753" s="256">
        <f>IF(N753="nulová",J753,0)</f>
        <v>0</v>
      </c>
      <c r="BJ753" s="16" t="s">
        <v>80</v>
      </c>
      <c r="BK753" s="256">
        <f>ROUND(I753*H753,2)</f>
        <v>0</v>
      </c>
      <c r="BL753" s="16" t="s">
        <v>171</v>
      </c>
      <c r="BM753" s="255" t="s">
        <v>3270</v>
      </c>
    </row>
    <row r="754" spans="1:51" s="14" customFormat="1" ht="12">
      <c r="A754" s="14"/>
      <c r="B754" s="268"/>
      <c r="C754" s="269"/>
      <c r="D754" s="259" t="s">
        <v>173</v>
      </c>
      <c r="E754" s="269"/>
      <c r="F754" s="271" t="s">
        <v>3271</v>
      </c>
      <c r="G754" s="269"/>
      <c r="H754" s="272">
        <v>116.443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173</v>
      </c>
      <c r="AU754" s="278" t="s">
        <v>82</v>
      </c>
      <c r="AV754" s="14" t="s">
        <v>82</v>
      </c>
      <c r="AW754" s="14" t="s">
        <v>4</v>
      </c>
      <c r="AX754" s="14" t="s">
        <v>80</v>
      </c>
      <c r="AY754" s="278" t="s">
        <v>165</v>
      </c>
    </row>
    <row r="755" spans="1:65" s="2" customFormat="1" ht="21.75" customHeight="1">
      <c r="A755" s="37"/>
      <c r="B755" s="38"/>
      <c r="C755" s="243" t="s">
        <v>684</v>
      </c>
      <c r="D755" s="243" t="s">
        <v>167</v>
      </c>
      <c r="E755" s="244" t="s">
        <v>681</v>
      </c>
      <c r="F755" s="245" t="s">
        <v>682</v>
      </c>
      <c r="G755" s="246" t="s">
        <v>170</v>
      </c>
      <c r="H755" s="247">
        <v>1788.712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38</v>
      </c>
      <c r="O755" s="90"/>
      <c r="P755" s="253">
        <f>O755*H755</f>
        <v>0</v>
      </c>
      <c r="Q755" s="253">
        <v>6E-05</v>
      </c>
      <c r="R755" s="253">
        <f>Q755*H755</f>
        <v>0.10732272</v>
      </c>
      <c r="S755" s="253">
        <v>0</v>
      </c>
      <c r="T755" s="254">
        <f>S755*H755</f>
        <v>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171</v>
      </c>
      <c r="AT755" s="255" t="s">
        <v>167</v>
      </c>
      <c r="AU755" s="255" t="s">
        <v>82</v>
      </c>
      <c r="AY755" s="16" t="s">
        <v>165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80</v>
      </c>
      <c r="BK755" s="256">
        <f>ROUND(I755*H755,2)</f>
        <v>0</v>
      </c>
      <c r="BL755" s="16" t="s">
        <v>171</v>
      </c>
      <c r="BM755" s="255" t="s">
        <v>3272</v>
      </c>
    </row>
    <row r="756" spans="1:51" s="13" customFormat="1" ht="12">
      <c r="A756" s="13"/>
      <c r="B756" s="257"/>
      <c r="C756" s="258"/>
      <c r="D756" s="259" t="s">
        <v>173</v>
      </c>
      <c r="E756" s="260" t="s">
        <v>1</v>
      </c>
      <c r="F756" s="261" t="s">
        <v>364</v>
      </c>
      <c r="G756" s="258"/>
      <c r="H756" s="260" t="s">
        <v>1</v>
      </c>
      <c r="I756" s="262"/>
      <c r="J756" s="258"/>
      <c r="K756" s="258"/>
      <c r="L756" s="263"/>
      <c r="M756" s="264"/>
      <c r="N756" s="265"/>
      <c r="O756" s="265"/>
      <c r="P756" s="265"/>
      <c r="Q756" s="265"/>
      <c r="R756" s="265"/>
      <c r="S756" s="265"/>
      <c r="T756" s="26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7" t="s">
        <v>173</v>
      </c>
      <c r="AU756" s="267" t="s">
        <v>82</v>
      </c>
      <c r="AV756" s="13" t="s">
        <v>80</v>
      </c>
      <c r="AW756" s="13" t="s">
        <v>30</v>
      </c>
      <c r="AX756" s="13" t="s">
        <v>73</v>
      </c>
      <c r="AY756" s="267" t="s">
        <v>165</v>
      </c>
    </row>
    <row r="757" spans="1:51" s="14" customFormat="1" ht="12">
      <c r="A757" s="14"/>
      <c r="B757" s="268"/>
      <c r="C757" s="269"/>
      <c r="D757" s="259" t="s">
        <v>173</v>
      </c>
      <c r="E757" s="270" t="s">
        <v>1</v>
      </c>
      <c r="F757" s="271" t="s">
        <v>3049</v>
      </c>
      <c r="G757" s="269"/>
      <c r="H757" s="272">
        <v>406.05</v>
      </c>
      <c r="I757" s="273"/>
      <c r="J757" s="269"/>
      <c r="K757" s="269"/>
      <c r="L757" s="274"/>
      <c r="M757" s="275"/>
      <c r="N757" s="276"/>
      <c r="O757" s="276"/>
      <c r="P757" s="276"/>
      <c r="Q757" s="276"/>
      <c r="R757" s="276"/>
      <c r="S757" s="276"/>
      <c r="T757" s="27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8" t="s">
        <v>173</v>
      </c>
      <c r="AU757" s="278" t="s">
        <v>82</v>
      </c>
      <c r="AV757" s="14" t="s">
        <v>82</v>
      </c>
      <c r="AW757" s="14" t="s">
        <v>30</v>
      </c>
      <c r="AX757" s="14" t="s">
        <v>73</v>
      </c>
      <c r="AY757" s="278" t="s">
        <v>165</v>
      </c>
    </row>
    <row r="758" spans="1:51" s="14" customFormat="1" ht="12">
      <c r="A758" s="14"/>
      <c r="B758" s="268"/>
      <c r="C758" s="269"/>
      <c r="D758" s="259" t="s">
        <v>173</v>
      </c>
      <c r="E758" s="270" t="s">
        <v>1</v>
      </c>
      <c r="F758" s="271" t="s">
        <v>3050</v>
      </c>
      <c r="G758" s="269"/>
      <c r="H758" s="272">
        <v>271.517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173</v>
      </c>
      <c r="AU758" s="278" t="s">
        <v>82</v>
      </c>
      <c r="AV758" s="14" t="s">
        <v>82</v>
      </c>
      <c r="AW758" s="14" t="s">
        <v>30</v>
      </c>
      <c r="AX758" s="14" t="s">
        <v>73</v>
      </c>
      <c r="AY758" s="278" t="s">
        <v>165</v>
      </c>
    </row>
    <row r="759" spans="1:51" s="14" customFormat="1" ht="12">
      <c r="A759" s="14"/>
      <c r="B759" s="268"/>
      <c r="C759" s="269"/>
      <c r="D759" s="259" t="s">
        <v>173</v>
      </c>
      <c r="E759" s="270" t="s">
        <v>1</v>
      </c>
      <c r="F759" s="271" t="s">
        <v>3051</v>
      </c>
      <c r="G759" s="269"/>
      <c r="H759" s="272">
        <v>140.427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173</v>
      </c>
      <c r="AU759" s="278" t="s">
        <v>82</v>
      </c>
      <c r="AV759" s="14" t="s">
        <v>82</v>
      </c>
      <c r="AW759" s="14" t="s">
        <v>30</v>
      </c>
      <c r="AX759" s="14" t="s">
        <v>73</v>
      </c>
      <c r="AY759" s="278" t="s">
        <v>165</v>
      </c>
    </row>
    <row r="760" spans="1:51" s="14" customFormat="1" ht="12">
      <c r="A760" s="14"/>
      <c r="B760" s="268"/>
      <c r="C760" s="269"/>
      <c r="D760" s="259" t="s">
        <v>173</v>
      </c>
      <c r="E760" s="270" t="s">
        <v>1</v>
      </c>
      <c r="F760" s="271" t="s">
        <v>3052</v>
      </c>
      <c r="G760" s="269"/>
      <c r="H760" s="272">
        <v>970.718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173</v>
      </c>
      <c r="AU760" s="278" t="s">
        <v>82</v>
      </c>
      <c r="AV760" s="14" t="s">
        <v>82</v>
      </c>
      <c r="AW760" s="14" t="s">
        <v>30</v>
      </c>
      <c r="AX760" s="14" t="s">
        <v>73</v>
      </c>
      <c r="AY760" s="278" t="s">
        <v>165</v>
      </c>
    </row>
    <row r="761" spans="1:65" s="2" customFormat="1" ht="21.75" customHeight="1">
      <c r="A761" s="37"/>
      <c r="B761" s="38"/>
      <c r="C761" s="243" t="s">
        <v>691</v>
      </c>
      <c r="D761" s="243" t="s">
        <v>167</v>
      </c>
      <c r="E761" s="244" t="s">
        <v>702</v>
      </c>
      <c r="F761" s="245" t="s">
        <v>703</v>
      </c>
      <c r="G761" s="246" t="s">
        <v>170</v>
      </c>
      <c r="H761" s="247">
        <v>350.82</v>
      </c>
      <c r="I761" s="248"/>
      <c r="J761" s="249">
        <f>ROUND(I761*H761,2)</f>
        <v>0</v>
      </c>
      <c r="K761" s="250"/>
      <c r="L761" s="43"/>
      <c r="M761" s="251" t="s">
        <v>1</v>
      </c>
      <c r="N761" s="252" t="s">
        <v>38</v>
      </c>
      <c r="O761" s="90"/>
      <c r="P761" s="253">
        <f>O761*H761</f>
        <v>0</v>
      </c>
      <c r="Q761" s="253">
        <v>0.0231</v>
      </c>
      <c r="R761" s="253">
        <f>Q761*H761</f>
        <v>8.103942</v>
      </c>
      <c r="S761" s="253">
        <v>0</v>
      </c>
      <c r="T761" s="254">
        <f>S761*H761</f>
        <v>0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255" t="s">
        <v>171</v>
      </c>
      <c r="AT761" s="255" t="s">
        <v>167</v>
      </c>
      <c r="AU761" s="255" t="s">
        <v>82</v>
      </c>
      <c r="AY761" s="16" t="s">
        <v>165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6" t="s">
        <v>80</v>
      </c>
      <c r="BK761" s="256">
        <f>ROUND(I761*H761,2)</f>
        <v>0</v>
      </c>
      <c r="BL761" s="16" t="s">
        <v>171</v>
      </c>
      <c r="BM761" s="255" t="s">
        <v>3273</v>
      </c>
    </row>
    <row r="762" spans="1:51" s="14" customFormat="1" ht="12">
      <c r="A762" s="14"/>
      <c r="B762" s="268"/>
      <c r="C762" s="269"/>
      <c r="D762" s="259" t="s">
        <v>173</v>
      </c>
      <c r="E762" s="270" t="s">
        <v>1</v>
      </c>
      <c r="F762" s="271" t="s">
        <v>2958</v>
      </c>
      <c r="G762" s="269"/>
      <c r="H762" s="272">
        <v>175.41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173</v>
      </c>
      <c r="AU762" s="278" t="s">
        <v>82</v>
      </c>
      <c r="AV762" s="14" t="s">
        <v>82</v>
      </c>
      <c r="AW762" s="14" t="s">
        <v>30</v>
      </c>
      <c r="AX762" s="14" t="s">
        <v>73</v>
      </c>
      <c r="AY762" s="278" t="s">
        <v>165</v>
      </c>
    </row>
    <row r="763" spans="1:51" s="14" customFormat="1" ht="12">
      <c r="A763" s="14"/>
      <c r="B763" s="268"/>
      <c r="C763" s="269"/>
      <c r="D763" s="259" t="s">
        <v>173</v>
      </c>
      <c r="E763" s="270" t="s">
        <v>1</v>
      </c>
      <c r="F763" s="271" t="s">
        <v>3274</v>
      </c>
      <c r="G763" s="269"/>
      <c r="H763" s="272">
        <v>175.41</v>
      </c>
      <c r="I763" s="273"/>
      <c r="J763" s="269"/>
      <c r="K763" s="269"/>
      <c r="L763" s="274"/>
      <c r="M763" s="275"/>
      <c r="N763" s="276"/>
      <c r="O763" s="276"/>
      <c r="P763" s="276"/>
      <c r="Q763" s="276"/>
      <c r="R763" s="276"/>
      <c r="S763" s="276"/>
      <c r="T763" s="27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78" t="s">
        <v>173</v>
      </c>
      <c r="AU763" s="278" t="s">
        <v>82</v>
      </c>
      <c r="AV763" s="14" t="s">
        <v>82</v>
      </c>
      <c r="AW763" s="14" t="s">
        <v>30</v>
      </c>
      <c r="AX763" s="14" t="s">
        <v>73</v>
      </c>
      <c r="AY763" s="278" t="s">
        <v>165</v>
      </c>
    </row>
    <row r="764" spans="1:65" s="2" customFormat="1" ht="21.75" customHeight="1">
      <c r="A764" s="37"/>
      <c r="B764" s="38"/>
      <c r="C764" s="243" t="s">
        <v>696</v>
      </c>
      <c r="D764" s="243" t="s">
        <v>167</v>
      </c>
      <c r="E764" s="244" t="s">
        <v>708</v>
      </c>
      <c r="F764" s="245" t="s">
        <v>709</v>
      </c>
      <c r="G764" s="246" t="s">
        <v>170</v>
      </c>
      <c r="H764" s="247">
        <v>970.718</v>
      </c>
      <c r="I764" s="248"/>
      <c r="J764" s="249">
        <f>ROUND(I764*H764,2)</f>
        <v>0</v>
      </c>
      <c r="K764" s="250"/>
      <c r="L764" s="43"/>
      <c r="M764" s="251" t="s">
        <v>1</v>
      </c>
      <c r="N764" s="252" t="s">
        <v>38</v>
      </c>
      <c r="O764" s="90"/>
      <c r="P764" s="253">
        <f>O764*H764</f>
        <v>0</v>
      </c>
      <c r="Q764" s="253">
        <v>0.00382</v>
      </c>
      <c r="R764" s="253">
        <f>Q764*H764</f>
        <v>3.70814276</v>
      </c>
      <c r="S764" s="253">
        <v>0</v>
      </c>
      <c r="T764" s="254">
        <f>S764*H764</f>
        <v>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255" t="s">
        <v>171</v>
      </c>
      <c r="AT764" s="255" t="s">
        <v>167</v>
      </c>
      <c r="AU764" s="255" t="s">
        <v>82</v>
      </c>
      <c r="AY764" s="16" t="s">
        <v>165</v>
      </c>
      <c r="BE764" s="256">
        <f>IF(N764="základní",J764,0)</f>
        <v>0</v>
      </c>
      <c r="BF764" s="256">
        <f>IF(N764="snížená",J764,0)</f>
        <v>0</v>
      </c>
      <c r="BG764" s="256">
        <f>IF(N764="zákl. přenesená",J764,0)</f>
        <v>0</v>
      </c>
      <c r="BH764" s="256">
        <f>IF(N764="sníž. přenesená",J764,0)</f>
        <v>0</v>
      </c>
      <c r="BI764" s="256">
        <f>IF(N764="nulová",J764,0)</f>
        <v>0</v>
      </c>
      <c r="BJ764" s="16" t="s">
        <v>80</v>
      </c>
      <c r="BK764" s="256">
        <f>ROUND(I764*H764,2)</f>
        <v>0</v>
      </c>
      <c r="BL764" s="16" t="s">
        <v>171</v>
      </c>
      <c r="BM764" s="255" t="s">
        <v>3275</v>
      </c>
    </row>
    <row r="765" spans="1:51" s="14" customFormat="1" ht="12">
      <c r="A765" s="14"/>
      <c r="B765" s="268"/>
      <c r="C765" s="269"/>
      <c r="D765" s="259" t="s">
        <v>173</v>
      </c>
      <c r="E765" s="270" t="s">
        <v>1</v>
      </c>
      <c r="F765" s="271" t="s">
        <v>3052</v>
      </c>
      <c r="G765" s="269"/>
      <c r="H765" s="272">
        <v>970.718</v>
      </c>
      <c r="I765" s="273"/>
      <c r="J765" s="269"/>
      <c r="K765" s="269"/>
      <c r="L765" s="274"/>
      <c r="M765" s="275"/>
      <c r="N765" s="276"/>
      <c r="O765" s="276"/>
      <c r="P765" s="276"/>
      <c r="Q765" s="276"/>
      <c r="R765" s="276"/>
      <c r="S765" s="276"/>
      <c r="T765" s="27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8" t="s">
        <v>173</v>
      </c>
      <c r="AU765" s="278" t="s">
        <v>82</v>
      </c>
      <c r="AV765" s="14" t="s">
        <v>82</v>
      </c>
      <c r="AW765" s="14" t="s">
        <v>30</v>
      </c>
      <c r="AX765" s="14" t="s">
        <v>73</v>
      </c>
      <c r="AY765" s="278" t="s">
        <v>165</v>
      </c>
    </row>
    <row r="766" spans="1:65" s="2" customFormat="1" ht="21.75" customHeight="1">
      <c r="A766" s="37"/>
      <c r="B766" s="38"/>
      <c r="C766" s="243" t="s">
        <v>701</v>
      </c>
      <c r="D766" s="243" t="s">
        <v>167</v>
      </c>
      <c r="E766" s="244" t="s">
        <v>712</v>
      </c>
      <c r="F766" s="245" t="s">
        <v>713</v>
      </c>
      <c r="G766" s="246" t="s">
        <v>170</v>
      </c>
      <c r="H766" s="247">
        <v>271.517</v>
      </c>
      <c r="I766" s="248"/>
      <c r="J766" s="249">
        <f>ROUND(I766*H766,2)</f>
        <v>0</v>
      </c>
      <c r="K766" s="250"/>
      <c r="L766" s="43"/>
      <c r="M766" s="251" t="s">
        <v>1</v>
      </c>
      <c r="N766" s="252" t="s">
        <v>38</v>
      </c>
      <c r="O766" s="90"/>
      <c r="P766" s="253">
        <f>O766*H766</f>
        <v>0</v>
      </c>
      <c r="Q766" s="253">
        <v>0.02467</v>
      </c>
      <c r="R766" s="253">
        <f>Q766*H766</f>
        <v>6.69832439</v>
      </c>
      <c r="S766" s="253">
        <v>0</v>
      </c>
      <c r="T766" s="254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55" t="s">
        <v>171</v>
      </c>
      <c r="AT766" s="255" t="s">
        <v>167</v>
      </c>
      <c r="AU766" s="255" t="s">
        <v>82</v>
      </c>
      <c r="AY766" s="16" t="s">
        <v>165</v>
      </c>
      <c r="BE766" s="256">
        <f>IF(N766="základní",J766,0)</f>
        <v>0</v>
      </c>
      <c r="BF766" s="256">
        <f>IF(N766="snížená",J766,0)</f>
        <v>0</v>
      </c>
      <c r="BG766" s="256">
        <f>IF(N766="zákl. přenesená",J766,0)</f>
        <v>0</v>
      </c>
      <c r="BH766" s="256">
        <f>IF(N766="sníž. přenesená",J766,0)</f>
        <v>0</v>
      </c>
      <c r="BI766" s="256">
        <f>IF(N766="nulová",J766,0)</f>
        <v>0</v>
      </c>
      <c r="BJ766" s="16" t="s">
        <v>80</v>
      </c>
      <c r="BK766" s="256">
        <f>ROUND(I766*H766,2)</f>
        <v>0</v>
      </c>
      <c r="BL766" s="16" t="s">
        <v>171</v>
      </c>
      <c r="BM766" s="255" t="s">
        <v>3276</v>
      </c>
    </row>
    <row r="767" spans="1:51" s="14" customFormat="1" ht="12">
      <c r="A767" s="14"/>
      <c r="B767" s="268"/>
      <c r="C767" s="269"/>
      <c r="D767" s="259" t="s">
        <v>173</v>
      </c>
      <c r="E767" s="270" t="s">
        <v>1</v>
      </c>
      <c r="F767" s="271" t="s">
        <v>3050</v>
      </c>
      <c r="G767" s="269"/>
      <c r="H767" s="272">
        <v>271.517</v>
      </c>
      <c r="I767" s="273"/>
      <c r="J767" s="269"/>
      <c r="K767" s="269"/>
      <c r="L767" s="274"/>
      <c r="M767" s="275"/>
      <c r="N767" s="276"/>
      <c r="O767" s="276"/>
      <c r="P767" s="276"/>
      <c r="Q767" s="276"/>
      <c r="R767" s="276"/>
      <c r="S767" s="276"/>
      <c r="T767" s="277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8" t="s">
        <v>173</v>
      </c>
      <c r="AU767" s="278" t="s">
        <v>82</v>
      </c>
      <c r="AV767" s="14" t="s">
        <v>82</v>
      </c>
      <c r="AW767" s="14" t="s">
        <v>30</v>
      </c>
      <c r="AX767" s="14" t="s">
        <v>73</v>
      </c>
      <c r="AY767" s="278" t="s">
        <v>165</v>
      </c>
    </row>
    <row r="768" spans="1:65" s="2" customFormat="1" ht="21.75" customHeight="1">
      <c r="A768" s="37"/>
      <c r="B768" s="38"/>
      <c r="C768" s="243" t="s">
        <v>707</v>
      </c>
      <c r="D768" s="243" t="s">
        <v>167</v>
      </c>
      <c r="E768" s="244" t="s">
        <v>716</v>
      </c>
      <c r="F768" s="245" t="s">
        <v>717</v>
      </c>
      <c r="G768" s="246" t="s">
        <v>170</v>
      </c>
      <c r="H768" s="247">
        <v>202.263</v>
      </c>
      <c r="I768" s="248"/>
      <c r="J768" s="249">
        <f>ROUND(I768*H768,2)</f>
        <v>0</v>
      </c>
      <c r="K768" s="250"/>
      <c r="L768" s="43"/>
      <c r="M768" s="251" t="s">
        <v>1</v>
      </c>
      <c r="N768" s="252" t="s">
        <v>38</v>
      </c>
      <c r="O768" s="90"/>
      <c r="P768" s="253">
        <f>O768*H768</f>
        <v>0</v>
      </c>
      <c r="Q768" s="253">
        <v>0.00628</v>
      </c>
      <c r="R768" s="253">
        <f>Q768*H768</f>
        <v>1.27021164</v>
      </c>
      <c r="S768" s="253">
        <v>0</v>
      </c>
      <c r="T768" s="254">
        <f>S768*H768</f>
        <v>0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R768" s="255" t="s">
        <v>171</v>
      </c>
      <c r="AT768" s="255" t="s">
        <v>167</v>
      </c>
      <c r="AU768" s="255" t="s">
        <v>82</v>
      </c>
      <c r="AY768" s="16" t="s">
        <v>165</v>
      </c>
      <c r="BE768" s="256">
        <f>IF(N768="základní",J768,0)</f>
        <v>0</v>
      </c>
      <c r="BF768" s="256">
        <f>IF(N768="snížená",J768,0)</f>
        <v>0</v>
      </c>
      <c r="BG768" s="256">
        <f>IF(N768="zákl. přenesená",J768,0)</f>
        <v>0</v>
      </c>
      <c r="BH768" s="256">
        <f>IF(N768="sníž. přenesená",J768,0)</f>
        <v>0</v>
      </c>
      <c r="BI768" s="256">
        <f>IF(N768="nulová",J768,0)</f>
        <v>0</v>
      </c>
      <c r="BJ768" s="16" t="s">
        <v>80</v>
      </c>
      <c r="BK768" s="256">
        <f>ROUND(I768*H768,2)</f>
        <v>0</v>
      </c>
      <c r="BL768" s="16" t="s">
        <v>171</v>
      </c>
      <c r="BM768" s="255" t="s">
        <v>3277</v>
      </c>
    </row>
    <row r="769" spans="1:51" s="13" customFormat="1" ht="12">
      <c r="A769" s="13"/>
      <c r="B769" s="257"/>
      <c r="C769" s="258"/>
      <c r="D769" s="259" t="s">
        <v>173</v>
      </c>
      <c r="E769" s="260" t="s">
        <v>1</v>
      </c>
      <c r="F769" s="261" t="s">
        <v>584</v>
      </c>
      <c r="G769" s="258"/>
      <c r="H769" s="260" t="s">
        <v>1</v>
      </c>
      <c r="I769" s="262"/>
      <c r="J769" s="258"/>
      <c r="K769" s="258"/>
      <c r="L769" s="263"/>
      <c r="M769" s="264"/>
      <c r="N769" s="265"/>
      <c r="O769" s="265"/>
      <c r="P769" s="265"/>
      <c r="Q769" s="265"/>
      <c r="R769" s="265"/>
      <c r="S769" s="265"/>
      <c r="T769" s="26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7" t="s">
        <v>173</v>
      </c>
      <c r="AU769" s="267" t="s">
        <v>82</v>
      </c>
      <c r="AV769" s="13" t="s">
        <v>80</v>
      </c>
      <c r="AW769" s="13" t="s">
        <v>30</v>
      </c>
      <c r="AX769" s="13" t="s">
        <v>73</v>
      </c>
      <c r="AY769" s="267" t="s">
        <v>165</v>
      </c>
    </row>
    <row r="770" spans="1:51" s="14" customFormat="1" ht="12">
      <c r="A770" s="14"/>
      <c r="B770" s="268"/>
      <c r="C770" s="269"/>
      <c r="D770" s="259" t="s">
        <v>173</v>
      </c>
      <c r="E770" s="270" t="s">
        <v>1</v>
      </c>
      <c r="F770" s="271" t="s">
        <v>3278</v>
      </c>
      <c r="G770" s="269"/>
      <c r="H770" s="272">
        <v>58.697</v>
      </c>
      <c r="I770" s="273"/>
      <c r="J770" s="269"/>
      <c r="K770" s="269"/>
      <c r="L770" s="274"/>
      <c r="M770" s="275"/>
      <c r="N770" s="276"/>
      <c r="O770" s="276"/>
      <c r="P770" s="276"/>
      <c r="Q770" s="276"/>
      <c r="R770" s="276"/>
      <c r="S770" s="276"/>
      <c r="T770" s="27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8" t="s">
        <v>173</v>
      </c>
      <c r="AU770" s="278" t="s">
        <v>82</v>
      </c>
      <c r="AV770" s="14" t="s">
        <v>82</v>
      </c>
      <c r="AW770" s="14" t="s">
        <v>30</v>
      </c>
      <c r="AX770" s="14" t="s">
        <v>73</v>
      </c>
      <c r="AY770" s="278" t="s">
        <v>165</v>
      </c>
    </row>
    <row r="771" spans="1:51" s="14" customFormat="1" ht="12">
      <c r="A771" s="14"/>
      <c r="B771" s="268"/>
      <c r="C771" s="269"/>
      <c r="D771" s="259" t="s">
        <v>173</v>
      </c>
      <c r="E771" s="270" t="s">
        <v>1</v>
      </c>
      <c r="F771" s="271" t="s">
        <v>3279</v>
      </c>
      <c r="G771" s="269"/>
      <c r="H771" s="272">
        <v>44.07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173</v>
      </c>
      <c r="AU771" s="278" t="s">
        <v>82</v>
      </c>
      <c r="AV771" s="14" t="s">
        <v>82</v>
      </c>
      <c r="AW771" s="14" t="s">
        <v>30</v>
      </c>
      <c r="AX771" s="14" t="s">
        <v>73</v>
      </c>
      <c r="AY771" s="278" t="s">
        <v>165</v>
      </c>
    </row>
    <row r="772" spans="1:51" s="14" customFormat="1" ht="12">
      <c r="A772" s="14"/>
      <c r="B772" s="268"/>
      <c r="C772" s="269"/>
      <c r="D772" s="259" t="s">
        <v>173</v>
      </c>
      <c r="E772" s="270" t="s">
        <v>1</v>
      </c>
      <c r="F772" s="271" t="s">
        <v>3280</v>
      </c>
      <c r="G772" s="269"/>
      <c r="H772" s="272">
        <v>56.421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173</v>
      </c>
      <c r="AU772" s="278" t="s">
        <v>82</v>
      </c>
      <c r="AV772" s="14" t="s">
        <v>82</v>
      </c>
      <c r="AW772" s="14" t="s">
        <v>30</v>
      </c>
      <c r="AX772" s="14" t="s">
        <v>73</v>
      </c>
      <c r="AY772" s="278" t="s">
        <v>165</v>
      </c>
    </row>
    <row r="773" spans="1:51" s="14" customFormat="1" ht="12">
      <c r="A773" s="14"/>
      <c r="B773" s="268"/>
      <c r="C773" s="269"/>
      <c r="D773" s="259" t="s">
        <v>173</v>
      </c>
      <c r="E773" s="270" t="s">
        <v>1</v>
      </c>
      <c r="F773" s="271" t="s">
        <v>3281</v>
      </c>
      <c r="G773" s="269"/>
      <c r="H773" s="272">
        <v>47.415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173</v>
      </c>
      <c r="AU773" s="278" t="s">
        <v>82</v>
      </c>
      <c r="AV773" s="14" t="s">
        <v>82</v>
      </c>
      <c r="AW773" s="14" t="s">
        <v>30</v>
      </c>
      <c r="AX773" s="14" t="s">
        <v>73</v>
      </c>
      <c r="AY773" s="278" t="s">
        <v>165</v>
      </c>
    </row>
    <row r="774" spans="1:51" s="14" customFormat="1" ht="12">
      <c r="A774" s="14"/>
      <c r="B774" s="268"/>
      <c r="C774" s="269"/>
      <c r="D774" s="259" t="s">
        <v>173</v>
      </c>
      <c r="E774" s="270" t="s">
        <v>1</v>
      </c>
      <c r="F774" s="271" t="s">
        <v>3282</v>
      </c>
      <c r="G774" s="269"/>
      <c r="H774" s="272">
        <v>-20.211</v>
      </c>
      <c r="I774" s="273"/>
      <c r="J774" s="269"/>
      <c r="K774" s="269"/>
      <c r="L774" s="274"/>
      <c r="M774" s="275"/>
      <c r="N774" s="276"/>
      <c r="O774" s="276"/>
      <c r="P774" s="276"/>
      <c r="Q774" s="276"/>
      <c r="R774" s="276"/>
      <c r="S774" s="276"/>
      <c r="T774" s="27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8" t="s">
        <v>173</v>
      </c>
      <c r="AU774" s="278" t="s">
        <v>82</v>
      </c>
      <c r="AV774" s="14" t="s">
        <v>82</v>
      </c>
      <c r="AW774" s="14" t="s">
        <v>30</v>
      </c>
      <c r="AX774" s="14" t="s">
        <v>73</v>
      </c>
      <c r="AY774" s="278" t="s">
        <v>165</v>
      </c>
    </row>
    <row r="775" spans="1:51" s="14" customFormat="1" ht="12">
      <c r="A775" s="14"/>
      <c r="B775" s="268"/>
      <c r="C775" s="269"/>
      <c r="D775" s="259" t="s">
        <v>173</v>
      </c>
      <c r="E775" s="270" t="s">
        <v>1</v>
      </c>
      <c r="F775" s="271" t="s">
        <v>3283</v>
      </c>
      <c r="G775" s="269"/>
      <c r="H775" s="272">
        <v>11.281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173</v>
      </c>
      <c r="AU775" s="278" t="s">
        <v>82</v>
      </c>
      <c r="AV775" s="14" t="s">
        <v>82</v>
      </c>
      <c r="AW775" s="14" t="s">
        <v>30</v>
      </c>
      <c r="AX775" s="14" t="s">
        <v>73</v>
      </c>
      <c r="AY775" s="278" t="s">
        <v>165</v>
      </c>
    </row>
    <row r="776" spans="1:51" s="14" customFormat="1" ht="12">
      <c r="A776" s="14"/>
      <c r="B776" s="268"/>
      <c r="C776" s="269"/>
      <c r="D776" s="259" t="s">
        <v>173</v>
      </c>
      <c r="E776" s="270" t="s">
        <v>1</v>
      </c>
      <c r="F776" s="271" t="s">
        <v>3284</v>
      </c>
      <c r="G776" s="269"/>
      <c r="H776" s="272">
        <v>4.59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173</v>
      </c>
      <c r="AU776" s="278" t="s">
        <v>82</v>
      </c>
      <c r="AV776" s="14" t="s">
        <v>82</v>
      </c>
      <c r="AW776" s="14" t="s">
        <v>30</v>
      </c>
      <c r="AX776" s="14" t="s">
        <v>73</v>
      </c>
      <c r="AY776" s="278" t="s">
        <v>165</v>
      </c>
    </row>
    <row r="777" spans="1:65" s="2" customFormat="1" ht="21.75" customHeight="1">
      <c r="A777" s="37"/>
      <c r="B777" s="38"/>
      <c r="C777" s="243" t="s">
        <v>711</v>
      </c>
      <c r="D777" s="243" t="s">
        <v>167</v>
      </c>
      <c r="E777" s="244" t="s">
        <v>724</v>
      </c>
      <c r="F777" s="245" t="s">
        <v>725</v>
      </c>
      <c r="G777" s="246" t="s">
        <v>170</v>
      </c>
      <c r="H777" s="247">
        <v>1143.1</v>
      </c>
      <c r="I777" s="248"/>
      <c r="J777" s="249">
        <f>ROUND(I777*H777,2)</f>
        <v>0</v>
      </c>
      <c r="K777" s="250"/>
      <c r="L777" s="43"/>
      <c r="M777" s="251" t="s">
        <v>1</v>
      </c>
      <c r="N777" s="252" t="s">
        <v>38</v>
      </c>
      <c r="O777" s="90"/>
      <c r="P777" s="253">
        <f>O777*H777</f>
        <v>0</v>
      </c>
      <c r="Q777" s="253">
        <v>0.00348</v>
      </c>
      <c r="R777" s="253">
        <f>Q777*H777</f>
        <v>3.977988</v>
      </c>
      <c r="S777" s="253">
        <v>0</v>
      </c>
      <c r="T777" s="254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255" t="s">
        <v>171</v>
      </c>
      <c r="AT777" s="255" t="s">
        <v>167</v>
      </c>
      <c r="AU777" s="255" t="s">
        <v>82</v>
      </c>
      <c r="AY777" s="16" t="s">
        <v>165</v>
      </c>
      <c r="BE777" s="256">
        <f>IF(N777="základní",J777,0)</f>
        <v>0</v>
      </c>
      <c r="BF777" s="256">
        <f>IF(N777="snížená",J777,0)</f>
        <v>0</v>
      </c>
      <c r="BG777" s="256">
        <f>IF(N777="zákl. přenesená",J777,0)</f>
        <v>0</v>
      </c>
      <c r="BH777" s="256">
        <f>IF(N777="sníž. přenesená",J777,0)</f>
        <v>0</v>
      </c>
      <c r="BI777" s="256">
        <f>IF(N777="nulová",J777,0)</f>
        <v>0</v>
      </c>
      <c r="BJ777" s="16" t="s">
        <v>80</v>
      </c>
      <c r="BK777" s="256">
        <f>ROUND(I777*H777,2)</f>
        <v>0</v>
      </c>
      <c r="BL777" s="16" t="s">
        <v>171</v>
      </c>
      <c r="BM777" s="255" t="s">
        <v>3285</v>
      </c>
    </row>
    <row r="778" spans="1:51" s="13" customFormat="1" ht="12">
      <c r="A778" s="13"/>
      <c r="B778" s="257"/>
      <c r="C778" s="258"/>
      <c r="D778" s="259" t="s">
        <v>173</v>
      </c>
      <c r="E778" s="260" t="s">
        <v>1</v>
      </c>
      <c r="F778" s="261" t="s">
        <v>603</v>
      </c>
      <c r="G778" s="258"/>
      <c r="H778" s="260" t="s">
        <v>1</v>
      </c>
      <c r="I778" s="262"/>
      <c r="J778" s="258"/>
      <c r="K778" s="258"/>
      <c r="L778" s="263"/>
      <c r="M778" s="264"/>
      <c r="N778" s="265"/>
      <c r="O778" s="265"/>
      <c r="P778" s="265"/>
      <c r="Q778" s="265"/>
      <c r="R778" s="265"/>
      <c r="S778" s="265"/>
      <c r="T778" s="26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7" t="s">
        <v>173</v>
      </c>
      <c r="AU778" s="267" t="s">
        <v>82</v>
      </c>
      <c r="AV778" s="13" t="s">
        <v>80</v>
      </c>
      <c r="AW778" s="13" t="s">
        <v>30</v>
      </c>
      <c r="AX778" s="13" t="s">
        <v>73</v>
      </c>
      <c r="AY778" s="267" t="s">
        <v>165</v>
      </c>
    </row>
    <row r="779" spans="1:51" s="14" customFormat="1" ht="12">
      <c r="A779" s="14"/>
      <c r="B779" s="268"/>
      <c r="C779" s="269"/>
      <c r="D779" s="259" t="s">
        <v>173</v>
      </c>
      <c r="E779" s="270" t="s">
        <v>1</v>
      </c>
      <c r="F779" s="271" t="s">
        <v>3232</v>
      </c>
      <c r="G779" s="269"/>
      <c r="H779" s="272">
        <v>27.154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173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165</v>
      </c>
    </row>
    <row r="780" spans="1:51" s="13" customFormat="1" ht="12">
      <c r="A780" s="13"/>
      <c r="B780" s="257"/>
      <c r="C780" s="258"/>
      <c r="D780" s="259" t="s">
        <v>173</v>
      </c>
      <c r="E780" s="260" t="s">
        <v>1</v>
      </c>
      <c r="F780" s="261" t="s">
        <v>614</v>
      </c>
      <c r="G780" s="258"/>
      <c r="H780" s="260" t="s">
        <v>1</v>
      </c>
      <c r="I780" s="262"/>
      <c r="J780" s="258"/>
      <c r="K780" s="258"/>
      <c r="L780" s="263"/>
      <c r="M780" s="264"/>
      <c r="N780" s="265"/>
      <c r="O780" s="265"/>
      <c r="P780" s="265"/>
      <c r="Q780" s="265"/>
      <c r="R780" s="265"/>
      <c r="S780" s="265"/>
      <c r="T780" s="26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7" t="s">
        <v>173</v>
      </c>
      <c r="AU780" s="267" t="s">
        <v>82</v>
      </c>
      <c r="AV780" s="13" t="s">
        <v>80</v>
      </c>
      <c r="AW780" s="13" t="s">
        <v>30</v>
      </c>
      <c r="AX780" s="13" t="s">
        <v>73</v>
      </c>
      <c r="AY780" s="267" t="s">
        <v>165</v>
      </c>
    </row>
    <row r="781" spans="1:51" s="14" customFormat="1" ht="12">
      <c r="A781" s="14"/>
      <c r="B781" s="268"/>
      <c r="C781" s="269"/>
      <c r="D781" s="259" t="s">
        <v>173</v>
      </c>
      <c r="E781" s="270" t="s">
        <v>1</v>
      </c>
      <c r="F781" s="271" t="s">
        <v>3233</v>
      </c>
      <c r="G781" s="269"/>
      <c r="H781" s="272">
        <v>1114.165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173</v>
      </c>
      <c r="AU781" s="278" t="s">
        <v>82</v>
      </c>
      <c r="AV781" s="14" t="s">
        <v>82</v>
      </c>
      <c r="AW781" s="14" t="s">
        <v>30</v>
      </c>
      <c r="AX781" s="14" t="s">
        <v>73</v>
      </c>
      <c r="AY781" s="278" t="s">
        <v>165</v>
      </c>
    </row>
    <row r="782" spans="1:51" s="14" customFormat="1" ht="12">
      <c r="A782" s="14"/>
      <c r="B782" s="268"/>
      <c r="C782" s="269"/>
      <c r="D782" s="259" t="s">
        <v>173</v>
      </c>
      <c r="E782" s="270" t="s">
        <v>1</v>
      </c>
      <c r="F782" s="271" t="s">
        <v>3234</v>
      </c>
      <c r="G782" s="269"/>
      <c r="H782" s="272">
        <v>-31.57</v>
      </c>
      <c r="I782" s="273"/>
      <c r="J782" s="269"/>
      <c r="K782" s="269"/>
      <c r="L782" s="274"/>
      <c r="M782" s="275"/>
      <c r="N782" s="276"/>
      <c r="O782" s="276"/>
      <c r="P782" s="276"/>
      <c r="Q782" s="276"/>
      <c r="R782" s="276"/>
      <c r="S782" s="276"/>
      <c r="T782" s="27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8" t="s">
        <v>173</v>
      </c>
      <c r="AU782" s="278" t="s">
        <v>82</v>
      </c>
      <c r="AV782" s="14" t="s">
        <v>82</v>
      </c>
      <c r="AW782" s="14" t="s">
        <v>30</v>
      </c>
      <c r="AX782" s="14" t="s">
        <v>73</v>
      </c>
      <c r="AY782" s="278" t="s">
        <v>165</v>
      </c>
    </row>
    <row r="783" spans="1:51" s="14" customFormat="1" ht="12">
      <c r="A783" s="14"/>
      <c r="B783" s="268"/>
      <c r="C783" s="269"/>
      <c r="D783" s="259" t="s">
        <v>173</v>
      </c>
      <c r="E783" s="270" t="s">
        <v>1</v>
      </c>
      <c r="F783" s="271" t="s">
        <v>3235</v>
      </c>
      <c r="G783" s="269"/>
      <c r="H783" s="272">
        <v>10.08</v>
      </c>
      <c r="I783" s="273"/>
      <c r="J783" s="269"/>
      <c r="K783" s="269"/>
      <c r="L783" s="274"/>
      <c r="M783" s="275"/>
      <c r="N783" s="276"/>
      <c r="O783" s="276"/>
      <c r="P783" s="276"/>
      <c r="Q783" s="276"/>
      <c r="R783" s="276"/>
      <c r="S783" s="276"/>
      <c r="T783" s="27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8" t="s">
        <v>173</v>
      </c>
      <c r="AU783" s="278" t="s">
        <v>82</v>
      </c>
      <c r="AV783" s="14" t="s">
        <v>82</v>
      </c>
      <c r="AW783" s="14" t="s">
        <v>30</v>
      </c>
      <c r="AX783" s="14" t="s">
        <v>73</v>
      </c>
      <c r="AY783" s="278" t="s">
        <v>165</v>
      </c>
    </row>
    <row r="784" spans="1:51" s="13" customFormat="1" ht="12">
      <c r="A784" s="13"/>
      <c r="B784" s="257"/>
      <c r="C784" s="258"/>
      <c r="D784" s="259" t="s">
        <v>173</v>
      </c>
      <c r="E784" s="260" t="s">
        <v>1</v>
      </c>
      <c r="F784" s="261" t="s">
        <v>617</v>
      </c>
      <c r="G784" s="258"/>
      <c r="H784" s="260" t="s">
        <v>1</v>
      </c>
      <c r="I784" s="262"/>
      <c r="J784" s="258"/>
      <c r="K784" s="258"/>
      <c r="L784" s="263"/>
      <c r="M784" s="264"/>
      <c r="N784" s="265"/>
      <c r="O784" s="265"/>
      <c r="P784" s="265"/>
      <c r="Q784" s="265"/>
      <c r="R784" s="265"/>
      <c r="S784" s="265"/>
      <c r="T784" s="266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7" t="s">
        <v>173</v>
      </c>
      <c r="AU784" s="267" t="s">
        <v>82</v>
      </c>
      <c r="AV784" s="13" t="s">
        <v>80</v>
      </c>
      <c r="AW784" s="13" t="s">
        <v>30</v>
      </c>
      <c r="AX784" s="13" t="s">
        <v>73</v>
      </c>
      <c r="AY784" s="267" t="s">
        <v>165</v>
      </c>
    </row>
    <row r="785" spans="1:51" s="13" customFormat="1" ht="12">
      <c r="A785" s="13"/>
      <c r="B785" s="257"/>
      <c r="C785" s="258"/>
      <c r="D785" s="259" t="s">
        <v>173</v>
      </c>
      <c r="E785" s="260" t="s">
        <v>1</v>
      </c>
      <c r="F785" s="261" t="s">
        <v>403</v>
      </c>
      <c r="G785" s="258"/>
      <c r="H785" s="260" t="s">
        <v>1</v>
      </c>
      <c r="I785" s="262"/>
      <c r="J785" s="258"/>
      <c r="K785" s="258"/>
      <c r="L785" s="263"/>
      <c r="M785" s="264"/>
      <c r="N785" s="265"/>
      <c r="O785" s="265"/>
      <c r="P785" s="265"/>
      <c r="Q785" s="265"/>
      <c r="R785" s="265"/>
      <c r="S785" s="265"/>
      <c r="T785" s="26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7" t="s">
        <v>173</v>
      </c>
      <c r="AU785" s="267" t="s">
        <v>82</v>
      </c>
      <c r="AV785" s="13" t="s">
        <v>80</v>
      </c>
      <c r="AW785" s="13" t="s">
        <v>30</v>
      </c>
      <c r="AX785" s="13" t="s">
        <v>73</v>
      </c>
      <c r="AY785" s="267" t="s">
        <v>165</v>
      </c>
    </row>
    <row r="786" spans="1:51" s="14" customFormat="1" ht="12">
      <c r="A786" s="14"/>
      <c r="B786" s="268"/>
      <c r="C786" s="269"/>
      <c r="D786" s="259" t="s">
        <v>173</v>
      </c>
      <c r="E786" s="270" t="s">
        <v>1</v>
      </c>
      <c r="F786" s="271" t="s">
        <v>3286</v>
      </c>
      <c r="G786" s="269"/>
      <c r="H786" s="272">
        <v>-0.778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173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165</v>
      </c>
    </row>
    <row r="787" spans="1:51" s="14" customFormat="1" ht="12">
      <c r="A787" s="14"/>
      <c r="B787" s="268"/>
      <c r="C787" s="269"/>
      <c r="D787" s="259" t="s">
        <v>173</v>
      </c>
      <c r="E787" s="270" t="s">
        <v>1</v>
      </c>
      <c r="F787" s="271" t="s">
        <v>3287</v>
      </c>
      <c r="G787" s="269"/>
      <c r="H787" s="272">
        <v>-7.197</v>
      </c>
      <c r="I787" s="273"/>
      <c r="J787" s="269"/>
      <c r="K787" s="269"/>
      <c r="L787" s="274"/>
      <c r="M787" s="275"/>
      <c r="N787" s="276"/>
      <c r="O787" s="276"/>
      <c r="P787" s="276"/>
      <c r="Q787" s="276"/>
      <c r="R787" s="276"/>
      <c r="S787" s="276"/>
      <c r="T787" s="27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8" t="s">
        <v>173</v>
      </c>
      <c r="AU787" s="278" t="s">
        <v>82</v>
      </c>
      <c r="AV787" s="14" t="s">
        <v>82</v>
      </c>
      <c r="AW787" s="14" t="s">
        <v>30</v>
      </c>
      <c r="AX787" s="14" t="s">
        <v>73</v>
      </c>
      <c r="AY787" s="278" t="s">
        <v>165</v>
      </c>
    </row>
    <row r="788" spans="1:51" s="14" customFormat="1" ht="12">
      <c r="A788" s="14"/>
      <c r="B788" s="268"/>
      <c r="C788" s="269"/>
      <c r="D788" s="259" t="s">
        <v>173</v>
      </c>
      <c r="E788" s="270" t="s">
        <v>1</v>
      </c>
      <c r="F788" s="271" t="s">
        <v>3288</v>
      </c>
      <c r="G788" s="269"/>
      <c r="H788" s="272">
        <v>-0.867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173</v>
      </c>
      <c r="AU788" s="278" t="s">
        <v>82</v>
      </c>
      <c r="AV788" s="14" t="s">
        <v>82</v>
      </c>
      <c r="AW788" s="14" t="s">
        <v>30</v>
      </c>
      <c r="AX788" s="14" t="s">
        <v>73</v>
      </c>
      <c r="AY788" s="278" t="s">
        <v>165</v>
      </c>
    </row>
    <row r="789" spans="1:51" s="14" customFormat="1" ht="12">
      <c r="A789" s="14"/>
      <c r="B789" s="268"/>
      <c r="C789" s="269"/>
      <c r="D789" s="259" t="s">
        <v>173</v>
      </c>
      <c r="E789" s="270" t="s">
        <v>1</v>
      </c>
      <c r="F789" s="271" t="s">
        <v>3289</v>
      </c>
      <c r="G789" s="269"/>
      <c r="H789" s="272">
        <v>0.054</v>
      </c>
      <c r="I789" s="273"/>
      <c r="J789" s="269"/>
      <c r="K789" s="269"/>
      <c r="L789" s="274"/>
      <c r="M789" s="275"/>
      <c r="N789" s="276"/>
      <c r="O789" s="276"/>
      <c r="P789" s="276"/>
      <c r="Q789" s="276"/>
      <c r="R789" s="276"/>
      <c r="S789" s="276"/>
      <c r="T789" s="27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8" t="s">
        <v>173</v>
      </c>
      <c r="AU789" s="278" t="s">
        <v>82</v>
      </c>
      <c r="AV789" s="14" t="s">
        <v>82</v>
      </c>
      <c r="AW789" s="14" t="s">
        <v>30</v>
      </c>
      <c r="AX789" s="14" t="s">
        <v>73</v>
      </c>
      <c r="AY789" s="278" t="s">
        <v>165</v>
      </c>
    </row>
    <row r="790" spans="1:51" s="14" customFormat="1" ht="12">
      <c r="A790" s="14"/>
      <c r="B790" s="268"/>
      <c r="C790" s="269"/>
      <c r="D790" s="259" t="s">
        <v>173</v>
      </c>
      <c r="E790" s="270" t="s">
        <v>1</v>
      </c>
      <c r="F790" s="271" t="s">
        <v>3290</v>
      </c>
      <c r="G790" s="269"/>
      <c r="H790" s="272">
        <v>-6.014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173</v>
      </c>
      <c r="AU790" s="278" t="s">
        <v>82</v>
      </c>
      <c r="AV790" s="14" t="s">
        <v>82</v>
      </c>
      <c r="AW790" s="14" t="s">
        <v>30</v>
      </c>
      <c r="AX790" s="14" t="s">
        <v>73</v>
      </c>
      <c r="AY790" s="278" t="s">
        <v>165</v>
      </c>
    </row>
    <row r="791" spans="1:51" s="14" customFormat="1" ht="12">
      <c r="A791" s="14"/>
      <c r="B791" s="268"/>
      <c r="C791" s="269"/>
      <c r="D791" s="259" t="s">
        <v>173</v>
      </c>
      <c r="E791" s="270" t="s">
        <v>1</v>
      </c>
      <c r="F791" s="271" t="s">
        <v>3291</v>
      </c>
      <c r="G791" s="269"/>
      <c r="H791" s="272">
        <v>-2.483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173</v>
      </c>
      <c r="AU791" s="278" t="s">
        <v>82</v>
      </c>
      <c r="AV791" s="14" t="s">
        <v>82</v>
      </c>
      <c r="AW791" s="14" t="s">
        <v>30</v>
      </c>
      <c r="AX791" s="14" t="s">
        <v>73</v>
      </c>
      <c r="AY791" s="278" t="s">
        <v>165</v>
      </c>
    </row>
    <row r="792" spans="1:51" s="14" customFormat="1" ht="12">
      <c r="A792" s="14"/>
      <c r="B792" s="268"/>
      <c r="C792" s="269"/>
      <c r="D792" s="259" t="s">
        <v>173</v>
      </c>
      <c r="E792" s="270" t="s">
        <v>1</v>
      </c>
      <c r="F792" s="271" t="s">
        <v>3292</v>
      </c>
      <c r="G792" s="269"/>
      <c r="H792" s="272">
        <v>-15.908</v>
      </c>
      <c r="I792" s="273"/>
      <c r="J792" s="269"/>
      <c r="K792" s="269"/>
      <c r="L792" s="274"/>
      <c r="M792" s="275"/>
      <c r="N792" s="276"/>
      <c r="O792" s="276"/>
      <c r="P792" s="276"/>
      <c r="Q792" s="276"/>
      <c r="R792" s="276"/>
      <c r="S792" s="276"/>
      <c r="T792" s="27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8" t="s">
        <v>173</v>
      </c>
      <c r="AU792" s="278" t="s">
        <v>82</v>
      </c>
      <c r="AV792" s="14" t="s">
        <v>82</v>
      </c>
      <c r="AW792" s="14" t="s">
        <v>30</v>
      </c>
      <c r="AX792" s="14" t="s">
        <v>73</v>
      </c>
      <c r="AY792" s="278" t="s">
        <v>165</v>
      </c>
    </row>
    <row r="793" spans="1:51" s="13" customFormat="1" ht="12">
      <c r="A793" s="13"/>
      <c r="B793" s="257"/>
      <c r="C793" s="258"/>
      <c r="D793" s="259" t="s">
        <v>173</v>
      </c>
      <c r="E793" s="260" t="s">
        <v>1</v>
      </c>
      <c r="F793" s="261" t="s">
        <v>408</v>
      </c>
      <c r="G793" s="258"/>
      <c r="H793" s="260" t="s">
        <v>1</v>
      </c>
      <c r="I793" s="262"/>
      <c r="J793" s="258"/>
      <c r="K793" s="258"/>
      <c r="L793" s="263"/>
      <c r="M793" s="264"/>
      <c r="N793" s="265"/>
      <c r="O793" s="265"/>
      <c r="P793" s="265"/>
      <c r="Q793" s="265"/>
      <c r="R793" s="265"/>
      <c r="S793" s="265"/>
      <c r="T793" s="266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7" t="s">
        <v>173</v>
      </c>
      <c r="AU793" s="267" t="s">
        <v>82</v>
      </c>
      <c r="AV793" s="13" t="s">
        <v>80</v>
      </c>
      <c r="AW793" s="13" t="s">
        <v>30</v>
      </c>
      <c r="AX793" s="13" t="s">
        <v>73</v>
      </c>
      <c r="AY793" s="267" t="s">
        <v>165</v>
      </c>
    </row>
    <row r="794" spans="1:51" s="14" customFormat="1" ht="12">
      <c r="A794" s="14"/>
      <c r="B794" s="268"/>
      <c r="C794" s="269"/>
      <c r="D794" s="259" t="s">
        <v>173</v>
      </c>
      <c r="E794" s="270" t="s">
        <v>1</v>
      </c>
      <c r="F794" s="271" t="s">
        <v>3291</v>
      </c>
      <c r="G794" s="269"/>
      <c r="H794" s="272">
        <v>-2.483</v>
      </c>
      <c r="I794" s="273"/>
      <c r="J794" s="269"/>
      <c r="K794" s="269"/>
      <c r="L794" s="274"/>
      <c r="M794" s="275"/>
      <c r="N794" s="276"/>
      <c r="O794" s="276"/>
      <c r="P794" s="276"/>
      <c r="Q794" s="276"/>
      <c r="R794" s="276"/>
      <c r="S794" s="276"/>
      <c r="T794" s="277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8" t="s">
        <v>173</v>
      </c>
      <c r="AU794" s="278" t="s">
        <v>82</v>
      </c>
      <c r="AV794" s="14" t="s">
        <v>82</v>
      </c>
      <c r="AW794" s="14" t="s">
        <v>30</v>
      </c>
      <c r="AX794" s="14" t="s">
        <v>73</v>
      </c>
      <c r="AY794" s="278" t="s">
        <v>165</v>
      </c>
    </row>
    <row r="795" spans="1:51" s="14" customFormat="1" ht="12">
      <c r="A795" s="14"/>
      <c r="B795" s="268"/>
      <c r="C795" s="269"/>
      <c r="D795" s="259" t="s">
        <v>173</v>
      </c>
      <c r="E795" s="270" t="s">
        <v>1</v>
      </c>
      <c r="F795" s="271" t="s">
        <v>3293</v>
      </c>
      <c r="G795" s="269"/>
      <c r="H795" s="272">
        <v>-8.232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173</v>
      </c>
      <c r="AU795" s="278" t="s">
        <v>82</v>
      </c>
      <c r="AV795" s="14" t="s">
        <v>82</v>
      </c>
      <c r="AW795" s="14" t="s">
        <v>30</v>
      </c>
      <c r="AX795" s="14" t="s">
        <v>73</v>
      </c>
      <c r="AY795" s="278" t="s">
        <v>165</v>
      </c>
    </row>
    <row r="796" spans="1:51" s="14" customFormat="1" ht="12">
      <c r="A796" s="14"/>
      <c r="B796" s="268"/>
      <c r="C796" s="269"/>
      <c r="D796" s="259" t="s">
        <v>173</v>
      </c>
      <c r="E796" s="270" t="s">
        <v>1</v>
      </c>
      <c r="F796" s="271" t="s">
        <v>3294</v>
      </c>
      <c r="G796" s="269"/>
      <c r="H796" s="272">
        <v>-23.595</v>
      </c>
      <c r="I796" s="273"/>
      <c r="J796" s="269"/>
      <c r="K796" s="269"/>
      <c r="L796" s="274"/>
      <c r="M796" s="275"/>
      <c r="N796" s="276"/>
      <c r="O796" s="276"/>
      <c r="P796" s="276"/>
      <c r="Q796" s="276"/>
      <c r="R796" s="276"/>
      <c r="S796" s="276"/>
      <c r="T796" s="27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8" t="s">
        <v>173</v>
      </c>
      <c r="AU796" s="278" t="s">
        <v>82</v>
      </c>
      <c r="AV796" s="14" t="s">
        <v>82</v>
      </c>
      <c r="AW796" s="14" t="s">
        <v>30</v>
      </c>
      <c r="AX796" s="14" t="s">
        <v>73</v>
      </c>
      <c r="AY796" s="278" t="s">
        <v>165</v>
      </c>
    </row>
    <row r="797" spans="1:51" s="14" customFormat="1" ht="12">
      <c r="A797" s="14"/>
      <c r="B797" s="268"/>
      <c r="C797" s="269"/>
      <c r="D797" s="259" t="s">
        <v>173</v>
      </c>
      <c r="E797" s="270" t="s">
        <v>1</v>
      </c>
      <c r="F797" s="271" t="s">
        <v>3295</v>
      </c>
      <c r="G797" s="269"/>
      <c r="H797" s="272">
        <v>-5.702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173</v>
      </c>
      <c r="AU797" s="278" t="s">
        <v>82</v>
      </c>
      <c r="AV797" s="14" t="s">
        <v>82</v>
      </c>
      <c r="AW797" s="14" t="s">
        <v>30</v>
      </c>
      <c r="AX797" s="14" t="s">
        <v>73</v>
      </c>
      <c r="AY797" s="278" t="s">
        <v>165</v>
      </c>
    </row>
    <row r="798" spans="1:51" s="14" customFormat="1" ht="12">
      <c r="A798" s="14"/>
      <c r="B798" s="268"/>
      <c r="C798" s="269"/>
      <c r="D798" s="259" t="s">
        <v>173</v>
      </c>
      <c r="E798" s="270" t="s">
        <v>1</v>
      </c>
      <c r="F798" s="271" t="s">
        <v>3054</v>
      </c>
      <c r="G798" s="269"/>
      <c r="H798" s="272">
        <v>96.476</v>
      </c>
      <c r="I798" s="273"/>
      <c r="J798" s="269"/>
      <c r="K798" s="269"/>
      <c r="L798" s="274"/>
      <c r="M798" s="275"/>
      <c r="N798" s="276"/>
      <c r="O798" s="276"/>
      <c r="P798" s="276"/>
      <c r="Q798" s="276"/>
      <c r="R798" s="276"/>
      <c r="S798" s="276"/>
      <c r="T798" s="27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8" t="s">
        <v>173</v>
      </c>
      <c r="AU798" s="278" t="s">
        <v>82</v>
      </c>
      <c r="AV798" s="14" t="s">
        <v>82</v>
      </c>
      <c r="AW798" s="14" t="s">
        <v>30</v>
      </c>
      <c r="AX798" s="14" t="s">
        <v>73</v>
      </c>
      <c r="AY798" s="278" t="s">
        <v>165</v>
      </c>
    </row>
    <row r="799" spans="1:65" s="2" customFormat="1" ht="21.75" customHeight="1">
      <c r="A799" s="37"/>
      <c r="B799" s="38"/>
      <c r="C799" s="243" t="s">
        <v>715</v>
      </c>
      <c r="D799" s="243" t="s">
        <v>167</v>
      </c>
      <c r="E799" s="244" t="s">
        <v>736</v>
      </c>
      <c r="F799" s="245" t="s">
        <v>737</v>
      </c>
      <c r="G799" s="246" t="s">
        <v>170</v>
      </c>
      <c r="H799" s="247">
        <v>100.86</v>
      </c>
      <c r="I799" s="248"/>
      <c r="J799" s="249">
        <f>ROUND(I799*H799,2)</f>
        <v>0</v>
      </c>
      <c r="K799" s="250"/>
      <c r="L799" s="43"/>
      <c r="M799" s="251" t="s">
        <v>1</v>
      </c>
      <c r="N799" s="252" t="s">
        <v>38</v>
      </c>
      <c r="O799" s="90"/>
      <c r="P799" s="253">
        <f>O799*H799</f>
        <v>0</v>
      </c>
      <c r="Q799" s="253">
        <v>0</v>
      </c>
      <c r="R799" s="253">
        <f>Q799*H799</f>
        <v>0</v>
      </c>
      <c r="S799" s="253">
        <v>0</v>
      </c>
      <c r="T799" s="254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55" t="s">
        <v>171</v>
      </c>
      <c r="AT799" s="255" t="s">
        <v>167</v>
      </c>
      <c r="AU799" s="255" t="s">
        <v>82</v>
      </c>
      <c r="AY799" s="16" t="s">
        <v>165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6" t="s">
        <v>80</v>
      </c>
      <c r="BK799" s="256">
        <f>ROUND(I799*H799,2)</f>
        <v>0</v>
      </c>
      <c r="BL799" s="16" t="s">
        <v>171</v>
      </c>
      <c r="BM799" s="255" t="s">
        <v>3296</v>
      </c>
    </row>
    <row r="800" spans="1:51" s="13" customFormat="1" ht="12">
      <c r="A800" s="13"/>
      <c r="B800" s="257"/>
      <c r="C800" s="258"/>
      <c r="D800" s="259" t="s">
        <v>173</v>
      </c>
      <c r="E800" s="260" t="s">
        <v>1</v>
      </c>
      <c r="F800" s="261" t="s">
        <v>2415</v>
      </c>
      <c r="G800" s="258"/>
      <c r="H800" s="260" t="s">
        <v>1</v>
      </c>
      <c r="I800" s="262"/>
      <c r="J800" s="258"/>
      <c r="K800" s="258"/>
      <c r="L800" s="263"/>
      <c r="M800" s="264"/>
      <c r="N800" s="265"/>
      <c r="O800" s="265"/>
      <c r="P800" s="265"/>
      <c r="Q800" s="265"/>
      <c r="R800" s="265"/>
      <c r="S800" s="265"/>
      <c r="T800" s="26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7" t="s">
        <v>173</v>
      </c>
      <c r="AU800" s="267" t="s">
        <v>82</v>
      </c>
      <c r="AV800" s="13" t="s">
        <v>80</v>
      </c>
      <c r="AW800" s="13" t="s">
        <v>30</v>
      </c>
      <c r="AX800" s="13" t="s">
        <v>73</v>
      </c>
      <c r="AY800" s="267" t="s">
        <v>165</v>
      </c>
    </row>
    <row r="801" spans="1:51" s="14" customFormat="1" ht="12">
      <c r="A801" s="14"/>
      <c r="B801" s="268"/>
      <c r="C801" s="269"/>
      <c r="D801" s="259" t="s">
        <v>173</v>
      </c>
      <c r="E801" s="270" t="s">
        <v>1</v>
      </c>
      <c r="F801" s="271" t="s">
        <v>3297</v>
      </c>
      <c r="G801" s="269"/>
      <c r="H801" s="272">
        <v>30.198</v>
      </c>
      <c r="I801" s="273"/>
      <c r="J801" s="269"/>
      <c r="K801" s="269"/>
      <c r="L801" s="274"/>
      <c r="M801" s="275"/>
      <c r="N801" s="276"/>
      <c r="O801" s="276"/>
      <c r="P801" s="276"/>
      <c r="Q801" s="276"/>
      <c r="R801" s="276"/>
      <c r="S801" s="276"/>
      <c r="T801" s="27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8" t="s">
        <v>173</v>
      </c>
      <c r="AU801" s="278" t="s">
        <v>82</v>
      </c>
      <c r="AV801" s="14" t="s">
        <v>82</v>
      </c>
      <c r="AW801" s="14" t="s">
        <v>30</v>
      </c>
      <c r="AX801" s="14" t="s">
        <v>73</v>
      </c>
      <c r="AY801" s="278" t="s">
        <v>165</v>
      </c>
    </row>
    <row r="802" spans="1:51" s="14" customFormat="1" ht="12">
      <c r="A802" s="14"/>
      <c r="B802" s="268"/>
      <c r="C802" s="269"/>
      <c r="D802" s="259" t="s">
        <v>173</v>
      </c>
      <c r="E802" s="270" t="s">
        <v>1</v>
      </c>
      <c r="F802" s="271" t="s">
        <v>3298</v>
      </c>
      <c r="G802" s="269"/>
      <c r="H802" s="272">
        <v>20.88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173</v>
      </c>
      <c r="AU802" s="278" t="s">
        <v>82</v>
      </c>
      <c r="AV802" s="14" t="s">
        <v>82</v>
      </c>
      <c r="AW802" s="14" t="s">
        <v>30</v>
      </c>
      <c r="AX802" s="14" t="s">
        <v>73</v>
      </c>
      <c r="AY802" s="278" t="s">
        <v>165</v>
      </c>
    </row>
    <row r="803" spans="1:51" s="14" customFormat="1" ht="12">
      <c r="A803" s="14"/>
      <c r="B803" s="268"/>
      <c r="C803" s="269"/>
      <c r="D803" s="259" t="s">
        <v>173</v>
      </c>
      <c r="E803" s="270" t="s">
        <v>1</v>
      </c>
      <c r="F803" s="271" t="s">
        <v>3299</v>
      </c>
      <c r="G803" s="269"/>
      <c r="H803" s="272">
        <v>30.222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173</v>
      </c>
      <c r="AU803" s="278" t="s">
        <v>82</v>
      </c>
      <c r="AV803" s="14" t="s">
        <v>82</v>
      </c>
      <c r="AW803" s="14" t="s">
        <v>30</v>
      </c>
      <c r="AX803" s="14" t="s">
        <v>73</v>
      </c>
      <c r="AY803" s="278" t="s">
        <v>165</v>
      </c>
    </row>
    <row r="804" spans="1:51" s="14" customFormat="1" ht="12">
      <c r="A804" s="14"/>
      <c r="B804" s="268"/>
      <c r="C804" s="269"/>
      <c r="D804" s="259" t="s">
        <v>173</v>
      </c>
      <c r="E804" s="270" t="s">
        <v>1</v>
      </c>
      <c r="F804" s="271" t="s">
        <v>3300</v>
      </c>
      <c r="G804" s="269"/>
      <c r="H804" s="272">
        <v>19.56</v>
      </c>
      <c r="I804" s="273"/>
      <c r="J804" s="269"/>
      <c r="K804" s="269"/>
      <c r="L804" s="274"/>
      <c r="M804" s="275"/>
      <c r="N804" s="276"/>
      <c r="O804" s="276"/>
      <c r="P804" s="276"/>
      <c r="Q804" s="276"/>
      <c r="R804" s="276"/>
      <c r="S804" s="276"/>
      <c r="T804" s="27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8" t="s">
        <v>173</v>
      </c>
      <c r="AU804" s="278" t="s">
        <v>82</v>
      </c>
      <c r="AV804" s="14" t="s">
        <v>82</v>
      </c>
      <c r="AW804" s="14" t="s">
        <v>30</v>
      </c>
      <c r="AX804" s="14" t="s">
        <v>73</v>
      </c>
      <c r="AY804" s="278" t="s">
        <v>165</v>
      </c>
    </row>
    <row r="805" spans="1:65" s="2" customFormat="1" ht="21.75" customHeight="1">
      <c r="A805" s="37"/>
      <c r="B805" s="38"/>
      <c r="C805" s="243" t="s">
        <v>723</v>
      </c>
      <c r="D805" s="243" t="s">
        <v>167</v>
      </c>
      <c r="E805" s="244" t="s">
        <v>744</v>
      </c>
      <c r="F805" s="245" t="s">
        <v>745</v>
      </c>
      <c r="G805" s="246" t="s">
        <v>170</v>
      </c>
      <c r="H805" s="247">
        <v>393.742</v>
      </c>
      <c r="I805" s="248"/>
      <c r="J805" s="249">
        <f>ROUND(I805*H805,2)</f>
        <v>0</v>
      </c>
      <c r="K805" s="250"/>
      <c r="L805" s="43"/>
      <c r="M805" s="251" t="s">
        <v>1</v>
      </c>
      <c r="N805" s="252" t="s">
        <v>38</v>
      </c>
      <c r="O805" s="90"/>
      <c r="P805" s="253">
        <f>O805*H805</f>
        <v>0</v>
      </c>
      <c r="Q805" s="253">
        <v>0.00012</v>
      </c>
      <c r="R805" s="253">
        <f>Q805*H805</f>
        <v>0.047249040000000006</v>
      </c>
      <c r="S805" s="253">
        <v>0</v>
      </c>
      <c r="T805" s="254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55" t="s">
        <v>171</v>
      </c>
      <c r="AT805" s="255" t="s">
        <v>167</v>
      </c>
      <c r="AU805" s="255" t="s">
        <v>82</v>
      </c>
      <c r="AY805" s="16" t="s">
        <v>165</v>
      </c>
      <c r="BE805" s="256">
        <f>IF(N805="základní",J805,0)</f>
        <v>0</v>
      </c>
      <c r="BF805" s="256">
        <f>IF(N805="snížená",J805,0)</f>
        <v>0</v>
      </c>
      <c r="BG805" s="256">
        <f>IF(N805="zákl. přenesená",J805,0)</f>
        <v>0</v>
      </c>
      <c r="BH805" s="256">
        <f>IF(N805="sníž. přenesená",J805,0)</f>
        <v>0</v>
      </c>
      <c r="BI805" s="256">
        <f>IF(N805="nulová",J805,0)</f>
        <v>0</v>
      </c>
      <c r="BJ805" s="16" t="s">
        <v>80</v>
      </c>
      <c r="BK805" s="256">
        <f>ROUND(I805*H805,2)</f>
        <v>0</v>
      </c>
      <c r="BL805" s="16" t="s">
        <v>171</v>
      </c>
      <c r="BM805" s="255" t="s">
        <v>3301</v>
      </c>
    </row>
    <row r="806" spans="1:51" s="13" customFormat="1" ht="12">
      <c r="A806" s="13"/>
      <c r="B806" s="257"/>
      <c r="C806" s="258"/>
      <c r="D806" s="259" t="s">
        <v>173</v>
      </c>
      <c r="E806" s="260" t="s">
        <v>1</v>
      </c>
      <c r="F806" s="261" t="s">
        <v>3302</v>
      </c>
      <c r="G806" s="258"/>
      <c r="H806" s="260" t="s">
        <v>1</v>
      </c>
      <c r="I806" s="262"/>
      <c r="J806" s="258"/>
      <c r="K806" s="258"/>
      <c r="L806" s="263"/>
      <c r="M806" s="264"/>
      <c r="N806" s="265"/>
      <c r="O806" s="265"/>
      <c r="P806" s="265"/>
      <c r="Q806" s="265"/>
      <c r="R806" s="265"/>
      <c r="S806" s="265"/>
      <c r="T806" s="26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7" t="s">
        <v>173</v>
      </c>
      <c r="AU806" s="267" t="s">
        <v>82</v>
      </c>
      <c r="AV806" s="13" t="s">
        <v>80</v>
      </c>
      <c r="AW806" s="13" t="s">
        <v>30</v>
      </c>
      <c r="AX806" s="13" t="s">
        <v>73</v>
      </c>
      <c r="AY806" s="267" t="s">
        <v>165</v>
      </c>
    </row>
    <row r="807" spans="1:51" s="13" customFormat="1" ht="12">
      <c r="A807" s="13"/>
      <c r="B807" s="257"/>
      <c r="C807" s="258"/>
      <c r="D807" s="259" t="s">
        <v>173</v>
      </c>
      <c r="E807" s="260" t="s">
        <v>1</v>
      </c>
      <c r="F807" s="261" t="s">
        <v>174</v>
      </c>
      <c r="G807" s="258"/>
      <c r="H807" s="260" t="s">
        <v>1</v>
      </c>
      <c r="I807" s="262"/>
      <c r="J807" s="258"/>
      <c r="K807" s="258"/>
      <c r="L807" s="263"/>
      <c r="M807" s="264"/>
      <c r="N807" s="265"/>
      <c r="O807" s="265"/>
      <c r="P807" s="265"/>
      <c r="Q807" s="265"/>
      <c r="R807" s="265"/>
      <c r="S807" s="265"/>
      <c r="T807" s="26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7" t="s">
        <v>173</v>
      </c>
      <c r="AU807" s="267" t="s">
        <v>82</v>
      </c>
      <c r="AV807" s="13" t="s">
        <v>80</v>
      </c>
      <c r="AW807" s="13" t="s">
        <v>30</v>
      </c>
      <c r="AX807" s="13" t="s">
        <v>73</v>
      </c>
      <c r="AY807" s="267" t="s">
        <v>165</v>
      </c>
    </row>
    <row r="808" spans="1:51" s="14" customFormat="1" ht="12">
      <c r="A808" s="14"/>
      <c r="B808" s="268"/>
      <c r="C808" s="269"/>
      <c r="D808" s="259" t="s">
        <v>173</v>
      </c>
      <c r="E808" s="270" t="s">
        <v>1</v>
      </c>
      <c r="F808" s="271" t="s">
        <v>3303</v>
      </c>
      <c r="G808" s="269"/>
      <c r="H808" s="272">
        <v>20.211</v>
      </c>
      <c r="I808" s="273"/>
      <c r="J808" s="269"/>
      <c r="K808" s="269"/>
      <c r="L808" s="274"/>
      <c r="M808" s="275"/>
      <c r="N808" s="276"/>
      <c r="O808" s="276"/>
      <c r="P808" s="276"/>
      <c r="Q808" s="276"/>
      <c r="R808" s="276"/>
      <c r="S808" s="276"/>
      <c r="T808" s="27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8" t="s">
        <v>173</v>
      </c>
      <c r="AU808" s="278" t="s">
        <v>82</v>
      </c>
      <c r="AV808" s="14" t="s">
        <v>82</v>
      </c>
      <c r="AW808" s="14" t="s">
        <v>30</v>
      </c>
      <c r="AX808" s="14" t="s">
        <v>73</v>
      </c>
      <c r="AY808" s="278" t="s">
        <v>165</v>
      </c>
    </row>
    <row r="809" spans="1:51" s="13" customFormat="1" ht="12">
      <c r="A809" s="13"/>
      <c r="B809" s="257"/>
      <c r="C809" s="258"/>
      <c r="D809" s="259" t="s">
        <v>173</v>
      </c>
      <c r="E809" s="260" t="s">
        <v>1</v>
      </c>
      <c r="F809" s="261" t="s">
        <v>403</v>
      </c>
      <c r="G809" s="258"/>
      <c r="H809" s="260" t="s">
        <v>1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7" t="s">
        <v>173</v>
      </c>
      <c r="AU809" s="267" t="s">
        <v>82</v>
      </c>
      <c r="AV809" s="13" t="s">
        <v>80</v>
      </c>
      <c r="AW809" s="13" t="s">
        <v>30</v>
      </c>
      <c r="AX809" s="13" t="s">
        <v>73</v>
      </c>
      <c r="AY809" s="267" t="s">
        <v>165</v>
      </c>
    </row>
    <row r="810" spans="1:51" s="14" customFormat="1" ht="12">
      <c r="A810" s="14"/>
      <c r="B810" s="268"/>
      <c r="C810" s="269"/>
      <c r="D810" s="259" t="s">
        <v>173</v>
      </c>
      <c r="E810" s="270" t="s">
        <v>1</v>
      </c>
      <c r="F810" s="271" t="s">
        <v>3304</v>
      </c>
      <c r="G810" s="269"/>
      <c r="H810" s="272">
        <v>1.769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173</v>
      </c>
      <c r="AU810" s="278" t="s">
        <v>82</v>
      </c>
      <c r="AV810" s="14" t="s">
        <v>82</v>
      </c>
      <c r="AW810" s="14" t="s">
        <v>30</v>
      </c>
      <c r="AX810" s="14" t="s">
        <v>73</v>
      </c>
      <c r="AY810" s="278" t="s">
        <v>165</v>
      </c>
    </row>
    <row r="811" spans="1:51" s="14" customFormat="1" ht="12">
      <c r="A811" s="14"/>
      <c r="B811" s="268"/>
      <c r="C811" s="269"/>
      <c r="D811" s="259" t="s">
        <v>173</v>
      </c>
      <c r="E811" s="270" t="s">
        <v>1</v>
      </c>
      <c r="F811" s="271" t="s">
        <v>3305</v>
      </c>
      <c r="G811" s="269"/>
      <c r="H811" s="272">
        <v>12.172</v>
      </c>
      <c r="I811" s="273"/>
      <c r="J811" s="269"/>
      <c r="K811" s="269"/>
      <c r="L811" s="274"/>
      <c r="M811" s="275"/>
      <c r="N811" s="276"/>
      <c r="O811" s="276"/>
      <c r="P811" s="276"/>
      <c r="Q811" s="276"/>
      <c r="R811" s="276"/>
      <c r="S811" s="276"/>
      <c r="T811" s="27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8" t="s">
        <v>173</v>
      </c>
      <c r="AU811" s="278" t="s">
        <v>82</v>
      </c>
      <c r="AV811" s="14" t="s">
        <v>82</v>
      </c>
      <c r="AW811" s="14" t="s">
        <v>30</v>
      </c>
      <c r="AX811" s="14" t="s">
        <v>73</v>
      </c>
      <c r="AY811" s="278" t="s">
        <v>165</v>
      </c>
    </row>
    <row r="812" spans="1:51" s="14" customFormat="1" ht="12">
      <c r="A812" s="14"/>
      <c r="B812" s="268"/>
      <c r="C812" s="269"/>
      <c r="D812" s="259" t="s">
        <v>173</v>
      </c>
      <c r="E812" s="270" t="s">
        <v>1</v>
      </c>
      <c r="F812" s="271" t="s">
        <v>3306</v>
      </c>
      <c r="G812" s="269"/>
      <c r="H812" s="272">
        <v>1.898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173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165</v>
      </c>
    </row>
    <row r="813" spans="1:51" s="14" customFormat="1" ht="12">
      <c r="A813" s="14"/>
      <c r="B813" s="268"/>
      <c r="C813" s="269"/>
      <c r="D813" s="259" t="s">
        <v>173</v>
      </c>
      <c r="E813" s="270" t="s">
        <v>1</v>
      </c>
      <c r="F813" s="271" t="s">
        <v>3307</v>
      </c>
      <c r="G813" s="269"/>
      <c r="H813" s="272">
        <v>0.792</v>
      </c>
      <c r="I813" s="273"/>
      <c r="J813" s="269"/>
      <c r="K813" s="269"/>
      <c r="L813" s="274"/>
      <c r="M813" s="275"/>
      <c r="N813" s="276"/>
      <c r="O813" s="276"/>
      <c r="P813" s="276"/>
      <c r="Q813" s="276"/>
      <c r="R813" s="276"/>
      <c r="S813" s="276"/>
      <c r="T813" s="27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8" t="s">
        <v>173</v>
      </c>
      <c r="AU813" s="278" t="s">
        <v>82</v>
      </c>
      <c r="AV813" s="14" t="s">
        <v>82</v>
      </c>
      <c r="AW813" s="14" t="s">
        <v>30</v>
      </c>
      <c r="AX813" s="14" t="s">
        <v>73</v>
      </c>
      <c r="AY813" s="278" t="s">
        <v>165</v>
      </c>
    </row>
    <row r="814" spans="1:51" s="14" customFormat="1" ht="12">
      <c r="A814" s="14"/>
      <c r="B814" s="268"/>
      <c r="C814" s="269"/>
      <c r="D814" s="259" t="s">
        <v>173</v>
      </c>
      <c r="E814" s="270" t="s">
        <v>1</v>
      </c>
      <c r="F814" s="271" t="s">
        <v>3308</v>
      </c>
      <c r="G814" s="269"/>
      <c r="H814" s="272">
        <v>14.11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173</v>
      </c>
      <c r="AU814" s="278" t="s">
        <v>82</v>
      </c>
      <c r="AV814" s="14" t="s">
        <v>82</v>
      </c>
      <c r="AW814" s="14" t="s">
        <v>30</v>
      </c>
      <c r="AX814" s="14" t="s">
        <v>73</v>
      </c>
      <c r="AY814" s="278" t="s">
        <v>165</v>
      </c>
    </row>
    <row r="815" spans="1:51" s="14" customFormat="1" ht="12">
      <c r="A815" s="14"/>
      <c r="B815" s="268"/>
      <c r="C815" s="269"/>
      <c r="D815" s="259" t="s">
        <v>173</v>
      </c>
      <c r="E815" s="270" t="s">
        <v>1</v>
      </c>
      <c r="F815" s="271" t="s">
        <v>3309</v>
      </c>
      <c r="G815" s="269"/>
      <c r="H815" s="272">
        <v>16.464</v>
      </c>
      <c r="I815" s="273"/>
      <c r="J815" s="269"/>
      <c r="K815" s="269"/>
      <c r="L815" s="274"/>
      <c r="M815" s="275"/>
      <c r="N815" s="276"/>
      <c r="O815" s="276"/>
      <c r="P815" s="276"/>
      <c r="Q815" s="276"/>
      <c r="R815" s="276"/>
      <c r="S815" s="276"/>
      <c r="T815" s="27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8" t="s">
        <v>173</v>
      </c>
      <c r="AU815" s="278" t="s">
        <v>82</v>
      </c>
      <c r="AV815" s="14" t="s">
        <v>82</v>
      </c>
      <c r="AW815" s="14" t="s">
        <v>30</v>
      </c>
      <c r="AX815" s="14" t="s">
        <v>73</v>
      </c>
      <c r="AY815" s="278" t="s">
        <v>165</v>
      </c>
    </row>
    <row r="816" spans="1:51" s="14" customFormat="1" ht="12">
      <c r="A816" s="14"/>
      <c r="B816" s="268"/>
      <c r="C816" s="269"/>
      <c r="D816" s="259" t="s">
        <v>173</v>
      </c>
      <c r="E816" s="270" t="s">
        <v>1</v>
      </c>
      <c r="F816" s="271" t="s">
        <v>3310</v>
      </c>
      <c r="G816" s="269"/>
      <c r="H816" s="272">
        <v>27.014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173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165</v>
      </c>
    </row>
    <row r="817" spans="1:51" s="13" customFormat="1" ht="12">
      <c r="A817" s="13"/>
      <c r="B817" s="257"/>
      <c r="C817" s="258"/>
      <c r="D817" s="259" t="s">
        <v>173</v>
      </c>
      <c r="E817" s="260" t="s">
        <v>1</v>
      </c>
      <c r="F817" s="261" t="s">
        <v>408</v>
      </c>
      <c r="G817" s="258"/>
      <c r="H817" s="260" t="s">
        <v>1</v>
      </c>
      <c r="I817" s="262"/>
      <c r="J817" s="258"/>
      <c r="K817" s="258"/>
      <c r="L817" s="263"/>
      <c r="M817" s="264"/>
      <c r="N817" s="265"/>
      <c r="O817" s="265"/>
      <c r="P817" s="265"/>
      <c r="Q817" s="265"/>
      <c r="R817" s="265"/>
      <c r="S817" s="265"/>
      <c r="T817" s="26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7" t="s">
        <v>173</v>
      </c>
      <c r="AU817" s="267" t="s">
        <v>82</v>
      </c>
      <c r="AV817" s="13" t="s">
        <v>80</v>
      </c>
      <c r="AW817" s="13" t="s">
        <v>30</v>
      </c>
      <c r="AX817" s="13" t="s">
        <v>73</v>
      </c>
      <c r="AY817" s="267" t="s">
        <v>165</v>
      </c>
    </row>
    <row r="818" spans="1:51" s="14" customFormat="1" ht="12">
      <c r="A818" s="14"/>
      <c r="B818" s="268"/>
      <c r="C818" s="269"/>
      <c r="D818" s="259" t="s">
        <v>173</v>
      </c>
      <c r="E818" s="270" t="s">
        <v>1</v>
      </c>
      <c r="F818" s="271" t="s">
        <v>3309</v>
      </c>
      <c r="G818" s="269"/>
      <c r="H818" s="272">
        <v>16.464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173</v>
      </c>
      <c r="AU818" s="278" t="s">
        <v>82</v>
      </c>
      <c r="AV818" s="14" t="s">
        <v>82</v>
      </c>
      <c r="AW818" s="14" t="s">
        <v>30</v>
      </c>
      <c r="AX818" s="14" t="s">
        <v>73</v>
      </c>
      <c r="AY818" s="278" t="s">
        <v>165</v>
      </c>
    </row>
    <row r="819" spans="1:51" s="14" customFormat="1" ht="12">
      <c r="A819" s="14"/>
      <c r="B819" s="268"/>
      <c r="C819" s="269"/>
      <c r="D819" s="259" t="s">
        <v>173</v>
      </c>
      <c r="E819" s="270" t="s">
        <v>1</v>
      </c>
      <c r="F819" s="271" t="s">
        <v>3311</v>
      </c>
      <c r="G819" s="269"/>
      <c r="H819" s="272">
        <v>16.538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173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165</v>
      </c>
    </row>
    <row r="820" spans="1:51" s="14" customFormat="1" ht="12">
      <c r="A820" s="14"/>
      <c r="B820" s="268"/>
      <c r="C820" s="269"/>
      <c r="D820" s="259" t="s">
        <v>173</v>
      </c>
      <c r="E820" s="270" t="s">
        <v>1</v>
      </c>
      <c r="F820" s="271" t="s">
        <v>3312</v>
      </c>
      <c r="G820" s="269"/>
      <c r="H820" s="272">
        <v>39.827</v>
      </c>
      <c r="I820" s="273"/>
      <c r="J820" s="269"/>
      <c r="K820" s="269"/>
      <c r="L820" s="274"/>
      <c r="M820" s="275"/>
      <c r="N820" s="276"/>
      <c r="O820" s="276"/>
      <c r="P820" s="276"/>
      <c r="Q820" s="276"/>
      <c r="R820" s="276"/>
      <c r="S820" s="276"/>
      <c r="T820" s="27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78" t="s">
        <v>173</v>
      </c>
      <c r="AU820" s="278" t="s">
        <v>82</v>
      </c>
      <c r="AV820" s="14" t="s">
        <v>82</v>
      </c>
      <c r="AW820" s="14" t="s">
        <v>30</v>
      </c>
      <c r="AX820" s="14" t="s">
        <v>73</v>
      </c>
      <c r="AY820" s="278" t="s">
        <v>165</v>
      </c>
    </row>
    <row r="821" spans="1:51" s="14" customFormat="1" ht="12">
      <c r="A821" s="14"/>
      <c r="B821" s="268"/>
      <c r="C821" s="269"/>
      <c r="D821" s="259" t="s">
        <v>173</v>
      </c>
      <c r="E821" s="270" t="s">
        <v>1</v>
      </c>
      <c r="F821" s="271" t="s">
        <v>3313</v>
      </c>
      <c r="G821" s="269"/>
      <c r="H821" s="272">
        <v>13.662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173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165</v>
      </c>
    </row>
    <row r="822" spans="1:51" s="14" customFormat="1" ht="12">
      <c r="A822" s="14"/>
      <c r="B822" s="268"/>
      <c r="C822" s="269"/>
      <c r="D822" s="259" t="s">
        <v>173</v>
      </c>
      <c r="E822" s="270" t="s">
        <v>1</v>
      </c>
      <c r="F822" s="271" t="s">
        <v>3314</v>
      </c>
      <c r="G822" s="269"/>
      <c r="H822" s="272">
        <v>15.95</v>
      </c>
      <c r="I822" s="273"/>
      <c r="J822" s="269"/>
      <c r="K822" s="269"/>
      <c r="L822" s="274"/>
      <c r="M822" s="275"/>
      <c r="N822" s="276"/>
      <c r="O822" s="276"/>
      <c r="P822" s="276"/>
      <c r="Q822" s="276"/>
      <c r="R822" s="276"/>
      <c r="S822" s="276"/>
      <c r="T822" s="27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8" t="s">
        <v>173</v>
      </c>
      <c r="AU822" s="278" t="s">
        <v>82</v>
      </c>
      <c r="AV822" s="14" t="s">
        <v>82</v>
      </c>
      <c r="AW822" s="14" t="s">
        <v>30</v>
      </c>
      <c r="AX822" s="14" t="s">
        <v>73</v>
      </c>
      <c r="AY822" s="278" t="s">
        <v>165</v>
      </c>
    </row>
    <row r="823" spans="1:51" s="14" customFormat="1" ht="12">
      <c r="A823" s="14"/>
      <c r="B823" s="268"/>
      <c r="C823" s="269"/>
      <c r="D823" s="259" t="s">
        <v>173</v>
      </c>
      <c r="E823" s="269"/>
      <c r="F823" s="271" t="s">
        <v>3315</v>
      </c>
      <c r="G823" s="269"/>
      <c r="H823" s="272">
        <v>393.742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173</v>
      </c>
      <c r="AU823" s="278" t="s">
        <v>82</v>
      </c>
      <c r="AV823" s="14" t="s">
        <v>82</v>
      </c>
      <c r="AW823" s="14" t="s">
        <v>4</v>
      </c>
      <c r="AX823" s="14" t="s">
        <v>80</v>
      </c>
      <c r="AY823" s="278" t="s">
        <v>165</v>
      </c>
    </row>
    <row r="824" spans="1:65" s="2" customFormat="1" ht="16.5" customHeight="1">
      <c r="A824" s="37"/>
      <c r="B824" s="38"/>
      <c r="C824" s="243" t="s">
        <v>735</v>
      </c>
      <c r="D824" s="243" t="s">
        <v>167</v>
      </c>
      <c r="E824" s="244" t="s">
        <v>762</v>
      </c>
      <c r="F824" s="245" t="s">
        <v>763</v>
      </c>
      <c r="G824" s="246" t="s">
        <v>170</v>
      </c>
      <c r="H824" s="247">
        <v>1994.013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38</v>
      </c>
      <c r="O824" s="90"/>
      <c r="P824" s="253">
        <f>O824*H824</f>
        <v>0</v>
      </c>
      <c r="Q824" s="253">
        <v>0</v>
      </c>
      <c r="R824" s="253">
        <f>Q824*H824</f>
        <v>0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171</v>
      </c>
      <c r="AT824" s="255" t="s">
        <v>167</v>
      </c>
      <c r="AU824" s="255" t="s">
        <v>82</v>
      </c>
      <c r="AY824" s="16" t="s">
        <v>165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171</v>
      </c>
      <c r="BM824" s="255" t="s">
        <v>3316</v>
      </c>
    </row>
    <row r="825" spans="1:51" s="13" customFormat="1" ht="12">
      <c r="A825" s="13"/>
      <c r="B825" s="257"/>
      <c r="C825" s="258"/>
      <c r="D825" s="259" t="s">
        <v>173</v>
      </c>
      <c r="E825" s="260" t="s">
        <v>1</v>
      </c>
      <c r="F825" s="261" t="s">
        <v>364</v>
      </c>
      <c r="G825" s="258"/>
      <c r="H825" s="260" t="s">
        <v>1</v>
      </c>
      <c r="I825" s="262"/>
      <c r="J825" s="258"/>
      <c r="K825" s="258"/>
      <c r="L825" s="263"/>
      <c r="M825" s="264"/>
      <c r="N825" s="265"/>
      <c r="O825" s="265"/>
      <c r="P825" s="265"/>
      <c r="Q825" s="265"/>
      <c r="R825" s="265"/>
      <c r="S825" s="265"/>
      <c r="T825" s="26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7" t="s">
        <v>173</v>
      </c>
      <c r="AU825" s="267" t="s">
        <v>82</v>
      </c>
      <c r="AV825" s="13" t="s">
        <v>80</v>
      </c>
      <c r="AW825" s="13" t="s">
        <v>30</v>
      </c>
      <c r="AX825" s="13" t="s">
        <v>73</v>
      </c>
      <c r="AY825" s="267" t="s">
        <v>165</v>
      </c>
    </row>
    <row r="826" spans="1:51" s="14" customFormat="1" ht="12">
      <c r="A826" s="14"/>
      <c r="B826" s="268"/>
      <c r="C826" s="269"/>
      <c r="D826" s="259" t="s">
        <v>173</v>
      </c>
      <c r="E826" s="270" t="s">
        <v>1</v>
      </c>
      <c r="F826" s="271" t="s">
        <v>3049</v>
      </c>
      <c r="G826" s="269"/>
      <c r="H826" s="272">
        <v>406.05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173</v>
      </c>
      <c r="AU826" s="278" t="s">
        <v>82</v>
      </c>
      <c r="AV826" s="14" t="s">
        <v>82</v>
      </c>
      <c r="AW826" s="14" t="s">
        <v>30</v>
      </c>
      <c r="AX826" s="14" t="s">
        <v>73</v>
      </c>
      <c r="AY826" s="278" t="s">
        <v>165</v>
      </c>
    </row>
    <row r="827" spans="1:51" s="14" customFormat="1" ht="12">
      <c r="A827" s="14"/>
      <c r="B827" s="268"/>
      <c r="C827" s="269"/>
      <c r="D827" s="259" t="s">
        <v>173</v>
      </c>
      <c r="E827" s="270" t="s">
        <v>1</v>
      </c>
      <c r="F827" s="271" t="s">
        <v>3050</v>
      </c>
      <c r="G827" s="269"/>
      <c r="H827" s="272">
        <v>271.517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173</v>
      </c>
      <c r="AU827" s="278" t="s">
        <v>82</v>
      </c>
      <c r="AV827" s="14" t="s">
        <v>82</v>
      </c>
      <c r="AW827" s="14" t="s">
        <v>30</v>
      </c>
      <c r="AX827" s="14" t="s">
        <v>73</v>
      </c>
      <c r="AY827" s="278" t="s">
        <v>165</v>
      </c>
    </row>
    <row r="828" spans="1:51" s="14" customFormat="1" ht="12">
      <c r="A828" s="14"/>
      <c r="B828" s="268"/>
      <c r="C828" s="269"/>
      <c r="D828" s="259" t="s">
        <v>173</v>
      </c>
      <c r="E828" s="270" t="s">
        <v>1</v>
      </c>
      <c r="F828" s="271" t="s">
        <v>3051</v>
      </c>
      <c r="G828" s="269"/>
      <c r="H828" s="272">
        <v>140.427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173</v>
      </c>
      <c r="AU828" s="278" t="s">
        <v>82</v>
      </c>
      <c r="AV828" s="14" t="s">
        <v>82</v>
      </c>
      <c r="AW828" s="14" t="s">
        <v>30</v>
      </c>
      <c r="AX828" s="14" t="s">
        <v>73</v>
      </c>
      <c r="AY828" s="278" t="s">
        <v>165</v>
      </c>
    </row>
    <row r="829" spans="1:51" s="14" customFormat="1" ht="12">
      <c r="A829" s="14"/>
      <c r="B829" s="268"/>
      <c r="C829" s="269"/>
      <c r="D829" s="259" t="s">
        <v>173</v>
      </c>
      <c r="E829" s="270" t="s">
        <v>1</v>
      </c>
      <c r="F829" s="271" t="s">
        <v>3052</v>
      </c>
      <c r="G829" s="269"/>
      <c r="H829" s="272">
        <v>970.718</v>
      </c>
      <c r="I829" s="273"/>
      <c r="J829" s="269"/>
      <c r="K829" s="269"/>
      <c r="L829" s="274"/>
      <c r="M829" s="275"/>
      <c r="N829" s="276"/>
      <c r="O829" s="276"/>
      <c r="P829" s="276"/>
      <c r="Q829" s="276"/>
      <c r="R829" s="276"/>
      <c r="S829" s="276"/>
      <c r="T829" s="27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8" t="s">
        <v>173</v>
      </c>
      <c r="AU829" s="278" t="s">
        <v>82</v>
      </c>
      <c r="AV829" s="14" t="s">
        <v>82</v>
      </c>
      <c r="AW829" s="14" t="s">
        <v>30</v>
      </c>
      <c r="AX829" s="14" t="s">
        <v>73</v>
      </c>
      <c r="AY829" s="278" t="s">
        <v>165</v>
      </c>
    </row>
    <row r="830" spans="1:51" s="14" customFormat="1" ht="12">
      <c r="A830" s="14"/>
      <c r="B830" s="268"/>
      <c r="C830" s="269"/>
      <c r="D830" s="259" t="s">
        <v>173</v>
      </c>
      <c r="E830" s="270" t="s">
        <v>1</v>
      </c>
      <c r="F830" s="271" t="s">
        <v>3053</v>
      </c>
      <c r="G830" s="269"/>
      <c r="H830" s="272">
        <v>108.825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173</v>
      </c>
      <c r="AU830" s="278" t="s">
        <v>82</v>
      </c>
      <c r="AV830" s="14" t="s">
        <v>82</v>
      </c>
      <c r="AW830" s="14" t="s">
        <v>30</v>
      </c>
      <c r="AX830" s="14" t="s">
        <v>73</v>
      </c>
      <c r="AY830" s="278" t="s">
        <v>165</v>
      </c>
    </row>
    <row r="831" spans="1:51" s="14" customFormat="1" ht="12">
      <c r="A831" s="14"/>
      <c r="B831" s="268"/>
      <c r="C831" s="269"/>
      <c r="D831" s="259" t="s">
        <v>173</v>
      </c>
      <c r="E831" s="270" t="s">
        <v>1</v>
      </c>
      <c r="F831" s="271" t="s">
        <v>3054</v>
      </c>
      <c r="G831" s="269"/>
      <c r="H831" s="272">
        <v>96.476</v>
      </c>
      <c r="I831" s="273"/>
      <c r="J831" s="269"/>
      <c r="K831" s="269"/>
      <c r="L831" s="274"/>
      <c r="M831" s="275"/>
      <c r="N831" s="276"/>
      <c r="O831" s="276"/>
      <c r="P831" s="276"/>
      <c r="Q831" s="276"/>
      <c r="R831" s="276"/>
      <c r="S831" s="276"/>
      <c r="T831" s="27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8" t="s">
        <v>173</v>
      </c>
      <c r="AU831" s="278" t="s">
        <v>82</v>
      </c>
      <c r="AV831" s="14" t="s">
        <v>82</v>
      </c>
      <c r="AW831" s="14" t="s">
        <v>30</v>
      </c>
      <c r="AX831" s="14" t="s">
        <v>73</v>
      </c>
      <c r="AY831" s="278" t="s">
        <v>165</v>
      </c>
    </row>
    <row r="832" spans="1:65" s="2" customFormat="1" ht="21.75" customHeight="1">
      <c r="A832" s="37"/>
      <c r="B832" s="38"/>
      <c r="C832" s="243" t="s">
        <v>743</v>
      </c>
      <c r="D832" s="243" t="s">
        <v>167</v>
      </c>
      <c r="E832" s="244" t="s">
        <v>766</v>
      </c>
      <c r="F832" s="245" t="s">
        <v>767</v>
      </c>
      <c r="G832" s="246" t="s">
        <v>457</v>
      </c>
      <c r="H832" s="247">
        <v>637.71</v>
      </c>
      <c r="I832" s="248"/>
      <c r="J832" s="249">
        <f>ROUND(I832*H832,2)</f>
        <v>0</v>
      </c>
      <c r="K832" s="250"/>
      <c r="L832" s="43"/>
      <c r="M832" s="251" t="s">
        <v>1</v>
      </c>
      <c r="N832" s="252" t="s">
        <v>38</v>
      </c>
      <c r="O832" s="90"/>
      <c r="P832" s="253">
        <f>O832*H832</f>
        <v>0</v>
      </c>
      <c r="Q832" s="253">
        <v>0</v>
      </c>
      <c r="R832" s="253">
        <f>Q832*H832</f>
        <v>0</v>
      </c>
      <c r="S832" s="253">
        <v>0</v>
      </c>
      <c r="T832" s="254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255" t="s">
        <v>171</v>
      </c>
      <c r="AT832" s="255" t="s">
        <v>167</v>
      </c>
      <c r="AU832" s="255" t="s">
        <v>82</v>
      </c>
      <c r="AY832" s="16" t="s">
        <v>165</v>
      </c>
      <c r="BE832" s="256">
        <f>IF(N832="základní",J832,0)</f>
        <v>0</v>
      </c>
      <c r="BF832" s="256">
        <f>IF(N832="snížená",J832,0)</f>
        <v>0</v>
      </c>
      <c r="BG832" s="256">
        <f>IF(N832="zákl. přenesená",J832,0)</f>
        <v>0</v>
      </c>
      <c r="BH832" s="256">
        <f>IF(N832="sníž. přenesená",J832,0)</f>
        <v>0</v>
      </c>
      <c r="BI832" s="256">
        <f>IF(N832="nulová",J832,0)</f>
        <v>0</v>
      </c>
      <c r="BJ832" s="16" t="s">
        <v>80</v>
      </c>
      <c r="BK832" s="256">
        <f>ROUND(I832*H832,2)</f>
        <v>0</v>
      </c>
      <c r="BL832" s="16" t="s">
        <v>171</v>
      </c>
      <c r="BM832" s="255" t="s">
        <v>3317</v>
      </c>
    </row>
    <row r="833" spans="1:51" s="14" customFormat="1" ht="12">
      <c r="A833" s="14"/>
      <c r="B833" s="268"/>
      <c r="C833" s="269"/>
      <c r="D833" s="259" t="s">
        <v>173</v>
      </c>
      <c r="E833" s="270" t="s">
        <v>1</v>
      </c>
      <c r="F833" s="271" t="s">
        <v>3124</v>
      </c>
      <c r="G833" s="269"/>
      <c r="H833" s="272">
        <v>175.41</v>
      </c>
      <c r="I833" s="273"/>
      <c r="J833" s="269"/>
      <c r="K833" s="269"/>
      <c r="L833" s="274"/>
      <c r="M833" s="275"/>
      <c r="N833" s="276"/>
      <c r="O833" s="276"/>
      <c r="P833" s="276"/>
      <c r="Q833" s="276"/>
      <c r="R833" s="276"/>
      <c r="S833" s="276"/>
      <c r="T833" s="27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8" t="s">
        <v>173</v>
      </c>
      <c r="AU833" s="278" t="s">
        <v>82</v>
      </c>
      <c r="AV833" s="14" t="s">
        <v>82</v>
      </c>
      <c r="AW833" s="14" t="s">
        <v>30</v>
      </c>
      <c r="AX833" s="14" t="s">
        <v>73</v>
      </c>
      <c r="AY833" s="278" t="s">
        <v>165</v>
      </c>
    </row>
    <row r="834" spans="1:51" s="14" customFormat="1" ht="12">
      <c r="A834" s="14"/>
      <c r="B834" s="268"/>
      <c r="C834" s="269"/>
      <c r="D834" s="259" t="s">
        <v>173</v>
      </c>
      <c r="E834" s="270" t="s">
        <v>1</v>
      </c>
      <c r="F834" s="271" t="s">
        <v>3318</v>
      </c>
      <c r="G834" s="269"/>
      <c r="H834" s="272">
        <v>138.6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173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165</v>
      </c>
    </row>
    <row r="835" spans="1:51" s="14" customFormat="1" ht="12">
      <c r="A835" s="14"/>
      <c r="B835" s="268"/>
      <c r="C835" s="269"/>
      <c r="D835" s="259" t="s">
        <v>173</v>
      </c>
      <c r="E835" s="270" t="s">
        <v>1</v>
      </c>
      <c r="F835" s="271" t="s">
        <v>3319</v>
      </c>
      <c r="G835" s="269"/>
      <c r="H835" s="272">
        <v>76.3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173</v>
      </c>
      <c r="AU835" s="278" t="s">
        <v>82</v>
      </c>
      <c r="AV835" s="14" t="s">
        <v>82</v>
      </c>
      <c r="AW835" s="14" t="s">
        <v>30</v>
      </c>
      <c r="AX835" s="14" t="s">
        <v>73</v>
      </c>
      <c r="AY835" s="278" t="s">
        <v>165</v>
      </c>
    </row>
    <row r="836" spans="1:51" s="14" customFormat="1" ht="12">
      <c r="A836" s="14"/>
      <c r="B836" s="268"/>
      <c r="C836" s="269"/>
      <c r="D836" s="259" t="s">
        <v>173</v>
      </c>
      <c r="E836" s="270" t="s">
        <v>1</v>
      </c>
      <c r="F836" s="271" t="s">
        <v>3320</v>
      </c>
      <c r="G836" s="269"/>
      <c r="H836" s="272">
        <v>140.4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173</v>
      </c>
      <c r="AU836" s="278" t="s">
        <v>82</v>
      </c>
      <c r="AV836" s="14" t="s">
        <v>82</v>
      </c>
      <c r="AW836" s="14" t="s">
        <v>30</v>
      </c>
      <c r="AX836" s="14" t="s">
        <v>73</v>
      </c>
      <c r="AY836" s="278" t="s">
        <v>165</v>
      </c>
    </row>
    <row r="837" spans="1:51" s="14" customFormat="1" ht="12">
      <c r="A837" s="14"/>
      <c r="B837" s="268"/>
      <c r="C837" s="269"/>
      <c r="D837" s="259" t="s">
        <v>173</v>
      </c>
      <c r="E837" s="270" t="s">
        <v>1</v>
      </c>
      <c r="F837" s="271" t="s">
        <v>3321</v>
      </c>
      <c r="G837" s="269"/>
      <c r="H837" s="272">
        <v>107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173</v>
      </c>
      <c r="AU837" s="278" t="s">
        <v>82</v>
      </c>
      <c r="AV837" s="14" t="s">
        <v>82</v>
      </c>
      <c r="AW837" s="14" t="s">
        <v>30</v>
      </c>
      <c r="AX837" s="14" t="s">
        <v>73</v>
      </c>
      <c r="AY837" s="278" t="s">
        <v>165</v>
      </c>
    </row>
    <row r="838" spans="1:63" s="12" customFormat="1" ht="22.8" customHeight="1">
      <c r="A838" s="12"/>
      <c r="B838" s="227"/>
      <c r="C838" s="228"/>
      <c r="D838" s="229" t="s">
        <v>72</v>
      </c>
      <c r="E838" s="241" t="s">
        <v>609</v>
      </c>
      <c r="F838" s="241" t="s">
        <v>773</v>
      </c>
      <c r="G838" s="228"/>
      <c r="H838" s="228"/>
      <c r="I838" s="231"/>
      <c r="J838" s="242">
        <f>BK838</f>
        <v>0</v>
      </c>
      <c r="K838" s="228"/>
      <c r="L838" s="233"/>
      <c r="M838" s="234"/>
      <c r="N838" s="235"/>
      <c r="O838" s="235"/>
      <c r="P838" s="236">
        <f>SUM(P839:P881)</f>
        <v>0</v>
      </c>
      <c r="Q838" s="235"/>
      <c r="R838" s="236">
        <f>SUM(R839:R881)</f>
        <v>93.00474094</v>
      </c>
      <c r="S838" s="235"/>
      <c r="T838" s="237">
        <f>SUM(T839:T881)</f>
        <v>0</v>
      </c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R838" s="238" t="s">
        <v>80</v>
      </c>
      <c r="AT838" s="239" t="s">
        <v>72</v>
      </c>
      <c r="AU838" s="239" t="s">
        <v>80</v>
      </c>
      <c r="AY838" s="238" t="s">
        <v>165</v>
      </c>
      <c r="BK838" s="240">
        <f>SUM(BK839:BK881)</f>
        <v>0</v>
      </c>
    </row>
    <row r="839" spans="1:65" s="2" customFormat="1" ht="16.5" customHeight="1">
      <c r="A839" s="37"/>
      <c r="B839" s="38"/>
      <c r="C839" s="243" t="s">
        <v>761</v>
      </c>
      <c r="D839" s="243" t="s">
        <v>167</v>
      </c>
      <c r="E839" s="244" t="s">
        <v>775</v>
      </c>
      <c r="F839" s="245" t="s">
        <v>776</v>
      </c>
      <c r="G839" s="246" t="s">
        <v>178</v>
      </c>
      <c r="H839" s="247">
        <v>33.93</v>
      </c>
      <c r="I839" s="248"/>
      <c r="J839" s="249">
        <f>ROUND(I839*H839,2)</f>
        <v>0</v>
      </c>
      <c r="K839" s="250"/>
      <c r="L839" s="43"/>
      <c r="M839" s="251" t="s">
        <v>1</v>
      </c>
      <c r="N839" s="252" t="s">
        <v>38</v>
      </c>
      <c r="O839" s="90"/>
      <c r="P839" s="253">
        <f>O839*H839</f>
        <v>0</v>
      </c>
      <c r="Q839" s="253">
        <v>2.25634</v>
      </c>
      <c r="R839" s="253">
        <f>Q839*H839</f>
        <v>76.5576162</v>
      </c>
      <c r="S839" s="253">
        <v>0</v>
      </c>
      <c r="T839" s="254">
        <f>S839*H839</f>
        <v>0</v>
      </c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R839" s="255" t="s">
        <v>171</v>
      </c>
      <c r="AT839" s="255" t="s">
        <v>167</v>
      </c>
      <c r="AU839" s="255" t="s">
        <v>82</v>
      </c>
      <c r="AY839" s="16" t="s">
        <v>165</v>
      </c>
      <c r="BE839" s="256">
        <f>IF(N839="základní",J839,0)</f>
        <v>0</v>
      </c>
      <c r="BF839" s="256">
        <f>IF(N839="snížená",J839,0)</f>
        <v>0</v>
      </c>
      <c r="BG839" s="256">
        <f>IF(N839="zákl. přenesená",J839,0)</f>
        <v>0</v>
      </c>
      <c r="BH839" s="256">
        <f>IF(N839="sníž. přenesená",J839,0)</f>
        <v>0</v>
      </c>
      <c r="BI839" s="256">
        <f>IF(N839="nulová",J839,0)</f>
        <v>0</v>
      </c>
      <c r="BJ839" s="16" t="s">
        <v>80</v>
      </c>
      <c r="BK839" s="256">
        <f>ROUND(I839*H839,2)</f>
        <v>0</v>
      </c>
      <c r="BL839" s="16" t="s">
        <v>171</v>
      </c>
      <c r="BM839" s="255" t="s">
        <v>3322</v>
      </c>
    </row>
    <row r="840" spans="1:51" s="14" customFormat="1" ht="12">
      <c r="A840" s="14"/>
      <c r="B840" s="268"/>
      <c r="C840" s="269"/>
      <c r="D840" s="259" t="s">
        <v>173</v>
      </c>
      <c r="E840" s="270" t="s">
        <v>1</v>
      </c>
      <c r="F840" s="271" t="s">
        <v>3323</v>
      </c>
      <c r="G840" s="269"/>
      <c r="H840" s="272">
        <v>33.93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173</v>
      </c>
      <c r="AU840" s="278" t="s">
        <v>82</v>
      </c>
      <c r="AV840" s="14" t="s">
        <v>82</v>
      </c>
      <c r="AW840" s="14" t="s">
        <v>30</v>
      </c>
      <c r="AX840" s="14" t="s">
        <v>73</v>
      </c>
      <c r="AY840" s="278" t="s">
        <v>165</v>
      </c>
    </row>
    <row r="841" spans="1:65" s="2" customFormat="1" ht="21.75" customHeight="1">
      <c r="A841" s="37"/>
      <c r="B841" s="38"/>
      <c r="C841" s="243" t="s">
        <v>765</v>
      </c>
      <c r="D841" s="243" t="s">
        <v>167</v>
      </c>
      <c r="E841" s="244" t="s">
        <v>780</v>
      </c>
      <c r="F841" s="245" t="s">
        <v>781</v>
      </c>
      <c r="G841" s="246" t="s">
        <v>178</v>
      </c>
      <c r="H841" s="247">
        <v>4.241</v>
      </c>
      <c r="I841" s="248"/>
      <c r="J841" s="249">
        <f>ROUND(I841*H841,2)</f>
        <v>0</v>
      </c>
      <c r="K841" s="250"/>
      <c r="L841" s="43"/>
      <c r="M841" s="251" t="s">
        <v>1</v>
      </c>
      <c r="N841" s="252" t="s">
        <v>38</v>
      </c>
      <c r="O841" s="90"/>
      <c r="P841" s="253">
        <f>O841*H841</f>
        <v>0</v>
      </c>
      <c r="Q841" s="253">
        <v>2.25634</v>
      </c>
      <c r="R841" s="253">
        <f>Q841*H841</f>
        <v>9.56913794</v>
      </c>
      <c r="S841" s="253">
        <v>0</v>
      </c>
      <c r="T841" s="254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55" t="s">
        <v>171</v>
      </c>
      <c r="AT841" s="255" t="s">
        <v>167</v>
      </c>
      <c r="AU841" s="255" t="s">
        <v>82</v>
      </c>
      <c r="AY841" s="16" t="s">
        <v>165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6" t="s">
        <v>80</v>
      </c>
      <c r="BK841" s="256">
        <f>ROUND(I841*H841,2)</f>
        <v>0</v>
      </c>
      <c r="BL841" s="16" t="s">
        <v>171</v>
      </c>
      <c r="BM841" s="255" t="s">
        <v>3324</v>
      </c>
    </row>
    <row r="842" spans="1:51" s="13" customFormat="1" ht="12">
      <c r="A842" s="13"/>
      <c r="B842" s="257"/>
      <c r="C842" s="258"/>
      <c r="D842" s="259" t="s">
        <v>173</v>
      </c>
      <c r="E842" s="260" t="s">
        <v>1</v>
      </c>
      <c r="F842" s="261" t="s">
        <v>265</v>
      </c>
      <c r="G842" s="258"/>
      <c r="H842" s="260" t="s">
        <v>1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7" t="s">
        <v>173</v>
      </c>
      <c r="AU842" s="267" t="s">
        <v>82</v>
      </c>
      <c r="AV842" s="13" t="s">
        <v>80</v>
      </c>
      <c r="AW842" s="13" t="s">
        <v>30</v>
      </c>
      <c r="AX842" s="13" t="s">
        <v>73</v>
      </c>
      <c r="AY842" s="267" t="s">
        <v>165</v>
      </c>
    </row>
    <row r="843" spans="1:51" s="14" customFormat="1" ht="12">
      <c r="A843" s="14"/>
      <c r="B843" s="268"/>
      <c r="C843" s="269"/>
      <c r="D843" s="259" t="s">
        <v>173</v>
      </c>
      <c r="E843" s="270" t="s">
        <v>1</v>
      </c>
      <c r="F843" s="271" t="s">
        <v>3325</v>
      </c>
      <c r="G843" s="269"/>
      <c r="H843" s="272">
        <v>4.241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173</v>
      </c>
      <c r="AU843" s="278" t="s">
        <v>82</v>
      </c>
      <c r="AV843" s="14" t="s">
        <v>82</v>
      </c>
      <c r="AW843" s="14" t="s">
        <v>30</v>
      </c>
      <c r="AX843" s="14" t="s">
        <v>73</v>
      </c>
      <c r="AY843" s="278" t="s">
        <v>165</v>
      </c>
    </row>
    <row r="844" spans="1:65" s="2" customFormat="1" ht="21.75" customHeight="1">
      <c r="A844" s="37"/>
      <c r="B844" s="38"/>
      <c r="C844" s="243" t="s">
        <v>774</v>
      </c>
      <c r="D844" s="243" t="s">
        <v>167</v>
      </c>
      <c r="E844" s="244" t="s">
        <v>786</v>
      </c>
      <c r="F844" s="245" t="s">
        <v>787</v>
      </c>
      <c r="G844" s="246" t="s">
        <v>178</v>
      </c>
      <c r="H844" s="247">
        <v>33.93</v>
      </c>
      <c r="I844" s="248"/>
      <c r="J844" s="249">
        <f>ROUND(I844*H844,2)</f>
        <v>0</v>
      </c>
      <c r="K844" s="250"/>
      <c r="L844" s="43"/>
      <c r="M844" s="251" t="s">
        <v>1</v>
      </c>
      <c r="N844" s="252" t="s">
        <v>38</v>
      </c>
      <c r="O844" s="90"/>
      <c r="P844" s="253">
        <f>O844*H844</f>
        <v>0</v>
      </c>
      <c r="Q844" s="253">
        <v>0</v>
      </c>
      <c r="R844" s="253">
        <f>Q844*H844</f>
        <v>0</v>
      </c>
      <c r="S844" s="253">
        <v>0</v>
      </c>
      <c r="T844" s="254">
        <f>S844*H844</f>
        <v>0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255" t="s">
        <v>171</v>
      </c>
      <c r="AT844" s="255" t="s">
        <v>167</v>
      </c>
      <c r="AU844" s="255" t="s">
        <v>82</v>
      </c>
      <c r="AY844" s="16" t="s">
        <v>165</v>
      </c>
      <c r="BE844" s="256">
        <f>IF(N844="základní",J844,0)</f>
        <v>0</v>
      </c>
      <c r="BF844" s="256">
        <f>IF(N844="snížená",J844,0)</f>
        <v>0</v>
      </c>
      <c r="BG844" s="256">
        <f>IF(N844="zákl. přenesená",J844,0)</f>
        <v>0</v>
      </c>
      <c r="BH844" s="256">
        <f>IF(N844="sníž. přenesená",J844,0)</f>
        <v>0</v>
      </c>
      <c r="BI844" s="256">
        <f>IF(N844="nulová",J844,0)</f>
        <v>0</v>
      </c>
      <c r="BJ844" s="16" t="s">
        <v>80</v>
      </c>
      <c r="BK844" s="256">
        <f>ROUND(I844*H844,2)</f>
        <v>0</v>
      </c>
      <c r="BL844" s="16" t="s">
        <v>171</v>
      </c>
      <c r="BM844" s="255" t="s">
        <v>3326</v>
      </c>
    </row>
    <row r="845" spans="1:51" s="14" customFormat="1" ht="12">
      <c r="A845" s="14"/>
      <c r="B845" s="268"/>
      <c r="C845" s="269"/>
      <c r="D845" s="259" t="s">
        <v>173</v>
      </c>
      <c r="E845" s="270" t="s">
        <v>1</v>
      </c>
      <c r="F845" s="271" t="s">
        <v>3323</v>
      </c>
      <c r="G845" s="269"/>
      <c r="H845" s="272">
        <v>33.93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173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165</v>
      </c>
    </row>
    <row r="846" spans="1:65" s="2" customFormat="1" ht="21.75" customHeight="1">
      <c r="A846" s="37"/>
      <c r="B846" s="38"/>
      <c r="C846" s="243" t="s">
        <v>779</v>
      </c>
      <c r="D846" s="243" t="s">
        <v>167</v>
      </c>
      <c r="E846" s="244" t="s">
        <v>791</v>
      </c>
      <c r="F846" s="245" t="s">
        <v>792</v>
      </c>
      <c r="G846" s="246" t="s">
        <v>178</v>
      </c>
      <c r="H846" s="247">
        <v>33.93</v>
      </c>
      <c r="I846" s="248"/>
      <c r="J846" s="249">
        <f>ROUND(I846*H846,2)</f>
        <v>0</v>
      </c>
      <c r="K846" s="250"/>
      <c r="L846" s="43"/>
      <c r="M846" s="251" t="s">
        <v>1</v>
      </c>
      <c r="N846" s="252" t="s">
        <v>38</v>
      </c>
      <c r="O846" s="90"/>
      <c r="P846" s="253">
        <f>O846*H846</f>
        <v>0</v>
      </c>
      <c r="Q846" s="253">
        <v>0</v>
      </c>
      <c r="R846" s="253">
        <f>Q846*H846</f>
        <v>0</v>
      </c>
      <c r="S846" s="253">
        <v>0</v>
      </c>
      <c r="T846" s="254">
        <f>S846*H846</f>
        <v>0</v>
      </c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R846" s="255" t="s">
        <v>171</v>
      </c>
      <c r="AT846" s="255" t="s">
        <v>167</v>
      </c>
      <c r="AU846" s="255" t="s">
        <v>82</v>
      </c>
      <c r="AY846" s="16" t="s">
        <v>165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6" t="s">
        <v>80</v>
      </c>
      <c r="BK846" s="256">
        <f>ROUND(I846*H846,2)</f>
        <v>0</v>
      </c>
      <c r="BL846" s="16" t="s">
        <v>171</v>
      </c>
      <c r="BM846" s="255" t="s">
        <v>3327</v>
      </c>
    </row>
    <row r="847" spans="1:51" s="14" customFormat="1" ht="12">
      <c r="A847" s="14"/>
      <c r="B847" s="268"/>
      <c r="C847" s="269"/>
      <c r="D847" s="259" t="s">
        <v>173</v>
      </c>
      <c r="E847" s="270" t="s">
        <v>1</v>
      </c>
      <c r="F847" s="271" t="s">
        <v>3323</v>
      </c>
      <c r="G847" s="269"/>
      <c r="H847" s="272">
        <v>33.93</v>
      </c>
      <c r="I847" s="273"/>
      <c r="J847" s="269"/>
      <c r="K847" s="269"/>
      <c r="L847" s="274"/>
      <c r="M847" s="275"/>
      <c r="N847" s="276"/>
      <c r="O847" s="276"/>
      <c r="P847" s="276"/>
      <c r="Q847" s="276"/>
      <c r="R847" s="276"/>
      <c r="S847" s="276"/>
      <c r="T847" s="27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8" t="s">
        <v>173</v>
      </c>
      <c r="AU847" s="278" t="s">
        <v>82</v>
      </c>
      <c r="AV847" s="14" t="s">
        <v>82</v>
      </c>
      <c r="AW847" s="14" t="s">
        <v>30</v>
      </c>
      <c r="AX847" s="14" t="s">
        <v>73</v>
      </c>
      <c r="AY847" s="278" t="s">
        <v>165</v>
      </c>
    </row>
    <row r="848" spans="1:65" s="2" customFormat="1" ht="16.5" customHeight="1">
      <c r="A848" s="37"/>
      <c r="B848" s="38"/>
      <c r="C848" s="243" t="s">
        <v>785</v>
      </c>
      <c r="D848" s="243" t="s">
        <v>167</v>
      </c>
      <c r="E848" s="244" t="s">
        <v>795</v>
      </c>
      <c r="F848" s="245" t="s">
        <v>796</v>
      </c>
      <c r="G848" s="246" t="s">
        <v>219</v>
      </c>
      <c r="H848" s="247">
        <v>0.668</v>
      </c>
      <c r="I848" s="248"/>
      <c r="J848" s="249">
        <f>ROUND(I848*H848,2)</f>
        <v>0</v>
      </c>
      <c r="K848" s="250"/>
      <c r="L848" s="43"/>
      <c r="M848" s="251" t="s">
        <v>1</v>
      </c>
      <c r="N848" s="252" t="s">
        <v>38</v>
      </c>
      <c r="O848" s="90"/>
      <c r="P848" s="253">
        <f>O848*H848</f>
        <v>0</v>
      </c>
      <c r="Q848" s="253">
        <v>1.05306</v>
      </c>
      <c r="R848" s="253">
        <f>Q848*H848</f>
        <v>0.7034440800000001</v>
      </c>
      <c r="S848" s="253">
        <v>0</v>
      </c>
      <c r="T848" s="254">
        <f>S848*H848</f>
        <v>0</v>
      </c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R848" s="255" t="s">
        <v>171</v>
      </c>
      <c r="AT848" s="255" t="s">
        <v>167</v>
      </c>
      <c r="AU848" s="255" t="s">
        <v>82</v>
      </c>
      <c r="AY848" s="16" t="s">
        <v>165</v>
      </c>
      <c r="BE848" s="256">
        <f>IF(N848="základní",J848,0)</f>
        <v>0</v>
      </c>
      <c r="BF848" s="256">
        <f>IF(N848="snížená",J848,0)</f>
        <v>0</v>
      </c>
      <c r="BG848" s="256">
        <f>IF(N848="zákl. přenesená",J848,0)</f>
        <v>0</v>
      </c>
      <c r="BH848" s="256">
        <f>IF(N848="sníž. přenesená",J848,0)</f>
        <v>0</v>
      </c>
      <c r="BI848" s="256">
        <f>IF(N848="nulová",J848,0)</f>
        <v>0</v>
      </c>
      <c r="BJ848" s="16" t="s">
        <v>80</v>
      </c>
      <c r="BK848" s="256">
        <f>ROUND(I848*H848,2)</f>
        <v>0</v>
      </c>
      <c r="BL848" s="16" t="s">
        <v>171</v>
      </c>
      <c r="BM848" s="255" t="s">
        <v>3328</v>
      </c>
    </row>
    <row r="849" spans="1:51" s="14" customFormat="1" ht="12">
      <c r="A849" s="14"/>
      <c r="B849" s="268"/>
      <c r="C849" s="269"/>
      <c r="D849" s="259" t="s">
        <v>173</v>
      </c>
      <c r="E849" s="270" t="s">
        <v>1</v>
      </c>
      <c r="F849" s="271" t="s">
        <v>3329</v>
      </c>
      <c r="G849" s="269"/>
      <c r="H849" s="272">
        <v>0.668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173</v>
      </c>
      <c r="AU849" s="278" t="s">
        <v>82</v>
      </c>
      <c r="AV849" s="14" t="s">
        <v>82</v>
      </c>
      <c r="AW849" s="14" t="s">
        <v>30</v>
      </c>
      <c r="AX849" s="14" t="s">
        <v>73</v>
      </c>
      <c r="AY849" s="278" t="s">
        <v>165</v>
      </c>
    </row>
    <row r="850" spans="1:65" s="2" customFormat="1" ht="21.75" customHeight="1">
      <c r="A850" s="37"/>
      <c r="B850" s="38"/>
      <c r="C850" s="243" t="s">
        <v>790</v>
      </c>
      <c r="D850" s="243" t="s">
        <v>167</v>
      </c>
      <c r="E850" s="244" t="s">
        <v>800</v>
      </c>
      <c r="F850" s="245" t="s">
        <v>801</v>
      </c>
      <c r="G850" s="246" t="s">
        <v>170</v>
      </c>
      <c r="H850" s="247">
        <v>54.729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0.09868</v>
      </c>
      <c r="R850" s="253">
        <f>Q850*H850</f>
        <v>5.40065772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171</v>
      </c>
      <c r="AT850" s="255" t="s">
        <v>167</v>
      </c>
      <c r="AU850" s="255" t="s">
        <v>82</v>
      </c>
      <c r="AY850" s="16" t="s">
        <v>165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171</v>
      </c>
      <c r="BM850" s="255" t="s">
        <v>3330</v>
      </c>
    </row>
    <row r="851" spans="1:51" s="13" customFormat="1" ht="12">
      <c r="A851" s="13"/>
      <c r="B851" s="257"/>
      <c r="C851" s="258"/>
      <c r="D851" s="259" t="s">
        <v>173</v>
      </c>
      <c r="E851" s="260" t="s">
        <v>1</v>
      </c>
      <c r="F851" s="261" t="s">
        <v>803</v>
      </c>
      <c r="G851" s="258"/>
      <c r="H851" s="260" t="s">
        <v>1</v>
      </c>
      <c r="I851" s="262"/>
      <c r="J851" s="258"/>
      <c r="K851" s="258"/>
      <c r="L851" s="263"/>
      <c r="M851" s="264"/>
      <c r="N851" s="265"/>
      <c r="O851" s="265"/>
      <c r="P851" s="265"/>
      <c r="Q851" s="265"/>
      <c r="R851" s="265"/>
      <c r="S851" s="265"/>
      <c r="T851" s="266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7" t="s">
        <v>173</v>
      </c>
      <c r="AU851" s="267" t="s">
        <v>82</v>
      </c>
      <c r="AV851" s="13" t="s">
        <v>80</v>
      </c>
      <c r="AW851" s="13" t="s">
        <v>30</v>
      </c>
      <c r="AX851" s="13" t="s">
        <v>73</v>
      </c>
      <c r="AY851" s="267" t="s">
        <v>165</v>
      </c>
    </row>
    <row r="852" spans="1:51" s="13" customFormat="1" ht="12">
      <c r="A852" s="13"/>
      <c r="B852" s="257"/>
      <c r="C852" s="258"/>
      <c r="D852" s="259" t="s">
        <v>173</v>
      </c>
      <c r="E852" s="260" t="s">
        <v>1</v>
      </c>
      <c r="F852" s="261" t="s">
        <v>403</v>
      </c>
      <c r="G852" s="258"/>
      <c r="H852" s="260" t="s">
        <v>1</v>
      </c>
      <c r="I852" s="262"/>
      <c r="J852" s="258"/>
      <c r="K852" s="258"/>
      <c r="L852" s="263"/>
      <c r="M852" s="264"/>
      <c r="N852" s="265"/>
      <c r="O852" s="265"/>
      <c r="P852" s="265"/>
      <c r="Q852" s="265"/>
      <c r="R852" s="265"/>
      <c r="S852" s="265"/>
      <c r="T852" s="266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7" t="s">
        <v>173</v>
      </c>
      <c r="AU852" s="267" t="s">
        <v>82</v>
      </c>
      <c r="AV852" s="13" t="s">
        <v>80</v>
      </c>
      <c r="AW852" s="13" t="s">
        <v>30</v>
      </c>
      <c r="AX852" s="13" t="s">
        <v>73</v>
      </c>
      <c r="AY852" s="267" t="s">
        <v>165</v>
      </c>
    </row>
    <row r="853" spans="1:51" s="14" customFormat="1" ht="12">
      <c r="A853" s="14"/>
      <c r="B853" s="268"/>
      <c r="C853" s="269"/>
      <c r="D853" s="259" t="s">
        <v>173</v>
      </c>
      <c r="E853" s="270" t="s">
        <v>1</v>
      </c>
      <c r="F853" s="271" t="s">
        <v>3331</v>
      </c>
      <c r="G853" s="269"/>
      <c r="H853" s="272">
        <v>0.629</v>
      </c>
      <c r="I853" s="273"/>
      <c r="J853" s="269"/>
      <c r="K853" s="269"/>
      <c r="L853" s="274"/>
      <c r="M853" s="275"/>
      <c r="N853" s="276"/>
      <c r="O853" s="276"/>
      <c r="P853" s="276"/>
      <c r="Q853" s="276"/>
      <c r="R853" s="276"/>
      <c r="S853" s="276"/>
      <c r="T853" s="27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8" t="s">
        <v>173</v>
      </c>
      <c r="AU853" s="278" t="s">
        <v>82</v>
      </c>
      <c r="AV853" s="14" t="s">
        <v>82</v>
      </c>
      <c r="AW853" s="14" t="s">
        <v>30</v>
      </c>
      <c r="AX853" s="14" t="s">
        <v>73</v>
      </c>
      <c r="AY853" s="278" t="s">
        <v>165</v>
      </c>
    </row>
    <row r="854" spans="1:51" s="14" customFormat="1" ht="12">
      <c r="A854" s="14"/>
      <c r="B854" s="268"/>
      <c r="C854" s="269"/>
      <c r="D854" s="259" t="s">
        <v>173</v>
      </c>
      <c r="E854" s="270" t="s">
        <v>1</v>
      </c>
      <c r="F854" s="271" t="s">
        <v>3332</v>
      </c>
      <c r="G854" s="269"/>
      <c r="H854" s="272">
        <v>3.974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173</v>
      </c>
      <c r="AU854" s="278" t="s">
        <v>82</v>
      </c>
      <c r="AV854" s="14" t="s">
        <v>82</v>
      </c>
      <c r="AW854" s="14" t="s">
        <v>30</v>
      </c>
      <c r="AX854" s="14" t="s">
        <v>73</v>
      </c>
      <c r="AY854" s="278" t="s">
        <v>165</v>
      </c>
    </row>
    <row r="855" spans="1:51" s="14" customFormat="1" ht="12">
      <c r="A855" s="14"/>
      <c r="B855" s="268"/>
      <c r="C855" s="269"/>
      <c r="D855" s="259" t="s">
        <v>173</v>
      </c>
      <c r="E855" s="270" t="s">
        <v>1</v>
      </c>
      <c r="F855" s="271" t="s">
        <v>3333</v>
      </c>
      <c r="G855" s="269"/>
      <c r="H855" s="272">
        <v>0.624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173</v>
      </c>
      <c r="AU855" s="278" t="s">
        <v>82</v>
      </c>
      <c r="AV855" s="14" t="s">
        <v>82</v>
      </c>
      <c r="AW855" s="14" t="s">
        <v>30</v>
      </c>
      <c r="AX855" s="14" t="s">
        <v>73</v>
      </c>
      <c r="AY855" s="278" t="s">
        <v>165</v>
      </c>
    </row>
    <row r="856" spans="1:51" s="14" customFormat="1" ht="12">
      <c r="A856" s="14"/>
      <c r="B856" s="268"/>
      <c r="C856" s="269"/>
      <c r="D856" s="259" t="s">
        <v>173</v>
      </c>
      <c r="E856" s="270" t="s">
        <v>1</v>
      </c>
      <c r="F856" s="271" t="s">
        <v>3334</v>
      </c>
      <c r="G856" s="269"/>
      <c r="H856" s="272">
        <v>0.864</v>
      </c>
      <c r="I856" s="273"/>
      <c r="J856" s="269"/>
      <c r="K856" s="269"/>
      <c r="L856" s="274"/>
      <c r="M856" s="275"/>
      <c r="N856" s="276"/>
      <c r="O856" s="276"/>
      <c r="P856" s="276"/>
      <c r="Q856" s="276"/>
      <c r="R856" s="276"/>
      <c r="S856" s="276"/>
      <c r="T856" s="27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78" t="s">
        <v>173</v>
      </c>
      <c r="AU856" s="278" t="s">
        <v>82</v>
      </c>
      <c r="AV856" s="14" t="s">
        <v>82</v>
      </c>
      <c r="AW856" s="14" t="s">
        <v>30</v>
      </c>
      <c r="AX856" s="14" t="s">
        <v>73</v>
      </c>
      <c r="AY856" s="278" t="s">
        <v>165</v>
      </c>
    </row>
    <row r="857" spans="1:51" s="14" customFormat="1" ht="12">
      <c r="A857" s="14"/>
      <c r="B857" s="268"/>
      <c r="C857" s="269"/>
      <c r="D857" s="259" t="s">
        <v>173</v>
      </c>
      <c r="E857" s="270" t="s">
        <v>1</v>
      </c>
      <c r="F857" s="271" t="s">
        <v>3335</v>
      </c>
      <c r="G857" s="269"/>
      <c r="H857" s="272">
        <v>5.789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173</v>
      </c>
      <c r="AU857" s="278" t="s">
        <v>82</v>
      </c>
      <c r="AV857" s="14" t="s">
        <v>82</v>
      </c>
      <c r="AW857" s="14" t="s">
        <v>30</v>
      </c>
      <c r="AX857" s="14" t="s">
        <v>73</v>
      </c>
      <c r="AY857" s="278" t="s">
        <v>165</v>
      </c>
    </row>
    <row r="858" spans="1:51" s="14" customFormat="1" ht="12">
      <c r="A858" s="14"/>
      <c r="B858" s="268"/>
      <c r="C858" s="269"/>
      <c r="D858" s="259" t="s">
        <v>173</v>
      </c>
      <c r="E858" s="270" t="s">
        <v>1</v>
      </c>
      <c r="F858" s="271" t="s">
        <v>3336</v>
      </c>
      <c r="G858" s="269"/>
      <c r="H858" s="272">
        <v>5.376</v>
      </c>
      <c r="I858" s="273"/>
      <c r="J858" s="269"/>
      <c r="K858" s="269"/>
      <c r="L858" s="274"/>
      <c r="M858" s="275"/>
      <c r="N858" s="276"/>
      <c r="O858" s="276"/>
      <c r="P858" s="276"/>
      <c r="Q858" s="276"/>
      <c r="R858" s="276"/>
      <c r="S858" s="276"/>
      <c r="T858" s="277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8" t="s">
        <v>173</v>
      </c>
      <c r="AU858" s="278" t="s">
        <v>82</v>
      </c>
      <c r="AV858" s="14" t="s">
        <v>82</v>
      </c>
      <c r="AW858" s="14" t="s">
        <v>30</v>
      </c>
      <c r="AX858" s="14" t="s">
        <v>73</v>
      </c>
      <c r="AY858" s="278" t="s">
        <v>165</v>
      </c>
    </row>
    <row r="859" spans="1:51" s="14" customFormat="1" ht="12">
      <c r="A859" s="14"/>
      <c r="B859" s="268"/>
      <c r="C859" s="269"/>
      <c r="D859" s="259" t="s">
        <v>173</v>
      </c>
      <c r="E859" s="270" t="s">
        <v>1</v>
      </c>
      <c r="F859" s="271" t="s">
        <v>3337</v>
      </c>
      <c r="G859" s="269"/>
      <c r="H859" s="272">
        <v>8.942</v>
      </c>
      <c r="I859" s="273"/>
      <c r="J859" s="269"/>
      <c r="K859" s="269"/>
      <c r="L859" s="274"/>
      <c r="M859" s="275"/>
      <c r="N859" s="276"/>
      <c r="O859" s="276"/>
      <c r="P859" s="276"/>
      <c r="Q859" s="276"/>
      <c r="R859" s="276"/>
      <c r="S859" s="276"/>
      <c r="T859" s="27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8" t="s">
        <v>173</v>
      </c>
      <c r="AU859" s="278" t="s">
        <v>82</v>
      </c>
      <c r="AV859" s="14" t="s">
        <v>82</v>
      </c>
      <c r="AW859" s="14" t="s">
        <v>30</v>
      </c>
      <c r="AX859" s="14" t="s">
        <v>73</v>
      </c>
      <c r="AY859" s="278" t="s">
        <v>165</v>
      </c>
    </row>
    <row r="860" spans="1:51" s="13" customFormat="1" ht="12">
      <c r="A860" s="13"/>
      <c r="B860" s="257"/>
      <c r="C860" s="258"/>
      <c r="D860" s="259" t="s">
        <v>173</v>
      </c>
      <c r="E860" s="260" t="s">
        <v>1</v>
      </c>
      <c r="F860" s="261" t="s">
        <v>408</v>
      </c>
      <c r="G860" s="258"/>
      <c r="H860" s="260" t="s">
        <v>1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67" t="s">
        <v>173</v>
      </c>
      <c r="AU860" s="267" t="s">
        <v>82</v>
      </c>
      <c r="AV860" s="13" t="s">
        <v>80</v>
      </c>
      <c r="AW860" s="13" t="s">
        <v>30</v>
      </c>
      <c r="AX860" s="13" t="s">
        <v>73</v>
      </c>
      <c r="AY860" s="267" t="s">
        <v>165</v>
      </c>
    </row>
    <row r="861" spans="1:51" s="14" customFormat="1" ht="12">
      <c r="A861" s="14"/>
      <c r="B861" s="268"/>
      <c r="C861" s="269"/>
      <c r="D861" s="259" t="s">
        <v>173</v>
      </c>
      <c r="E861" s="270" t="s">
        <v>1</v>
      </c>
      <c r="F861" s="271" t="s">
        <v>3336</v>
      </c>
      <c r="G861" s="269"/>
      <c r="H861" s="272">
        <v>5.376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173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165</v>
      </c>
    </row>
    <row r="862" spans="1:51" s="14" customFormat="1" ht="12">
      <c r="A862" s="14"/>
      <c r="B862" s="268"/>
      <c r="C862" s="269"/>
      <c r="D862" s="259" t="s">
        <v>173</v>
      </c>
      <c r="E862" s="270" t="s">
        <v>1</v>
      </c>
      <c r="F862" s="271" t="s">
        <v>3338</v>
      </c>
      <c r="G862" s="269"/>
      <c r="H862" s="272">
        <v>4.536</v>
      </c>
      <c r="I862" s="273"/>
      <c r="J862" s="269"/>
      <c r="K862" s="269"/>
      <c r="L862" s="274"/>
      <c r="M862" s="275"/>
      <c r="N862" s="276"/>
      <c r="O862" s="276"/>
      <c r="P862" s="276"/>
      <c r="Q862" s="276"/>
      <c r="R862" s="276"/>
      <c r="S862" s="276"/>
      <c r="T862" s="27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8" t="s">
        <v>173</v>
      </c>
      <c r="AU862" s="278" t="s">
        <v>82</v>
      </c>
      <c r="AV862" s="14" t="s">
        <v>82</v>
      </c>
      <c r="AW862" s="14" t="s">
        <v>30</v>
      </c>
      <c r="AX862" s="14" t="s">
        <v>73</v>
      </c>
      <c r="AY862" s="278" t="s">
        <v>165</v>
      </c>
    </row>
    <row r="863" spans="1:51" s="14" customFormat="1" ht="12">
      <c r="A863" s="14"/>
      <c r="B863" s="268"/>
      <c r="C863" s="269"/>
      <c r="D863" s="259" t="s">
        <v>173</v>
      </c>
      <c r="E863" s="270" t="s">
        <v>1</v>
      </c>
      <c r="F863" s="271" t="s">
        <v>3339</v>
      </c>
      <c r="G863" s="269"/>
      <c r="H863" s="272">
        <v>12.917</v>
      </c>
      <c r="I863" s="273"/>
      <c r="J863" s="269"/>
      <c r="K863" s="269"/>
      <c r="L863" s="274"/>
      <c r="M863" s="275"/>
      <c r="N863" s="276"/>
      <c r="O863" s="276"/>
      <c r="P863" s="276"/>
      <c r="Q863" s="276"/>
      <c r="R863" s="276"/>
      <c r="S863" s="276"/>
      <c r="T863" s="27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8" t="s">
        <v>173</v>
      </c>
      <c r="AU863" s="278" t="s">
        <v>82</v>
      </c>
      <c r="AV863" s="14" t="s">
        <v>82</v>
      </c>
      <c r="AW863" s="14" t="s">
        <v>30</v>
      </c>
      <c r="AX863" s="14" t="s">
        <v>73</v>
      </c>
      <c r="AY863" s="278" t="s">
        <v>165</v>
      </c>
    </row>
    <row r="864" spans="1:51" s="14" customFormat="1" ht="12">
      <c r="A864" s="14"/>
      <c r="B864" s="268"/>
      <c r="C864" s="269"/>
      <c r="D864" s="259" t="s">
        <v>173</v>
      </c>
      <c r="E864" s="270" t="s">
        <v>1</v>
      </c>
      <c r="F864" s="271" t="s">
        <v>3340</v>
      </c>
      <c r="G864" s="269"/>
      <c r="H864" s="272">
        <v>5.702</v>
      </c>
      <c r="I864" s="273"/>
      <c r="J864" s="269"/>
      <c r="K864" s="269"/>
      <c r="L864" s="274"/>
      <c r="M864" s="275"/>
      <c r="N864" s="276"/>
      <c r="O864" s="276"/>
      <c r="P864" s="276"/>
      <c r="Q864" s="276"/>
      <c r="R864" s="276"/>
      <c r="S864" s="276"/>
      <c r="T864" s="27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8" t="s">
        <v>173</v>
      </c>
      <c r="AU864" s="278" t="s">
        <v>82</v>
      </c>
      <c r="AV864" s="14" t="s">
        <v>82</v>
      </c>
      <c r="AW864" s="14" t="s">
        <v>30</v>
      </c>
      <c r="AX864" s="14" t="s">
        <v>73</v>
      </c>
      <c r="AY864" s="278" t="s">
        <v>165</v>
      </c>
    </row>
    <row r="865" spans="1:65" s="2" customFormat="1" ht="16.5" customHeight="1">
      <c r="A865" s="37"/>
      <c r="B865" s="38"/>
      <c r="C865" s="243" t="s">
        <v>794</v>
      </c>
      <c r="D865" s="243" t="s">
        <v>167</v>
      </c>
      <c r="E865" s="244" t="s">
        <v>3341</v>
      </c>
      <c r="F865" s="245" t="s">
        <v>3342</v>
      </c>
      <c r="G865" s="246" t="s">
        <v>170</v>
      </c>
      <c r="H865" s="247">
        <v>3.06</v>
      </c>
      <c r="I865" s="248"/>
      <c r="J865" s="249">
        <f>ROUND(I865*H865,2)</f>
        <v>0</v>
      </c>
      <c r="K865" s="250"/>
      <c r="L865" s="43"/>
      <c r="M865" s="251" t="s">
        <v>1</v>
      </c>
      <c r="N865" s="252" t="s">
        <v>38</v>
      </c>
      <c r="O865" s="90"/>
      <c r="P865" s="253">
        <f>O865*H865</f>
        <v>0</v>
      </c>
      <c r="Q865" s="253">
        <v>0.08936</v>
      </c>
      <c r="R865" s="253">
        <f>Q865*H865</f>
        <v>0.2734416</v>
      </c>
      <c r="S865" s="253">
        <v>0</v>
      </c>
      <c r="T865" s="254">
        <f>S865*H865</f>
        <v>0</v>
      </c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R865" s="255" t="s">
        <v>171</v>
      </c>
      <c r="AT865" s="255" t="s">
        <v>167</v>
      </c>
      <c r="AU865" s="255" t="s">
        <v>82</v>
      </c>
      <c r="AY865" s="16" t="s">
        <v>165</v>
      </c>
      <c r="BE865" s="256">
        <f>IF(N865="základní",J865,0)</f>
        <v>0</v>
      </c>
      <c r="BF865" s="256">
        <f>IF(N865="snížená",J865,0)</f>
        <v>0</v>
      </c>
      <c r="BG865" s="256">
        <f>IF(N865="zákl. přenesená",J865,0)</f>
        <v>0</v>
      </c>
      <c r="BH865" s="256">
        <f>IF(N865="sníž. přenesená",J865,0)</f>
        <v>0</v>
      </c>
      <c r="BI865" s="256">
        <f>IF(N865="nulová",J865,0)</f>
        <v>0</v>
      </c>
      <c r="BJ865" s="16" t="s">
        <v>80</v>
      </c>
      <c r="BK865" s="256">
        <f>ROUND(I865*H865,2)</f>
        <v>0</v>
      </c>
      <c r="BL865" s="16" t="s">
        <v>171</v>
      </c>
      <c r="BM865" s="255" t="s">
        <v>3343</v>
      </c>
    </row>
    <row r="866" spans="1:51" s="13" customFormat="1" ht="12">
      <c r="A866" s="13"/>
      <c r="B866" s="257"/>
      <c r="C866" s="258"/>
      <c r="D866" s="259" t="s">
        <v>173</v>
      </c>
      <c r="E866" s="260" t="s">
        <v>1</v>
      </c>
      <c r="F866" s="261" t="s">
        <v>3344</v>
      </c>
      <c r="G866" s="258"/>
      <c r="H866" s="260" t="s">
        <v>1</v>
      </c>
      <c r="I866" s="262"/>
      <c r="J866" s="258"/>
      <c r="K866" s="258"/>
      <c r="L866" s="263"/>
      <c r="M866" s="264"/>
      <c r="N866" s="265"/>
      <c r="O866" s="265"/>
      <c r="P866" s="265"/>
      <c r="Q866" s="265"/>
      <c r="R866" s="265"/>
      <c r="S866" s="265"/>
      <c r="T866" s="266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7" t="s">
        <v>173</v>
      </c>
      <c r="AU866" s="267" t="s">
        <v>82</v>
      </c>
      <c r="AV866" s="13" t="s">
        <v>80</v>
      </c>
      <c r="AW866" s="13" t="s">
        <v>30</v>
      </c>
      <c r="AX866" s="13" t="s">
        <v>73</v>
      </c>
      <c r="AY866" s="267" t="s">
        <v>165</v>
      </c>
    </row>
    <row r="867" spans="1:51" s="14" customFormat="1" ht="12">
      <c r="A867" s="14"/>
      <c r="B867" s="268"/>
      <c r="C867" s="269"/>
      <c r="D867" s="259" t="s">
        <v>173</v>
      </c>
      <c r="E867" s="270" t="s">
        <v>1</v>
      </c>
      <c r="F867" s="271" t="s">
        <v>2980</v>
      </c>
      <c r="G867" s="269"/>
      <c r="H867" s="272">
        <v>1.53</v>
      </c>
      <c r="I867" s="273"/>
      <c r="J867" s="269"/>
      <c r="K867" s="269"/>
      <c r="L867" s="274"/>
      <c r="M867" s="275"/>
      <c r="N867" s="276"/>
      <c r="O867" s="276"/>
      <c r="P867" s="276"/>
      <c r="Q867" s="276"/>
      <c r="R867" s="276"/>
      <c r="S867" s="276"/>
      <c r="T867" s="27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8" t="s">
        <v>173</v>
      </c>
      <c r="AU867" s="278" t="s">
        <v>82</v>
      </c>
      <c r="AV867" s="14" t="s">
        <v>82</v>
      </c>
      <c r="AW867" s="14" t="s">
        <v>30</v>
      </c>
      <c r="AX867" s="14" t="s">
        <v>73</v>
      </c>
      <c r="AY867" s="278" t="s">
        <v>165</v>
      </c>
    </row>
    <row r="868" spans="1:51" s="14" customFormat="1" ht="12">
      <c r="A868" s="14"/>
      <c r="B868" s="268"/>
      <c r="C868" s="269"/>
      <c r="D868" s="259" t="s">
        <v>173</v>
      </c>
      <c r="E868" s="270" t="s">
        <v>1</v>
      </c>
      <c r="F868" s="271" t="s">
        <v>2981</v>
      </c>
      <c r="G868" s="269"/>
      <c r="H868" s="272">
        <v>1.53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173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165</v>
      </c>
    </row>
    <row r="869" spans="1:65" s="2" customFormat="1" ht="21.75" customHeight="1">
      <c r="A869" s="37"/>
      <c r="B869" s="38"/>
      <c r="C869" s="243" t="s">
        <v>799</v>
      </c>
      <c r="D869" s="243" t="s">
        <v>167</v>
      </c>
      <c r="E869" s="244" t="s">
        <v>811</v>
      </c>
      <c r="F869" s="245" t="s">
        <v>812</v>
      </c>
      <c r="G869" s="246" t="s">
        <v>457</v>
      </c>
      <c r="H869" s="247">
        <v>245.51</v>
      </c>
      <c r="I869" s="248"/>
      <c r="J869" s="249">
        <f>ROUND(I869*H869,2)</f>
        <v>0</v>
      </c>
      <c r="K869" s="250"/>
      <c r="L869" s="43"/>
      <c r="M869" s="251" t="s">
        <v>1</v>
      </c>
      <c r="N869" s="252" t="s">
        <v>38</v>
      </c>
      <c r="O869" s="90"/>
      <c r="P869" s="253">
        <f>O869*H869</f>
        <v>0</v>
      </c>
      <c r="Q869" s="253">
        <v>6E-05</v>
      </c>
      <c r="R869" s="253">
        <f>Q869*H869</f>
        <v>0.0147306</v>
      </c>
      <c r="S869" s="253">
        <v>0</v>
      </c>
      <c r="T869" s="254">
        <f>S869*H869</f>
        <v>0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R869" s="255" t="s">
        <v>171</v>
      </c>
      <c r="AT869" s="255" t="s">
        <v>167</v>
      </c>
      <c r="AU869" s="255" t="s">
        <v>82</v>
      </c>
      <c r="AY869" s="16" t="s">
        <v>165</v>
      </c>
      <c r="BE869" s="256">
        <f>IF(N869="základní",J869,0)</f>
        <v>0</v>
      </c>
      <c r="BF869" s="256">
        <f>IF(N869="snížená",J869,0)</f>
        <v>0</v>
      </c>
      <c r="BG869" s="256">
        <f>IF(N869="zákl. přenesená",J869,0)</f>
        <v>0</v>
      </c>
      <c r="BH869" s="256">
        <f>IF(N869="sníž. přenesená",J869,0)</f>
        <v>0</v>
      </c>
      <c r="BI869" s="256">
        <f>IF(N869="nulová",J869,0)</f>
        <v>0</v>
      </c>
      <c r="BJ869" s="16" t="s">
        <v>80</v>
      </c>
      <c r="BK869" s="256">
        <f>ROUND(I869*H869,2)</f>
        <v>0</v>
      </c>
      <c r="BL869" s="16" t="s">
        <v>171</v>
      </c>
      <c r="BM869" s="255" t="s">
        <v>3345</v>
      </c>
    </row>
    <row r="870" spans="1:51" s="13" customFormat="1" ht="12">
      <c r="A870" s="13"/>
      <c r="B870" s="257"/>
      <c r="C870" s="258"/>
      <c r="D870" s="259" t="s">
        <v>173</v>
      </c>
      <c r="E870" s="260" t="s">
        <v>1</v>
      </c>
      <c r="F870" s="261" t="s">
        <v>603</v>
      </c>
      <c r="G870" s="258"/>
      <c r="H870" s="260" t="s">
        <v>1</v>
      </c>
      <c r="I870" s="262"/>
      <c r="J870" s="258"/>
      <c r="K870" s="258"/>
      <c r="L870" s="263"/>
      <c r="M870" s="264"/>
      <c r="N870" s="265"/>
      <c r="O870" s="265"/>
      <c r="P870" s="265"/>
      <c r="Q870" s="265"/>
      <c r="R870" s="265"/>
      <c r="S870" s="265"/>
      <c r="T870" s="26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7" t="s">
        <v>173</v>
      </c>
      <c r="AU870" s="267" t="s">
        <v>82</v>
      </c>
      <c r="AV870" s="13" t="s">
        <v>80</v>
      </c>
      <c r="AW870" s="13" t="s">
        <v>30</v>
      </c>
      <c r="AX870" s="13" t="s">
        <v>73</v>
      </c>
      <c r="AY870" s="267" t="s">
        <v>165</v>
      </c>
    </row>
    <row r="871" spans="1:51" s="14" customFormat="1" ht="12">
      <c r="A871" s="14"/>
      <c r="B871" s="268"/>
      <c r="C871" s="269"/>
      <c r="D871" s="259" t="s">
        <v>173</v>
      </c>
      <c r="E871" s="270" t="s">
        <v>1</v>
      </c>
      <c r="F871" s="271" t="s">
        <v>3346</v>
      </c>
      <c r="G871" s="269"/>
      <c r="H871" s="272">
        <v>161.41</v>
      </c>
      <c r="I871" s="273"/>
      <c r="J871" s="269"/>
      <c r="K871" s="269"/>
      <c r="L871" s="274"/>
      <c r="M871" s="275"/>
      <c r="N871" s="276"/>
      <c r="O871" s="276"/>
      <c r="P871" s="276"/>
      <c r="Q871" s="276"/>
      <c r="R871" s="276"/>
      <c r="S871" s="276"/>
      <c r="T871" s="27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8" t="s">
        <v>173</v>
      </c>
      <c r="AU871" s="278" t="s">
        <v>82</v>
      </c>
      <c r="AV871" s="14" t="s">
        <v>82</v>
      </c>
      <c r="AW871" s="14" t="s">
        <v>30</v>
      </c>
      <c r="AX871" s="14" t="s">
        <v>73</v>
      </c>
      <c r="AY871" s="278" t="s">
        <v>165</v>
      </c>
    </row>
    <row r="872" spans="1:51" s="14" customFormat="1" ht="12">
      <c r="A872" s="14"/>
      <c r="B872" s="268"/>
      <c r="C872" s="269"/>
      <c r="D872" s="259" t="s">
        <v>173</v>
      </c>
      <c r="E872" s="270" t="s">
        <v>1</v>
      </c>
      <c r="F872" s="271" t="s">
        <v>3347</v>
      </c>
      <c r="G872" s="269"/>
      <c r="H872" s="272">
        <v>70.5</v>
      </c>
      <c r="I872" s="273"/>
      <c r="J872" s="269"/>
      <c r="K872" s="269"/>
      <c r="L872" s="274"/>
      <c r="M872" s="275"/>
      <c r="N872" s="276"/>
      <c r="O872" s="276"/>
      <c r="P872" s="276"/>
      <c r="Q872" s="276"/>
      <c r="R872" s="276"/>
      <c r="S872" s="276"/>
      <c r="T872" s="27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8" t="s">
        <v>173</v>
      </c>
      <c r="AU872" s="278" t="s">
        <v>82</v>
      </c>
      <c r="AV872" s="14" t="s">
        <v>82</v>
      </c>
      <c r="AW872" s="14" t="s">
        <v>30</v>
      </c>
      <c r="AX872" s="14" t="s">
        <v>73</v>
      </c>
      <c r="AY872" s="278" t="s">
        <v>165</v>
      </c>
    </row>
    <row r="873" spans="1:51" s="14" customFormat="1" ht="12">
      <c r="A873" s="14"/>
      <c r="B873" s="268"/>
      <c r="C873" s="269"/>
      <c r="D873" s="259" t="s">
        <v>173</v>
      </c>
      <c r="E873" s="270" t="s">
        <v>1</v>
      </c>
      <c r="F873" s="271" t="s">
        <v>3348</v>
      </c>
      <c r="G873" s="269"/>
      <c r="H873" s="272">
        <v>13.6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173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165</v>
      </c>
    </row>
    <row r="874" spans="1:65" s="2" customFormat="1" ht="21.75" customHeight="1">
      <c r="A874" s="37"/>
      <c r="B874" s="38"/>
      <c r="C874" s="243" t="s">
        <v>810</v>
      </c>
      <c r="D874" s="243" t="s">
        <v>167</v>
      </c>
      <c r="E874" s="244" t="s">
        <v>817</v>
      </c>
      <c r="F874" s="245" t="s">
        <v>818</v>
      </c>
      <c r="G874" s="246" t="s">
        <v>457</v>
      </c>
      <c r="H874" s="247">
        <v>97.9</v>
      </c>
      <c r="I874" s="248"/>
      <c r="J874" s="249">
        <f>ROUND(I874*H874,2)</f>
        <v>0</v>
      </c>
      <c r="K874" s="250"/>
      <c r="L874" s="43"/>
      <c r="M874" s="251" t="s">
        <v>1</v>
      </c>
      <c r="N874" s="252" t="s">
        <v>38</v>
      </c>
      <c r="O874" s="90"/>
      <c r="P874" s="253">
        <f>O874*H874</f>
        <v>0</v>
      </c>
      <c r="Q874" s="253">
        <v>5E-05</v>
      </c>
      <c r="R874" s="253">
        <f>Q874*H874</f>
        <v>0.004895000000000001</v>
      </c>
      <c r="S874" s="253">
        <v>0</v>
      </c>
      <c r="T874" s="254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255" t="s">
        <v>171</v>
      </c>
      <c r="AT874" s="255" t="s">
        <v>167</v>
      </c>
      <c r="AU874" s="255" t="s">
        <v>82</v>
      </c>
      <c r="AY874" s="16" t="s">
        <v>165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6" t="s">
        <v>80</v>
      </c>
      <c r="BK874" s="256">
        <f>ROUND(I874*H874,2)</f>
        <v>0</v>
      </c>
      <c r="BL874" s="16" t="s">
        <v>171</v>
      </c>
      <c r="BM874" s="255" t="s">
        <v>3349</v>
      </c>
    </row>
    <row r="875" spans="1:51" s="14" customFormat="1" ht="12">
      <c r="A875" s="14"/>
      <c r="B875" s="268"/>
      <c r="C875" s="269"/>
      <c r="D875" s="259" t="s">
        <v>173</v>
      </c>
      <c r="E875" s="270" t="s">
        <v>1</v>
      </c>
      <c r="F875" s="271" t="s">
        <v>3350</v>
      </c>
      <c r="G875" s="269"/>
      <c r="H875" s="272">
        <v>97.9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173</v>
      </c>
      <c r="AU875" s="278" t="s">
        <v>82</v>
      </c>
      <c r="AV875" s="14" t="s">
        <v>82</v>
      </c>
      <c r="AW875" s="14" t="s">
        <v>30</v>
      </c>
      <c r="AX875" s="14" t="s">
        <v>73</v>
      </c>
      <c r="AY875" s="278" t="s">
        <v>165</v>
      </c>
    </row>
    <row r="876" spans="1:65" s="2" customFormat="1" ht="21.75" customHeight="1">
      <c r="A876" s="37"/>
      <c r="B876" s="38"/>
      <c r="C876" s="243" t="s">
        <v>816</v>
      </c>
      <c r="D876" s="243" t="s">
        <v>167</v>
      </c>
      <c r="E876" s="244" t="s">
        <v>3351</v>
      </c>
      <c r="F876" s="245" t="s">
        <v>3352</v>
      </c>
      <c r="G876" s="246" t="s">
        <v>170</v>
      </c>
      <c r="H876" s="247">
        <v>3.06</v>
      </c>
      <c r="I876" s="248"/>
      <c r="J876" s="249">
        <f>ROUND(I876*H876,2)</f>
        <v>0</v>
      </c>
      <c r="K876" s="250"/>
      <c r="L876" s="43"/>
      <c r="M876" s="251" t="s">
        <v>1</v>
      </c>
      <c r="N876" s="252" t="s">
        <v>38</v>
      </c>
      <c r="O876" s="90"/>
      <c r="P876" s="253">
        <f>O876*H876</f>
        <v>0</v>
      </c>
      <c r="Q876" s="253">
        <v>0.00188</v>
      </c>
      <c r="R876" s="253">
        <f>Q876*H876</f>
        <v>0.0057528</v>
      </c>
      <c r="S876" s="253">
        <v>0</v>
      </c>
      <c r="T876" s="254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55" t="s">
        <v>171</v>
      </c>
      <c r="AT876" s="255" t="s">
        <v>167</v>
      </c>
      <c r="AU876" s="255" t="s">
        <v>82</v>
      </c>
      <c r="AY876" s="16" t="s">
        <v>165</v>
      </c>
      <c r="BE876" s="256">
        <f>IF(N876="základní",J876,0)</f>
        <v>0</v>
      </c>
      <c r="BF876" s="256">
        <f>IF(N876="snížená",J876,0)</f>
        <v>0</v>
      </c>
      <c r="BG876" s="256">
        <f>IF(N876="zákl. přenesená",J876,0)</f>
        <v>0</v>
      </c>
      <c r="BH876" s="256">
        <f>IF(N876="sníž. přenesená",J876,0)</f>
        <v>0</v>
      </c>
      <c r="BI876" s="256">
        <f>IF(N876="nulová",J876,0)</f>
        <v>0</v>
      </c>
      <c r="BJ876" s="16" t="s">
        <v>80</v>
      </c>
      <c r="BK876" s="256">
        <f>ROUND(I876*H876,2)</f>
        <v>0</v>
      </c>
      <c r="BL876" s="16" t="s">
        <v>171</v>
      </c>
      <c r="BM876" s="255" t="s">
        <v>3353</v>
      </c>
    </row>
    <row r="877" spans="1:51" s="13" customFormat="1" ht="12">
      <c r="A877" s="13"/>
      <c r="B877" s="257"/>
      <c r="C877" s="258"/>
      <c r="D877" s="259" t="s">
        <v>173</v>
      </c>
      <c r="E877" s="260" t="s">
        <v>1</v>
      </c>
      <c r="F877" s="261" t="s">
        <v>2979</v>
      </c>
      <c r="G877" s="258"/>
      <c r="H877" s="260" t="s">
        <v>1</v>
      </c>
      <c r="I877" s="262"/>
      <c r="J877" s="258"/>
      <c r="K877" s="258"/>
      <c r="L877" s="263"/>
      <c r="M877" s="264"/>
      <c r="N877" s="265"/>
      <c r="O877" s="265"/>
      <c r="P877" s="265"/>
      <c r="Q877" s="265"/>
      <c r="R877" s="265"/>
      <c r="S877" s="265"/>
      <c r="T877" s="266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7" t="s">
        <v>173</v>
      </c>
      <c r="AU877" s="267" t="s">
        <v>82</v>
      </c>
      <c r="AV877" s="13" t="s">
        <v>80</v>
      </c>
      <c r="AW877" s="13" t="s">
        <v>30</v>
      </c>
      <c r="AX877" s="13" t="s">
        <v>73</v>
      </c>
      <c r="AY877" s="267" t="s">
        <v>165</v>
      </c>
    </row>
    <row r="878" spans="1:51" s="14" customFormat="1" ht="12">
      <c r="A878" s="14"/>
      <c r="B878" s="268"/>
      <c r="C878" s="269"/>
      <c r="D878" s="259" t="s">
        <v>173</v>
      </c>
      <c r="E878" s="270" t="s">
        <v>1</v>
      </c>
      <c r="F878" s="271" t="s">
        <v>2980</v>
      </c>
      <c r="G878" s="269"/>
      <c r="H878" s="272">
        <v>1.53</v>
      </c>
      <c r="I878" s="273"/>
      <c r="J878" s="269"/>
      <c r="K878" s="269"/>
      <c r="L878" s="274"/>
      <c r="M878" s="275"/>
      <c r="N878" s="276"/>
      <c r="O878" s="276"/>
      <c r="P878" s="276"/>
      <c r="Q878" s="276"/>
      <c r="R878" s="276"/>
      <c r="S878" s="276"/>
      <c r="T878" s="27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78" t="s">
        <v>173</v>
      </c>
      <c r="AU878" s="278" t="s">
        <v>82</v>
      </c>
      <c r="AV878" s="14" t="s">
        <v>82</v>
      </c>
      <c r="AW878" s="14" t="s">
        <v>30</v>
      </c>
      <c r="AX878" s="14" t="s">
        <v>73</v>
      </c>
      <c r="AY878" s="278" t="s">
        <v>165</v>
      </c>
    </row>
    <row r="879" spans="1:51" s="14" customFormat="1" ht="12">
      <c r="A879" s="14"/>
      <c r="B879" s="268"/>
      <c r="C879" s="269"/>
      <c r="D879" s="259" t="s">
        <v>173</v>
      </c>
      <c r="E879" s="270" t="s">
        <v>1</v>
      </c>
      <c r="F879" s="271" t="s">
        <v>2981</v>
      </c>
      <c r="G879" s="269"/>
      <c r="H879" s="272">
        <v>1.53</v>
      </c>
      <c r="I879" s="273"/>
      <c r="J879" s="269"/>
      <c r="K879" s="269"/>
      <c r="L879" s="274"/>
      <c r="M879" s="275"/>
      <c r="N879" s="276"/>
      <c r="O879" s="276"/>
      <c r="P879" s="276"/>
      <c r="Q879" s="276"/>
      <c r="R879" s="276"/>
      <c r="S879" s="276"/>
      <c r="T879" s="27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8" t="s">
        <v>173</v>
      </c>
      <c r="AU879" s="278" t="s">
        <v>82</v>
      </c>
      <c r="AV879" s="14" t="s">
        <v>82</v>
      </c>
      <c r="AW879" s="14" t="s">
        <v>30</v>
      </c>
      <c r="AX879" s="14" t="s">
        <v>73</v>
      </c>
      <c r="AY879" s="278" t="s">
        <v>165</v>
      </c>
    </row>
    <row r="880" spans="1:65" s="2" customFormat="1" ht="16.5" customHeight="1">
      <c r="A880" s="37"/>
      <c r="B880" s="38"/>
      <c r="C880" s="279" t="s">
        <v>822</v>
      </c>
      <c r="D880" s="279" t="s">
        <v>238</v>
      </c>
      <c r="E880" s="280" t="s">
        <v>3354</v>
      </c>
      <c r="F880" s="281" t="s">
        <v>3355</v>
      </c>
      <c r="G880" s="282" t="s">
        <v>170</v>
      </c>
      <c r="H880" s="283">
        <v>3.519</v>
      </c>
      <c r="I880" s="284"/>
      <c r="J880" s="285">
        <f>ROUND(I880*H880,2)</f>
        <v>0</v>
      </c>
      <c r="K880" s="286"/>
      <c r="L880" s="287"/>
      <c r="M880" s="288" t="s">
        <v>1</v>
      </c>
      <c r="N880" s="289" t="s">
        <v>38</v>
      </c>
      <c r="O880" s="90"/>
      <c r="P880" s="253">
        <f>O880*H880</f>
        <v>0</v>
      </c>
      <c r="Q880" s="253">
        <v>0.135</v>
      </c>
      <c r="R880" s="253">
        <f>Q880*H880</f>
        <v>0.47506500000000007</v>
      </c>
      <c r="S880" s="253">
        <v>0</v>
      </c>
      <c r="T880" s="254">
        <f>S880*H880</f>
        <v>0</v>
      </c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R880" s="255" t="s">
        <v>208</v>
      </c>
      <c r="AT880" s="255" t="s">
        <v>238</v>
      </c>
      <c r="AU880" s="255" t="s">
        <v>82</v>
      </c>
      <c r="AY880" s="16" t="s">
        <v>165</v>
      </c>
      <c r="BE880" s="256">
        <f>IF(N880="základní",J880,0)</f>
        <v>0</v>
      </c>
      <c r="BF880" s="256">
        <f>IF(N880="snížená",J880,0)</f>
        <v>0</v>
      </c>
      <c r="BG880" s="256">
        <f>IF(N880="zákl. přenesená",J880,0)</f>
        <v>0</v>
      </c>
      <c r="BH880" s="256">
        <f>IF(N880="sníž. přenesená",J880,0)</f>
        <v>0</v>
      </c>
      <c r="BI880" s="256">
        <f>IF(N880="nulová",J880,0)</f>
        <v>0</v>
      </c>
      <c r="BJ880" s="16" t="s">
        <v>80</v>
      </c>
      <c r="BK880" s="256">
        <f>ROUND(I880*H880,2)</f>
        <v>0</v>
      </c>
      <c r="BL880" s="16" t="s">
        <v>171</v>
      </c>
      <c r="BM880" s="255" t="s">
        <v>3356</v>
      </c>
    </row>
    <row r="881" spans="1:51" s="14" customFormat="1" ht="12">
      <c r="A881" s="14"/>
      <c r="B881" s="268"/>
      <c r="C881" s="269"/>
      <c r="D881" s="259" t="s">
        <v>173</v>
      </c>
      <c r="E881" s="269"/>
      <c r="F881" s="271" t="s">
        <v>3357</v>
      </c>
      <c r="G881" s="269"/>
      <c r="H881" s="272">
        <v>3.519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173</v>
      </c>
      <c r="AU881" s="278" t="s">
        <v>82</v>
      </c>
      <c r="AV881" s="14" t="s">
        <v>82</v>
      </c>
      <c r="AW881" s="14" t="s">
        <v>4</v>
      </c>
      <c r="AX881" s="14" t="s">
        <v>80</v>
      </c>
      <c r="AY881" s="278" t="s">
        <v>165</v>
      </c>
    </row>
    <row r="882" spans="1:63" s="12" customFormat="1" ht="22.8" customHeight="1">
      <c r="A882" s="12"/>
      <c r="B882" s="227"/>
      <c r="C882" s="228"/>
      <c r="D882" s="229" t="s">
        <v>72</v>
      </c>
      <c r="E882" s="241" t="s">
        <v>626</v>
      </c>
      <c r="F882" s="241" t="s">
        <v>821</v>
      </c>
      <c r="G882" s="228"/>
      <c r="H882" s="228"/>
      <c r="I882" s="231"/>
      <c r="J882" s="242">
        <f>BK882</f>
        <v>0</v>
      </c>
      <c r="K882" s="228"/>
      <c r="L882" s="233"/>
      <c r="M882" s="234"/>
      <c r="N882" s="235"/>
      <c r="O882" s="235"/>
      <c r="P882" s="236">
        <f>SUM(P883:P891)</f>
        <v>0</v>
      </c>
      <c r="Q882" s="235"/>
      <c r="R882" s="236">
        <f>SUM(R883:R891)</f>
        <v>6.90133</v>
      </c>
      <c r="S882" s="235"/>
      <c r="T882" s="237">
        <f>SUM(T883:T891)</f>
        <v>0</v>
      </c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R882" s="238" t="s">
        <v>80</v>
      </c>
      <c r="AT882" s="239" t="s">
        <v>72</v>
      </c>
      <c r="AU882" s="239" t="s">
        <v>80</v>
      </c>
      <c r="AY882" s="238" t="s">
        <v>165</v>
      </c>
      <c r="BK882" s="240">
        <f>SUM(BK883:BK891)</f>
        <v>0</v>
      </c>
    </row>
    <row r="883" spans="1:65" s="2" customFormat="1" ht="21.75" customHeight="1">
      <c r="A883" s="37"/>
      <c r="B883" s="38"/>
      <c r="C883" s="243" t="s">
        <v>827</v>
      </c>
      <c r="D883" s="243" t="s">
        <v>167</v>
      </c>
      <c r="E883" s="244" t="s">
        <v>823</v>
      </c>
      <c r="F883" s="245" t="s">
        <v>824</v>
      </c>
      <c r="G883" s="246" t="s">
        <v>273</v>
      </c>
      <c r="H883" s="247">
        <v>15</v>
      </c>
      <c r="I883" s="248"/>
      <c r="J883" s="249">
        <f>ROUND(I883*H883,2)</f>
        <v>0</v>
      </c>
      <c r="K883" s="250"/>
      <c r="L883" s="43"/>
      <c r="M883" s="251" t="s">
        <v>1</v>
      </c>
      <c r="N883" s="252" t="s">
        <v>38</v>
      </c>
      <c r="O883" s="90"/>
      <c r="P883" s="253">
        <f>O883*H883</f>
        <v>0</v>
      </c>
      <c r="Q883" s="253">
        <v>0.4417</v>
      </c>
      <c r="R883" s="253">
        <f>Q883*H883</f>
        <v>6.6255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171</v>
      </c>
      <c r="AT883" s="255" t="s">
        <v>167</v>
      </c>
      <c r="AU883" s="255" t="s">
        <v>82</v>
      </c>
      <c r="AY883" s="16" t="s">
        <v>165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80</v>
      </c>
      <c r="BK883" s="256">
        <f>ROUND(I883*H883,2)</f>
        <v>0</v>
      </c>
      <c r="BL883" s="16" t="s">
        <v>171</v>
      </c>
      <c r="BM883" s="255" t="s">
        <v>3358</v>
      </c>
    </row>
    <row r="884" spans="1:51" s="14" customFormat="1" ht="12">
      <c r="A884" s="14"/>
      <c r="B884" s="268"/>
      <c r="C884" s="269"/>
      <c r="D884" s="259" t="s">
        <v>173</v>
      </c>
      <c r="E884" s="270" t="s">
        <v>1</v>
      </c>
      <c r="F884" s="271" t="s">
        <v>2927</v>
      </c>
      <c r="G884" s="269"/>
      <c r="H884" s="272">
        <v>9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173</v>
      </c>
      <c r="AU884" s="278" t="s">
        <v>82</v>
      </c>
      <c r="AV884" s="14" t="s">
        <v>82</v>
      </c>
      <c r="AW884" s="14" t="s">
        <v>30</v>
      </c>
      <c r="AX884" s="14" t="s">
        <v>73</v>
      </c>
      <c r="AY884" s="278" t="s">
        <v>165</v>
      </c>
    </row>
    <row r="885" spans="1:51" s="14" customFormat="1" ht="12">
      <c r="A885" s="14"/>
      <c r="B885" s="268"/>
      <c r="C885" s="269"/>
      <c r="D885" s="259" t="s">
        <v>173</v>
      </c>
      <c r="E885" s="270" t="s">
        <v>1</v>
      </c>
      <c r="F885" s="271" t="s">
        <v>3359</v>
      </c>
      <c r="G885" s="269"/>
      <c r="H885" s="272">
        <v>6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173</v>
      </c>
      <c r="AU885" s="278" t="s">
        <v>82</v>
      </c>
      <c r="AV885" s="14" t="s">
        <v>82</v>
      </c>
      <c r="AW885" s="14" t="s">
        <v>30</v>
      </c>
      <c r="AX885" s="14" t="s">
        <v>73</v>
      </c>
      <c r="AY885" s="278" t="s">
        <v>165</v>
      </c>
    </row>
    <row r="886" spans="1:65" s="2" customFormat="1" ht="16.5" customHeight="1">
      <c r="A886" s="37"/>
      <c r="B886" s="38"/>
      <c r="C886" s="279" t="s">
        <v>831</v>
      </c>
      <c r="D886" s="279" t="s">
        <v>238</v>
      </c>
      <c r="E886" s="280" t="s">
        <v>828</v>
      </c>
      <c r="F886" s="281" t="s">
        <v>829</v>
      </c>
      <c r="G886" s="282" t="s">
        <v>273</v>
      </c>
      <c r="H886" s="283">
        <v>9</v>
      </c>
      <c r="I886" s="284"/>
      <c r="J886" s="285">
        <f>ROUND(I886*H886,2)</f>
        <v>0</v>
      </c>
      <c r="K886" s="286"/>
      <c r="L886" s="287"/>
      <c r="M886" s="288" t="s">
        <v>1</v>
      </c>
      <c r="N886" s="289" t="s">
        <v>38</v>
      </c>
      <c r="O886" s="90"/>
      <c r="P886" s="253">
        <f>O886*H886</f>
        <v>0</v>
      </c>
      <c r="Q886" s="253">
        <v>0.01802</v>
      </c>
      <c r="R886" s="253">
        <f>Q886*H886</f>
        <v>0.16218000000000002</v>
      </c>
      <c r="S886" s="253">
        <v>0</v>
      </c>
      <c r="T886" s="254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55" t="s">
        <v>208</v>
      </c>
      <c r="AT886" s="255" t="s">
        <v>238</v>
      </c>
      <c r="AU886" s="255" t="s">
        <v>82</v>
      </c>
      <c r="AY886" s="16" t="s">
        <v>165</v>
      </c>
      <c r="BE886" s="256">
        <f>IF(N886="základní",J886,0)</f>
        <v>0</v>
      </c>
      <c r="BF886" s="256">
        <f>IF(N886="snížená",J886,0)</f>
        <v>0</v>
      </c>
      <c r="BG886" s="256">
        <f>IF(N886="zákl. přenesená",J886,0)</f>
        <v>0</v>
      </c>
      <c r="BH886" s="256">
        <f>IF(N886="sníž. přenesená",J886,0)</f>
        <v>0</v>
      </c>
      <c r="BI886" s="256">
        <f>IF(N886="nulová",J886,0)</f>
        <v>0</v>
      </c>
      <c r="BJ886" s="16" t="s">
        <v>80</v>
      </c>
      <c r="BK886" s="256">
        <f>ROUND(I886*H886,2)</f>
        <v>0</v>
      </c>
      <c r="BL886" s="16" t="s">
        <v>171</v>
      </c>
      <c r="BM886" s="255" t="s">
        <v>3360</v>
      </c>
    </row>
    <row r="887" spans="1:51" s="14" customFormat="1" ht="12">
      <c r="A887" s="14"/>
      <c r="B887" s="268"/>
      <c r="C887" s="269"/>
      <c r="D887" s="259" t="s">
        <v>173</v>
      </c>
      <c r="E887" s="270" t="s">
        <v>1</v>
      </c>
      <c r="F887" s="271" t="s">
        <v>2927</v>
      </c>
      <c r="G887" s="269"/>
      <c r="H887" s="272">
        <v>9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173</v>
      </c>
      <c r="AU887" s="278" t="s">
        <v>82</v>
      </c>
      <c r="AV887" s="14" t="s">
        <v>82</v>
      </c>
      <c r="AW887" s="14" t="s">
        <v>30</v>
      </c>
      <c r="AX887" s="14" t="s">
        <v>73</v>
      </c>
      <c r="AY887" s="278" t="s">
        <v>165</v>
      </c>
    </row>
    <row r="888" spans="1:65" s="2" customFormat="1" ht="16.5" customHeight="1">
      <c r="A888" s="37"/>
      <c r="B888" s="38"/>
      <c r="C888" s="279" t="s">
        <v>836</v>
      </c>
      <c r="D888" s="279" t="s">
        <v>238</v>
      </c>
      <c r="E888" s="280" t="s">
        <v>832</v>
      </c>
      <c r="F888" s="281" t="s">
        <v>833</v>
      </c>
      <c r="G888" s="282" t="s">
        <v>273</v>
      </c>
      <c r="H888" s="283">
        <v>5</v>
      </c>
      <c r="I888" s="284"/>
      <c r="J888" s="285">
        <f>ROUND(I888*H888,2)</f>
        <v>0</v>
      </c>
      <c r="K888" s="286"/>
      <c r="L888" s="287"/>
      <c r="M888" s="288" t="s">
        <v>1</v>
      </c>
      <c r="N888" s="289" t="s">
        <v>38</v>
      </c>
      <c r="O888" s="90"/>
      <c r="P888" s="253">
        <f>O888*H888</f>
        <v>0</v>
      </c>
      <c r="Q888" s="253">
        <v>0.01847</v>
      </c>
      <c r="R888" s="253">
        <f>Q888*H888</f>
        <v>0.09235</v>
      </c>
      <c r="S888" s="253">
        <v>0</v>
      </c>
      <c r="T888" s="254">
        <f>S888*H888</f>
        <v>0</v>
      </c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R888" s="255" t="s">
        <v>208</v>
      </c>
      <c r="AT888" s="255" t="s">
        <v>238</v>
      </c>
      <c r="AU888" s="255" t="s">
        <v>82</v>
      </c>
      <c r="AY888" s="16" t="s">
        <v>165</v>
      </c>
      <c r="BE888" s="256">
        <f>IF(N888="základní",J888,0)</f>
        <v>0</v>
      </c>
      <c r="BF888" s="256">
        <f>IF(N888="snížená",J888,0)</f>
        <v>0</v>
      </c>
      <c r="BG888" s="256">
        <f>IF(N888="zákl. přenesená",J888,0)</f>
        <v>0</v>
      </c>
      <c r="BH888" s="256">
        <f>IF(N888="sníž. přenesená",J888,0)</f>
        <v>0</v>
      </c>
      <c r="BI888" s="256">
        <f>IF(N888="nulová",J888,0)</f>
        <v>0</v>
      </c>
      <c r="BJ888" s="16" t="s">
        <v>80</v>
      </c>
      <c r="BK888" s="256">
        <f>ROUND(I888*H888,2)</f>
        <v>0</v>
      </c>
      <c r="BL888" s="16" t="s">
        <v>171</v>
      </c>
      <c r="BM888" s="255" t="s">
        <v>3361</v>
      </c>
    </row>
    <row r="889" spans="1:51" s="14" customFormat="1" ht="12">
      <c r="A889" s="14"/>
      <c r="B889" s="268"/>
      <c r="C889" s="269"/>
      <c r="D889" s="259" t="s">
        <v>173</v>
      </c>
      <c r="E889" s="270" t="s">
        <v>1</v>
      </c>
      <c r="F889" s="271" t="s">
        <v>3362</v>
      </c>
      <c r="G889" s="269"/>
      <c r="H889" s="272">
        <v>5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8" t="s">
        <v>173</v>
      </c>
      <c r="AU889" s="278" t="s">
        <v>82</v>
      </c>
      <c r="AV889" s="14" t="s">
        <v>82</v>
      </c>
      <c r="AW889" s="14" t="s">
        <v>30</v>
      </c>
      <c r="AX889" s="14" t="s">
        <v>73</v>
      </c>
      <c r="AY889" s="278" t="s">
        <v>165</v>
      </c>
    </row>
    <row r="890" spans="1:65" s="2" customFormat="1" ht="21.75" customHeight="1">
      <c r="A890" s="37"/>
      <c r="B890" s="38"/>
      <c r="C890" s="279" t="s">
        <v>841</v>
      </c>
      <c r="D890" s="279" t="s">
        <v>238</v>
      </c>
      <c r="E890" s="280" t="s">
        <v>3363</v>
      </c>
      <c r="F890" s="281" t="s">
        <v>3364</v>
      </c>
      <c r="G890" s="282" t="s">
        <v>273</v>
      </c>
      <c r="H890" s="283">
        <v>1</v>
      </c>
      <c r="I890" s="284"/>
      <c r="J890" s="285">
        <f>ROUND(I890*H890,2)</f>
        <v>0</v>
      </c>
      <c r="K890" s="286"/>
      <c r="L890" s="287"/>
      <c r="M890" s="288" t="s">
        <v>1</v>
      </c>
      <c r="N890" s="289" t="s">
        <v>38</v>
      </c>
      <c r="O890" s="90"/>
      <c r="P890" s="253">
        <f>O890*H890</f>
        <v>0</v>
      </c>
      <c r="Q890" s="253">
        <v>0.0213</v>
      </c>
      <c r="R890" s="253">
        <f>Q890*H890</f>
        <v>0.0213</v>
      </c>
      <c r="S890" s="253">
        <v>0</v>
      </c>
      <c r="T890" s="254">
        <f>S890*H890</f>
        <v>0</v>
      </c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R890" s="255" t="s">
        <v>208</v>
      </c>
      <c r="AT890" s="255" t="s">
        <v>238</v>
      </c>
      <c r="AU890" s="255" t="s">
        <v>82</v>
      </c>
      <c r="AY890" s="16" t="s">
        <v>165</v>
      </c>
      <c r="BE890" s="256">
        <f>IF(N890="základní",J890,0)</f>
        <v>0</v>
      </c>
      <c r="BF890" s="256">
        <f>IF(N890="snížená",J890,0)</f>
        <v>0</v>
      </c>
      <c r="BG890" s="256">
        <f>IF(N890="zákl. přenesená",J890,0)</f>
        <v>0</v>
      </c>
      <c r="BH890" s="256">
        <f>IF(N890="sníž. přenesená",J890,0)</f>
        <v>0</v>
      </c>
      <c r="BI890" s="256">
        <f>IF(N890="nulová",J890,0)</f>
        <v>0</v>
      </c>
      <c r="BJ890" s="16" t="s">
        <v>80</v>
      </c>
      <c r="BK890" s="256">
        <f>ROUND(I890*H890,2)</f>
        <v>0</v>
      </c>
      <c r="BL890" s="16" t="s">
        <v>171</v>
      </c>
      <c r="BM890" s="255" t="s">
        <v>3365</v>
      </c>
    </row>
    <row r="891" spans="1:51" s="14" customFormat="1" ht="12">
      <c r="A891" s="14"/>
      <c r="B891" s="268"/>
      <c r="C891" s="269"/>
      <c r="D891" s="259" t="s">
        <v>173</v>
      </c>
      <c r="E891" s="270" t="s">
        <v>1</v>
      </c>
      <c r="F891" s="271" t="s">
        <v>287</v>
      </c>
      <c r="G891" s="269"/>
      <c r="H891" s="272">
        <v>1</v>
      </c>
      <c r="I891" s="273"/>
      <c r="J891" s="269"/>
      <c r="K891" s="269"/>
      <c r="L891" s="274"/>
      <c r="M891" s="275"/>
      <c r="N891" s="276"/>
      <c r="O891" s="276"/>
      <c r="P891" s="276"/>
      <c r="Q891" s="276"/>
      <c r="R891" s="276"/>
      <c r="S891" s="276"/>
      <c r="T891" s="27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8" t="s">
        <v>173</v>
      </c>
      <c r="AU891" s="278" t="s">
        <v>82</v>
      </c>
      <c r="AV891" s="14" t="s">
        <v>82</v>
      </c>
      <c r="AW891" s="14" t="s">
        <v>30</v>
      </c>
      <c r="AX891" s="14" t="s">
        <v>73</v>
      </c>
      <c r="AY891" s="278" t="s">
        <v>165</v>
      </c>
    </row>
    <row r="892" spans="1:63" s="12" customFormat="1" ht="22.8" customHeight="1">
      <c r="A892" s="12"/>
      <c r="B892" s="227"/>
      <c r="C892" s="228"/>
      <c r="D892" s="229" t="s">
        <v>72</v>
      </c>
      <c r="E892" s="241" t="s">
        <v>212</v>
      </c>
      <c r="F892" s="241" t="s">
        <v>835</v>
      </c>
      <c r="G892" s="228"/>
      <c r="H892" s="228"/>
      <c r="I892" s="231"/>
      <c r="J892" s="242">
        <f>BK892</f>
        <v>0</v>
      </c>
      <c r="K892" s="228"/>
      <c r="L892" s="233"/>
      <c r="M892" s="234"/>
      <c r="N892" s="235"/>
      <c r="O892" s="235"/>
      <c r="P892" s="236">
        <f>SUM(P893:P896)</f>
        <v>0</v>
      </c>
      <c r="Q892" s="235"/>
      <c r="R892" s="236">
        <f>SUM(R893:R896)</f>
        <v>0.3378472</v>
      </c>
      <c r="S892" s="235"/>
      <c r="T892" s="237">
        <f>SUM(T893:T896)</f>
        <v>10.87542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238" t="s">
        <v>80</v>
      </c>
      <c r="AT892" s="239" t="s">
        <v>72</v>
      </c>
      <c r="AU892" s="239" t="s">
        <v>80</v>
      </c>
      <c r="AY892" s="238" t="s">
        <v>165</v>
      </c>
      <c r="BK892" s="240">
        <f>SUM(BK893:BK896)</f>
        <v>0</v>
      </c>
    </row>
    <row r="893" spans="1:65" s="2" customFormat="1" ht="21.75" customHeight="1">
      <c r="A893" s="37"/>
      <c r="B893" s="38"/>
      <c r="C893" s="243" t="s">
        <v>846</v>
      </c>
      <c r="D893" s="243" t="s">
        <v>167</v>
      </c>
      <c r="E893" s="244" t="s">
        <v>837</v>
      </c>
      <c r="F893" s="245" t="s">
        <v>838</v>
      </c>
      <c r="G893" s="246" t="s">
        <v>273</v>
      </c>
      <c r="H893" s="247">
        <v>106</v>
      </c>
      <c r="I893" s="248"/>
      <c r="J893" s="249">
        <f>ROUND(I893*H893,2)</f>
        <v>0</v>
      </c>
      <c r="K893" s="250"/>
      <c r="L893" s="43"/>
      <c r="M893" s="251" t="s">
        <v>1</v>
      </c>
      <c r="N893" s="252" t="s">
        <v>38</v>
      </c>
      <c r="O893" s="90"/>
      <c r="P893" s="253">
        <f>O893*H893</f>
        <v>0</v>
      </c>
      <c r="Q893" s="253">
        <v>1E-05</v>
      </c>
      <c r="R893" s="253">
        <f>Q893*H893</f>
        <v>0.0010600000000000002</v>
      </c>
      <c r="S893" s="253">
        <v>0</v>
      </c>
      <c r="T893" s="254">
        <f>S893*H893</f>
        <v>0</v>
      </c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R893" s="255" t="s">
        <v>171</v>
      </c>
      <c r="AT893" s="255" t="s">
        <v>167</v>
      </c>
      <c r="AU893" s="255" t="s">
        <v>82</v>
      </c>
      <c r="AY893" s="16" t="s">
        <v>165</v>
      </c>
      <c r="BE893" s="256">
        <f>IF(N893="základní",J893,0)</f>
        <v>0</v>
      </c>
      <c r="BF893" s="256">
        <f>IF(N893="snížená",J893,0)</f>
        <v>0</v>
      </c>
      <c r="BG893" s="256">
        <f>IF(N893="zákl. přenesená",J893,0)</f>
        <v>0</v>
      </c>
      <c r="BH893" s="256">
        <f>IF(N893="sníž. přenesená",J893,0)</f>
        <v>0</v>
      </c>
      <c r="BI893" s="256">
        <f>IF(N893="nulová",J893,0)</f>
        <v>0</v>
      </c>
      <c r="BJ893" s="16" t="s">
        <v>80</v>
      </c>
      <c r="BK893" s="256">
        <f>ROUND(I893*H893,2)</f>
        <v>0</v>
      </c>
      <c r="BL893" s="16" t="s">
        <v>171</v>
      </c>
      <c r="BM893" s="255" t="s">
        <v>3366</v>
      </c>
    </row>
    <row r="894" spans="1:51" s="14" customFormat="1" ht="12">
      <c r="A894" s="14"/>
      <c r="B894" s="268"/>
      <c r="C894" s="269"/>
      <c r="D894" s="259" t="s">
        <v>173</v>
      </c>
      <c r="E894" s="270" t="s">
        <v>1</v>
      </c>
      <c r="F894" s="271" t="s">
        <v>3367</v>
      </c>
      <c r="G894" s="269"/>
      <c r="H894" s="272">
        <v>106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173</v>
      </c>
      <c r="AU894" s="278" t="s">
        <v>82</v>
      </c>
      <c r="AV894" s="14" t="s">
        <v>82</v>
      </c>
      <c r="AW894" s="14" t="s">
        <v>30</v>
      </c>
      <c r="AX894" s="14" t="s">
        <v>73</v>
      </c>
      <c r="AY894" s="278" t="s">
        <v>165</v>
      </c>
    </row>
    <row r="895" spans="1:65" s="2" customFormat="1" ht="21.75" customHeight="1">
      <c r="A895" s="37"/>
      <c r="B895" s="38"/>
      <c r="C895" s="243" t="s">
        <v>850</v>
      </c>
      <c r="D895" s="243" t="s">
        <v>167</v>
      </c>
      <c r="E895" s="244" t="s">
        <v>851</v>
      </c>
      <c r="F895" s="245" t="s">
        <v>852</v>
      </c>
      <c r="G895" s="246" t="s">
        <v>457</v>
      </c>
      <c r="H895" s="247">
        <v>350.82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38</v>
      </c>
      <c r="O895" s="90"/>
      <c r="P895" s="253">
        <f>O895*H895</f>
        <v>0</v>
      </c>
      <c r="Q895" s="253">
        <v>0.00096</v>
      </c>
      <c r="R895" s="253">
        <f>Q895*H895</f>
        <v>0.3367872</v>
      </c>
      <c r="S895" s="253">
        <v>0.031</v>
      </c>
      <c r="T895" s="254">
        <f>S895*H895</f>
        <v>10.87542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171</v>
      </c>
      <c r="AT895" s="255" t="s">
        <v>167</v>
      </c>
      <c r="AU895" s="255" t="s">
        <v>82</v>
      </c>
      <c r="AY895" s="16" t="s">
        <v>165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171</v>
      </c>
      <c r="BM895" s="255" t="s">
        <v>3368</v>
      </c>
    </row>
    <row r="896" spans="1:51" s="14" customFormat="1" ht="12">
      <c r="A896" s="14"/>
      <c r="B896" s="268"/>
      <c r="C896" s="269"/>
      <c r="D896" s="259" t="s">
        <v>173</v>
      </c>
      <c r="E896" s="270" t="s">
        <v>1</v>
      </c>
      <c r="F896" s="271" t="s">
        <v>3369</v>
      </c>
      <c r="G896" s="269"/>
      <c r="H896" s="272">
        <v>350.82</v>
      </c>
      <c r="I896" s="273"/>
      <c r="J896" s="269"/>
      <c r="K896" s="269"/>
      <c r="L896" s="274"/>
      <c r="M896" s="275"/>
      <c r="N896" s="276"/>
      <c r="O896" s="276"/>
      <c r="P896" s="276"/>
      <c r="Q896" s="276"/>
      <c r="R896" s="276"/>
      <c r="S896" s="276"/>
      <c r="T896" s="27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8" t="s">
        <v>173</v>
      </c>
      <c r="AU896" s="278" t="s">
        <v>82</v>
      </c>
      <c r="AV896" s="14" t="s">
        <v>82</v>
      </c>
      <c r="AW896" s="14" t="s">
        <v>30</v>
      </c>
      <c r="AX896" s="14" t="s">
        <v>73</v>
      </c>
      <c r="AY896" s="278" t="s">
        <v>165</v>
      </c>
    </row>
    <row r="897" spans="1:63" s="12" customFormat="1" ht="22.8" customHeight="1">
      <c r="A897" s="12"/>
      <c r="B897" s="227"/>
      <c r="C897" s="228"/>
      <c r="D897" s="229" t="s">
        <v>72</v>
      </c>
      <c r="E897" s="241" t="s">
        <v>822</v>
      </c>
      <c r="F897" s="241" t="s">
        <v>855</v>
      </c>
      <c r="G897" s="228"/>
      <c r="H897" s="228"/>
      <c r="I897" s="231"/>
      <c r="J897" s="242">
        <f>BK897</f>
        <v>0</v>
      </c>
      <c r="K897" s="228"/>
      <c r="L897" s="233"/>
      <c r="M897" s="234"/>
      <c r="N897" s="235"/>
      <c r="O897" s="235"/>
      <c r="P897" s="236">
        <f>SUM(P898:P925)</f>
        <v>0</v>
      </c>
      <c r="Q897" s="235"/>
      <c r="R897" s="236">
        <f>SUM(R898:R925)</f>
        <v>0.08386452999999999</v>
      </c>
      <c r="S897" s="235"/>
      <c r="T897" s="237">
        <f>SUM(T898:T925)</f>
        <v>0</v>
      </c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R897" s="238" t="s">
        <v>80</v>
      </c>
      <c r="AT897" s="239" t="s">
        <v>72</v>
      </c>
      <c r="AU897" s="239" t="s">
        <v>80</v>
      </c>
      <c r="AY897" s="238" t="s">
        <v>165</v>
      </c>
      <c r="BK897" s="240">
        <f>SUM(BK898:BK925)</f>
        <v>0</v>
      </c>
    </row>
    <row r="898" spans="1:65" s="2" customFormat="1" ht="21.75" customHeight="1">
      <c r="A898" s="37"/>
      <c r="B898" s="38"/>
      <c r="C898" s="243" t="s">
        <v>856</v>
      </c>
      <c r="D898" s="243" t="s">
        <v>167</v>
      </c>
      <c r="E898" s="244" t="s">
        <v>857</v>
      </c>
      <c r="F898" s="245" t="s">
        <v>858</v>
      </c>
      <c r="G898" s="246" t="s">
        <v>170</v>
      </c>
      <c r="H898" s="247">
        <v>1281.6</v>
      </c>
      <c r="I898" s="248"/>
      <c r="J898" s="249">
        <f>ROUND(I898*H898,2)</f>
        <v>0</v>
      </c>
      <c r="K898" s="250"/>
      <c r="L898" s="43"/>
      <c r="M898" s="251" t="s">
        <v>1</v>
      </c>
      <c r="N898" s="252" t="s">
        <v>38</v>
      </c>
      <c r="O898" s="90"/>
      <c r="P898" s="253">
        <f>O898*H898</f>
        <v>0</v>
      </c>
      <c r="Q898" s="253">
        <v>0</v>
      </c>
      <c r="R898" s="253">
        <f>Q898*H898</f>
        <v>0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171</v>
      </c>
      <c r="AT898" s="255" t="s">
        <v>167</v>
      </c>
      <c r="AU898" s="255" t="s">
        <v>82</v>
      </c>
      <c r="AY898" s="16" t="s">
        <v>165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80</v>
      </c>
      <c r="BK898" s="256">
        <f>ROUND(I898*H898,2)</f>
        <v>0</v>
      </c>
      <c r="BL898" s="16" t="s">
        <v>171</v>
      </c>
      <c r="BM898" s="255" t="s">
        <v>3370</v>
      </c>
    </row>
    <row r="899" spans="1:51" s="14" customFormat="1" ht="12">
      <c r="A899" s="14"/>
      <c r="B899" s="268"/>
      <c r="C899" s="269"/>
      <c r="D899" s="259" t="s">
        <v>173</v>
      </c>
      <c r="E899" s="270" t="s">
        <v>1</v>
      </c>
      <c r="F899" s="271" t="s">
        <v>3371</v>
      </c>
      <c r="G899" s="269"/>
      <c r="H899" s="272">
        <v>382.176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173</v>
      </c>
      <c r="AU899" s="278" t="s">
        <v>82</v>
      </c>
      <c r="AV899" s="14" t="s">
        <v>82</v>
      </c>
      <c r="AW899" s="14" t="s">
        <v>30</v>
      </c>
      <c r="AX899" s="14" t="s">
        <v>73</v>
      </c>
      <c r="AY899" s="278" t="s">
        <v>165</v>
      </c>
    </row>
    <row r="900" spans="1:51" s="14" customFormat="1" ht="12">
      <c r="A900" s="14"/>
      <c r="B900" s="268"/>
      <c r="C900" s="269"/>
      <c r="D900" s="259" t="s">
        <v>173</v>
      </c>
      <c r="E900" s="270" t="s">
        <v>1</v>
      </c>
      <c r="F900" s="271" t="s">
        <v>3372</v>
      </c>
      <c r="G900" s="269"/>
      <c r="H900" s="272">
        <v>272.16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173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165</v>
      </c>
    </row>
    <row r="901" spans="1:51" s="14" customFormat="1" ht="12">
      <c r="A901" s="14"/>
      <c r="B901" s="268"/>
      <c r="C901" s="269"/>
      <c r="D901" s="259" t="s">
        <v>173</v>
      </c>
      <c r="E901" s="270" t="s">
        <v>1</v>
      </c>
      <c r="F901" s="271" t="s">
        <v>3373</v>
      </c>
      <c r="G901" s="269"/>
      <c r="H901" s="272">
        <v>369.864</v>
      </c>
      <c r="I901" s="273"/>
      <c r="J901" s="269"/>
      <c r="K901" s="269"/>
      <c r="L901" s="274"/>
      <c r="M901" s="275"/>
      <c r="N901" s="276"/>
      <c r="O901" s="276"/>
      <c r="P901" s="276"/>
      <c r="Q901" s="276"/>
      <c r="R901" s="276"/>
      <c r="S901" s="276"/>
      <c r="T901" s="27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8" t="s">
        <v>173</v>
      </c>
      <c r="AU901" s="278" t="s">
        <v>82</v>
      </c>
      <c r="AV901" s="14" t="s">
        <v>82</v>
      </c>
      <c r="AW901" s="14" t="s">
        <v>30</v>
      </c>
      <c r="AX901" s="14" t="s">
        <v>73</v>
      </c>
      <c r="AY901" s="278" t="s">
        <v>165</v>
      </c>
    </row>
    <row r="902" spans="1:51" s="14" customFormat="1" ht="12">
      <c r="A902" s="14"/>
      <c r="B902" s="268"/>
      <c r="C902" s="269"/>
      <c r="D902" s="259" t="s">
        <v>173</v>
      </c>
      <c r="E902" s="270" t="s">
        <v>1</v>
      </c>
      <c r="F902" s="271" t="s">
        <v>3374</v>
      </c>
      <c r="G902" s="269"/>
      <c r="H902" s="272">
        <v>257.4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173</v>
      </c>
      <c r="AU902" s="278" t="s">
        <v>82</v>
      </c>
      <c r="AV902" s="14" t="s">
        <v>82</v>
      </c>
      <c r="AW902" s="14" t="s">
        <v>30</v>
      </c>
      <c r="AX902" s="14" t="s">
        <v>73</v>
      </c>
      <c r="AY902" s="278" t="s">
        <v>165</v>
      </c>
    </row>
    <row r="903" spans="1:65" s="2" customFormat="1" ht="21.75" customHeight="1">
      <c r="A903" s="37"/>
      <c r="B903" s="38"/>
      <c r="C903" s="243" t="s">
        <v>864</v>
      </c>
      <c r="D903" s="243" t="s">
        <v>167</v>
      </c>
      <c r="E903" s="244" t="s">
        <v>865</v>
      </c>
      <c r="F903" s="245" t="s">
        <v>866</v>
      </c>
      <c r="G903" s="246" t="s">
        <v>170</v>
      </c>
      <c r="H903" s="247">
        <v>192240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38</v>
      </c>
      <c r="O903" s="90"/>
      <c r="P903" s="253">
        <f>O903*H903</f>
        <v>0</v>
      </c>
      <c r="Q903" s="253">
        <v>0</v>
      </c>
      <c r="R903" s="253">
        <f>Q903*H903</f>
        <v>0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171</v>
      </c>
      <c r="AT903" s="255" t="s">
        <v>167</v>
      </c>
      <c r="AU903" s="255" t="s">
        <v>82</v>
      </c>
      <c r="AY903" s="16" t="s">
        <v>165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171</v>
      </c>
      <c r="BM903" s="255" t="s">
        <v>3375</v>
      </c>
    </row>
    <row r="904" spans="1:51" s="14" customFormat="1" ht="12">
      <c r="A904" s="14"/>
      <c r="B904" s="268"/>
      <c r="C904" s="269"/>
      <c r="D904" s="259" t="s">
        <v>173</v>
      </c>
      <c r="E904" s="270" t="s">
        <v>1</v>
      </c>
      <c r="F904" s="271" t="s">
        <v>3376</v>
      </c>
      <c r="G904" s="269"/>
      <c r="H904" s="272">
        <v>192240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173</v>
      </c>
      <c r="AU904" s="278" t="s">
        <v>82</v>
      </c>
      <c r="AV904" s="14" t="s">
        <v>82</v>
      </c>
      <c r="AW904" s="14" t="s">
        <v>30</v>
      </c>
      <c r="AX904" s="14" t="s">
        <v>73</v>
      </c>
      <c r="AY904" s="278" t="s">
        <v>165</v>
      </c>
    </row>
    <row r="905" spans="1:65" s="2" customFormat="1" ht="21.75" customHeight="1">
      <c r="A905" s="37"/>
      <c r="B905" s="38"/>
      <c r="C905" s="243" t="s">
        <v>869</v>
      </c>
      <c r="D905" s="243" t="s">
        <v>167</v>
      </c>
      <c r="E905" s="244" t="s">
        <v>870</v>
      </c>
      <c r="F905" s="245" t="s">
        <v>871</v>
      </c>
      <c r="G905" s="246" t="s">
        <v>170</v>
      </c>
      <c r="H905" s="247">
        <v>1281.6</v>
      </c>
      <c r="I905" s="248"/>
      <c r="J905" s="249">
        <f>ROUND(I905*H905,2)</f>
        <v>0</v>
      </c>
      <c r="K905" s="250"/>
      <c r="L905" s="43"/>
      <c r="M905" s="251" t="s">
        <v>1</v>
      </c>
      <c r="N905" s="252" t="s">
        <v>38</v>
      </c>
      <c r="O905" s="90"/>
      <c r="P905" s="253">
        <f>O905*H905</f>
        <v>0</v>
      </c>
      <c r="Q905" s="253">
        <v>0</v>
      </c>
      <c r="R905" s="253">
        <f>Q905*H905</f>
        <v>0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171</v>
      </c>
      <c r="AT905" s="255" t="s">
        <v>167</v>
      </c>
      <c r="AU905" s="255" t="s">
        <v>82</v>
      </c>
      <c r="AY905" s="16" t="s">
        <v>165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80</v>
      </c>
      <c r="BK905" s="256">
        <f>ROUND(I905*H905,2)</f>
        <v>0</v>
      </c>
      <c r="BL905" s="16" t="s">
        <v>171</v>
      </c>
      <c r="BM905" s="255" t="s">
        <v>3377</v>
      </c>
    </row>
    <row r="906" spans="1:51" s="14" customFormat="1" ht="12">
      <c r="A906" s="14"/>
      <c r="B906" s="268"/>
      <c r="C906" s="269"/>
      <c r="D906" s="259" t="s">
        <v>173</v>
      </c>
      <c r="E906" s="270" t="s">
        <v>1</v>
      </c>
      <c r="F906" s="271" t="s">
        <v>3378</v>
      </c>
      <c r="G906" s="269"/>
      <c r="H906" s="272">
        <v>1281.6</v>
      </c>
      <c r="I906" s="273"/>
      <c r="J906" s="269"/>
      <c r="K906" s="269"/>
      <c r="L906" s="274"/>
      <c r="M906" s="275"/>
      <c r="N906" s="276"/>
      <c r="O906" s="276"/>
      <c r="P906" s="276"/>
      <c r="Q906" s="276"/>
      <c r="R906" s="276"/>
      <c r="S906" s="276"/>
      <c r="T906" s="27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78" t="s">
        <v>173</v>
      </c>
      <c r="AU906" s="278" t="s">
        <v>82</v>
      </c>
      <c r="AV906" s="14" t="s">
        <v>82</v>
      </c>
      <c r="AW906" s="14" t="s">
        <v>30</v>
      </c>
      <c r="AX906" s="14" t="s">
        <v>73</v>
      </c>
      <c r="AY906" s="278" t="s">
        <v>165</v>
      </c>
    </row>
    <row r="907" spans="1:65" s="2" customFormat="1" ht="21.75" customHeight="1">
      <c r="A907" s="37"/>
      <c r="B907" s="38"/>
      <c r="C907" s="243" t="s">
        <v>874</v>
      </c>
      <c r="D907" s="243" t="s">
        <v>167</v>
      </c>
      <c r="E907" s="244" t="s">
        <v>875</v>
      </c>
      <c r="F907" s="245" t="s">
        <v>876</v>
      </c>
      <c r="G907" s="246" t="s">
        <v>170</v>
      </c>
      <c r="H907" s="247">
        <v>132.939</v>
      </c>
      <c r="I907" s="248"/>
      <c r="J907" s="249">
        <f>ROUND(I907*H907,2)</f>
        <v>0</v>
      </c>
      <c r="K907" s="250"/>
      <c r="L907" s="43"/>
      <c r="M907" s="251" t="s">
        <v>1</v>
      </c>
      <c r="N907" s="252" t="s">
        <v>38</v>
      </c>
      <c r="O907" s="90"/>
      <c r="P907" s="253">
        <f>O907*H907</f>
        <v>0</v>
      </c>
      <c r="Q907" s="253">
        <v>0</v>
      </c>
      <c r="R907" s="253">
        <f>Q907*H907</f>
        <v>0</v>
      </c>
      <c r="S907" s="253">
        <v>0</v>
      </c>
      <c r="T907" s="254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255" t="s">
        <v>171</v>
      </c>
      <c r="AT907" s="255" t="s">
        <v>167</v>
      </c>
      <c r="AU907" s="255" t="s">
        <v>82</v>
      </c>
      <c r="AY907" s="16" t="s">
        <v>165</v>
      </c>
      <c r="BE907" s="256">
        <f>IF(N907="základní",J907,0)</f>
        <v>0</v>
      </c>
      <c r="BF907" s="256">
        <f>IF(N907="snížená",J907,0)</f>
        <v>0</v>
      </c>
      <c r="BG907" s="256">
        <f>IF(N907="zákl. přenesená",J907,0)</f>
        <v>0</v>
      </c>
      <c r="BH907" s="256">
        <f>IF(N907="sníž. přenesená",J907,0)</f>
        <v>0</v>
      </c>
      <c r="BI907" s="256">
        <f>IF(N907="nulová",J907,0)</f>
        <v>0</v>
      </c>
      <c r="BJ907" s="16" t="s">
        <v>80</v>
      </c>
      <c r="BK907" s="256">
        <f>ROUND(I907*H907,2)</f>
        <v>0</v>
      </c>
      <c r="BL907" s="16" t="s">
        <v>171</v>
      </c>
      <c r="BM907" s="255" t="s">
        <v>3379</v>
      </c>
    </row>
    <row r="908" spans="1:51" s="14" customFormat="1" ht="12">
      <c r="A908" s="14"/>
      <c r="B908" s="268"/>
      <c r="C908" s="269"/>
      <c r="D908" s="259" t="s">
        <v>173</v>
      </c>
      <c r="E908" s="270" t="s">
        <v>1</v>
      </c>
      <c r="F908" s="271" t="s">
        <v>3380</v>
      </c>
      <c r="G908" s="269"/>
      <c r="H908" s="272">
        <v>39.248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173</v>
      </c>
      <c r="AU908" s="278" t="s">
        <v>82</v>
      </c>
      <c r="AV908" s="14" t="s">
        <v>82</v>
      </c>
      <c r="AW908" s="14" t="s">
        <v>30</v>
      </c>
      <c r="AX908" s="14" t="s">
        <v>73</v>
      </c>
      <c r="AY908" s="278" t="s">
        <v>165</v>
      </c>
    </row>
    <row r="909" spans="1:51" s="14" customFormat="1" ht="12">
      <c r="A909" s="14"/>
      <c r="B909" s="268"/>
      <c r="C909" s="269"/>
      <c r="D909" s="259" t="s">
        <v>173</v>
      </c>
      <c r="E909" s="270" t="s">
        <v>1</v>
      </c>
      <c r="F909" s="271" t="s">
        <v>3381</v>
      </c>
      <c r="G909" s="269"/>
      <c r="H909" s="272">
        <v>28.35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173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165</v>
      </c>
    </row>
    <row r="910" spans="1:51" s="14" customFormat="1" ht="12">
      <c r="A910" s="14"/>
      <c r="B910" s="268"/>
      <c r="C910" s="269"/>
      <c r="D910" s="259" t="s">
        <v>173</v>
      </c>
      <c r="E910" s="270" t="s">
        <v>1</v>
      </c>
      <c r="F910" s="271" t="s">
        <v>3382</v>
      </c>
      <c r="G910" s="269"/>
      <c r="H910" s="272">
        <v>38.528</v>
      </c>
      <c r="I910" s="273"/>
      <c r="J910" s="269"/>
      <c r="K910" s="269"/>
      <c r="L910" s="274"/>
      <c r="M910" s="275"/>
      <c r="N910" s="276"/>
      <c r="O910" s="276"/>
      <c r="P910" s="276"/>
      <c r="Q910" s="276"/>
      <c r="R910" s="276"/>
      <c r="S910" s="276"/>
      <c r="T910" s="27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8" t="s">
        <v>173</v>
      </c>
      <c r="AU910" s="278" t="s">
        <v>82</v>
      </c>
      <c r="AV910" s="14" t="s">
        <v>82</v>
      </c>
      <c r="AW910" s="14" t="s">
        <v>30</v>
      </c>
      <c r="AX910" s="14" t="s">
        <v>73</v>
      </c>
      <c r="AY910" s="278" t="s">
        <v>165</v>
      </c>
    </row>
    <row r="911" spans="1:51" s="14" customFormat="1" ht="12">
      <c r="A911" s="14"/>
      <c r="B911" s="268"/>
      <c r="C911" s="269"/>
      <c r="D911" s="259" t="s">
        <v>173</v>
      </c>
      <c r="E911" s="270" t="s">
        <v>1</v>
      </c>
      <c r="F911" s="271" t="s">
        <v>3383</v>
      </c>
      <c r="G911" s="269"/>
      <c r="H911" s="272">
        <v>26.813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173</v>
      </c>
      <c r="AU911" s="278" t="s">
        <v>82</v>
      </c>
      <c r="AV911" s="14" t="s">
        <v>82</v>
      </c>
      <c r="AW911" s="14" t="s">
        <v>30</v>
      </c>
      <c r="AX911" s="14" t="s">
        <v>73</v>
      </c>
      <c r="AY911" s="278" t="s">
        <v>165</v>
      </c>
    </row>
    <row r="912" spans="1:65" s="2" customFormat="1" ht="21.75" customHeight="1">
      <c r="A912" s="37"/>
      <c r="B912" s="38"/>
      <c r="C912" s="243" t="s">
        <v>882</v>
      </c>
      <c r="D912" s="243" t="s">
        <v>167</v>
      </c>
      <c r="E912" s="244" t="s">
        <v>883</v>
      </c>
      <c r="F912" s="245" t="s">
        <v>884</v>
      </c>
      <c r="G912" s="246" t="s">
        <v>170</v>
      </c>
      <c r="H912" s="247">
        <v>7976.34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38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171</v>
      </c>
      <c r="AT912" s="255" t="s">
        <v>167</v>
      </c>
      <c r="AU912" s="255" t="s">
        <v>82</v>
      </c>
      <c r="AY912" s="16" t="s">
        <v>165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171</v>
      </c>
      <c r="BM912" s="255" t="s">
        <v>3384</v>
      </c>
    </row>
    <row r="913" spans="1:51" s="14" customFormat="1" ht="12">
      <c r="A913" s="14"/>
      <c r="B913" s="268"/>
      <c r="C913" s="269"/>
      <c r="D913" s="259" t="s">
        <v>173</v>
      </c>
      <c r="E913" s="269"/>
      <c r="F913" s="271" t="s">
        <v>3385</v>
      </c>
      <c r="G913" s="269"/>
      <c r="H913" s="272">
        <v>7976.34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173</v>
      </c>
      <c r="AU913" s="278" t="s">
        <v>82</v>
      </c>
      <c r="AV913" s="14" t="s">
        <v>82</v>
      </c>
      <c r="AW913" s="14" t="s">
        <v>4</v>
      </c>
      <c r="AX913" s="14" t="s">
        <v>80</v>
      </c>
      <c r="AY913" s="278" t="s">
        <v>165</v>
      </c>
    </row>
    <row r="914" spans="1:65" s="2" customFormat="1" ht="21.75" customHeight="1">
      <c r="A914" s="37"/>
      <c r="B914" s="38"/>
      <c r="C914" s="243" t="s">
        <v>887</v>
      </c>
      <c r="D914" s="243" t="s">
        <v>167</v>
      </c>
      <c r="E914" s="244" t="s">
        <v>888</v>
      </c>
      <c r="F914" s="245" t="s">
        <v>889</v>
      </c>
      <c r="G914" s="246" t="s">
        <v>170</v>
      </c>
      <c r="H914" s="247">
        <v>132.939</v>
      </c>
      <c r="I914" s="248"/>
      <c r="J914" s="249">
        <f>ROUND(I914*H914,2)</f>
        <v>0</v>
      </c>
      <c r="K914" s="250"/>
      <c r="L914" s="43"/>
      <c r="M914" s="251" t="s">
        <v>1</v>
      </c>
      <c r="N914" s="252" t="s">
        <v>38</v>
      </c>
      <c r="O914" s="90"/>
      <c r="P914" s="253">
        <f>O914*H914</f>
        <v>0</v>
      </c>
      <c r="Q914" s="253">
        <v>0</v>
      </c>
      <c r="R914" s="253">
        <f>Q914*H914</f>
        <v>0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171</v>
      </c>
      <c r="AT914" s="255" t="s">
        <v>167</v>
      </c>
      <c r="AU914" s="255" t="s">
        <v>82</v>
      </c>
      <c r="AY914" s="16" t="s">
        <v>165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171</v>
      </c>
      <c r="BM914" s="255" t="s">
        <v>3386</v>
      </c>
    </row>
    <row r="915" spans="1:65" s="2" customFormat="1" ht="16.5" customHeight="1">
      <c r="A915" s="37"/>
      <c r="B915" s="38"/>
      <c r="C915" s="243" t="s">
        <v>891</v>
      </c>
      <c r="D915" s="243" t="s">
        <v>167</v>
      </c>
      <c r="E915" s="244" t="s">
        <v>892</v>
      </c>
      <c r="F915" s="245" t="s">
        <v>893</v>
      </c>
      <c r="G915" s="246" t="s">
        <v>170</v>
      </c>
      <c r="H915" s="247">
        <v>1281.6</v>
      </c>
      <c r="I915" s="248"/>
      <c r="J915" s="249">
        <f>ROUND(I915*H915,2)</f>
        <v>0</v>
      </c>
      <c r="K915" s="250"/>
      <c r="L915" s="43"/>
      <c r="M915" s="251" t="s">
        <v>1</v>
      </c>
      <c r="N915" s="252" t="s">
        <v>38</v>
      </c>
      <c r="O915" s="90"/>
      <c r="P915" s="253">
        <f>O915*H915</f>
        <v>0</v>
      </c>
      <c r="Q915" s="253">
        <v>0</v>
      </c>
      <c r="R915" s="253">
        <f>Q915*H915</f>
        <v>0</v>
      </c>
      <c r="S915" s="253">
        <v>0</v>
      </c>
      <c r="T915" s="254">
        <f>S915*H915</f>
        <v>0</v>
      </c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R915" s="255" t="s">
        <v>171</v>
      </c>
      <c r="AT915" s="255" t="s">
        <v>167</v>
      </c>
      <c r="AU915" s="255" t="s">
        <v>82</v>
      </c>
      <c r="AY915" s="16" t="s">
        <v>165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6" t="s">
        <v>80</v>
      </c>
      <c r="BK915" s="256">
        <f>ROUND(I915*H915,2)</f>
        <v>0</v>
      </c>
      <c r="BL915" s="16" t="s">
        <v>171</v>
      </c>
      <c r="BM915" s="255" t="s">
        <v>3387</v>
      </c>
    </row>
    <row r="916" spans="1:51" s="14" customFormat="1" ht="12">
      <c r="A916" s="14"/>
      <c r="B916" s="268"/>
      <c r="C916" s="269"/>
      <c r="D916" s="259" t="s">
        <v>173</v>
      </c>
      <c r="E916" s="270" t="s">
        <v>1</v>
      </c>
      <c r="F916" s="271" t="s">
        <v>3378</v>
      </c>
      <c r="G916" s="269"/>
      <c r="H916" s="272">
        <v>1281.6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173</v>
      </c>
      <c r="AU916" s="278" t="s">
        <v>82</v>
      </c>
      <c r="AV916" s="14" t="s">
        <v>82</v>
      </c>
      <c r="AW916" s="14" t="s">
        <v>30</v>
      </c>
      <c r="AX916" s="14" t="s">
        <v>73</v>
      </c>
      <c r="AY916" s="278" t="s">
        <v>165</v>
      </c>
    </row>
    <row r="917" spans="1:65" s="2" customFormat="1" ht="16.5" customHeight="1">
      <c r="A917" s="37"/>
      <c r="B917" s="38"/>
      <c r="C917" s="243" t="s">
        <v>895</v>
      </c>
      <c r="D917" s="243" t="s">
        <v>167</v>
      </c>
      <c r="E917" s="244" t="s">
        <v>896</v>
      </c>
      <c r="F917" s="245" t="s">
        <v>897</v>
      </c>
      <c r="G917" s="246" t="s">
        <v>170</v>
      </c>
      <c r="H917" s="247">
        <v>192240</v>
      </c>
      <c r="I917" s="248"/>
      <c r="J917" s="249">
        <f>ROUND(I917*H917,2)</f>
        <v>0</v>
      </c>
      <c r="K917" s="250"/>
      <c r="L917" s="43"/>
      <c r="M917" s="251" t="s">
        <v>1</v>
      </c>
      <c r="N917" s="252" t="s">
        <v>38</v>
      </c>
      <c r="O917" s="90"/>
      <c r="P917" s="253">
        <f>O917*H917</f>
        <v>0</v>
      </c>
      <c r="Q917" s="253">
        <v>0</v>
      </c>
      <c r="R917" s="253">
        <f>Q917*H917</f>
        <v>0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171</v>
      </c>
      <c r="AT917" s="255" t="s">
        <v>167</v>
      </c>
      <c r="AU917" s="255" t="s">
        <v>82</v>
      </c>
      <c r="AY917" s="16" t="s">
        <v>165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80</v>
      </c>
      <c r="BK917" s="256">
        <f>ROUND(I917*H917,2)</f>
        <v>0</v>
      </c>
      <c r="BL917" s="16" t="s">
        <v>171</v>
      </c>
      <c r="BM917" s="255" t="s">
        <v>3388</v>
      </c>
    </row>
    <row r="918" spans="1:51" s="14" customFormat="1" ht="12">
      <c r="A918" s="14"/>
      <c r="B918" s="268"/>
      <c r="C918" s="269"/>
      <c r="D918" s="259" t="s">
        <v>173</v>
      </c>
      <c r="E918" s="270" t="s">
        <v>1</v>
      </c>
      <c r="F918" s="271" t="s">
        <v>3376</v>
      </c>
      <c r="G918" s="269"/>
      <c r="H918" s="272">
        <v>192240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173</v>
      </c>
      <c r="AU918" s="278" t="s">
        <v>82</v>
      </c>
      <c r="AV918" s="14" t="s">
        <v>82</v>
      </c>
      <c r="AW918" s="14" t="s">
        <v>30</v>
      </c>
      <c r="AX918" s="14" t="s">
        <v>73</v>
      </c>
      <c r="AY918" s="278" t="s">
        <v>165</v>
      </c>
    </row>
    <row r="919" spans="1:65" s="2" customFormat="1" ht="16.5" customHeight="1">
      <c r="A919" s="37"/>
      <c r="B919" s="38"/>
      <c r="C919" s="243" t="s">
        <v>899</v>
      </c>
      <c r="D919" s="243" t="s">
        <v>167</v>
      </c>
      <c r="E919" s="244" t="s">
        <v>900</v>
      </c>
      <c r="F919" s="245" t="s">
        <v>901</v>
      </c>
      <c r="G919" s="246" t="s">
        <v>170</v>
      </c>
      <c r="H919" s="247">
        <v>1281.6</v>
      </c>
      <c r="I919" s="248"/>
      <c r="J919" s="249">
        <f>ROUND(I919*H919,2)</f>
        <v>0</v>
      </c>
      <c r="K919" s="250"/>
      <c r="L919" s="43"/>
      <c r="M919" s="251" t="s">
        <v>1</v>
      </c>
      <c r="N919" s="252" t="s">
        <v>38</v>
      </c>
      <c r="O919" s="90"/>
      <c r="P919" s="253">
        <f>O919*H919</f>
        <v>0</v>
      </c>
      <c r="Q919" s="253">
        <v>0</v>
      </c>
      <c r="R919" s="253">
        <f>Q919*H919</f>
        <v>0</v>
      </c>
      <c r="S919" s="253">
        <v>0</v>
      </c>
      <c r="T919" s="254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55" t="s">
        <v>171</v>
      </c>
      <c r="AT919" s="255" t="s">
        <v>167</v>
      </c>
      <c r="AU919" s="255" t="s">
        <v>82</v>
      </c>
      <c r="AY919" s="16" t="s">
        <v>165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6" t="s">
        <v>80</v>
      </c>
      <c r="BK919" s="256">
        <f>ROUND(I919*H919,2)</f>
        <v>0</v>
      </c>
      <c r="BL919" s="16" t="s">
        <v>171</v>
      </c>
      <c r="BM919" s="255" t="s">
        <v>3389</v>
      </c>
    </row>
    <row r="920" spans="1:51" s="14" customFormat="1" ht="12">
      <c r="A920" s="14"/>
      <c r="B920" s="268"/>
      <c r="C920" s="269"/>
      <c r="D920" s="259" t="s">
        <v>173</v>
      </c>
      <c r="E920" s="270" t="s">
        <v>1</v>
      </c>
      <c r="F920" s="271" t="s">
        <v>3378</v>
      </c>
      <c r="G920" s="269"/>
      <c r="H920" s="272">
        <v>1281.6</v>
      </c>
      <c r="I920" s="273"/>
      <c r="J920" s="269"/>
      <c r="K920" s="269"/>
      <c r="L920" s="274"/>
      <c r="M920" s="275"/>
      <c r="N920" s="276"/>
      <c r="O920" s="276"/>
      <c r="P920" s="276"/>
      <c r="Q920" s="276"/>
      <c r="R920" s="276"/>
      <c r="S920" s="276"/>
      <c r="T920" s="277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78" t="s">
        <v>173</v>
      </c>
      <c r="AU920" s="278" t="s">
        <v>82</v>
      </c>
      <c r="AV920" s="14" t="s">
        <v>82</v>
      </c>
      <c r="AW920" s="14" t="s">
        <v>30</v>
      </c>
      <c r="AX920" s="14" t="s">
        <v>73</v>
      </c>
      <c r="AY920" s="278" t="s">
        <v>165</v>
      </c>
    </row>
    <row r="921" spans="1:65" s="2" customFormat="1" ht="21.75" customHeight="1">
      <c r="A921" s="37"/>
      <c r="B921" s="38"/>
      <c r="C921" s="243" t="s">
        <v>903</v>
      </c>
      <c r="D921" s="243" t="s">
        <v>167</v>
      </c>
      <c r="E921" s="244" t="s">
        <v>904</v>
      </c>
      <c r="F921" s="245" t="s">
        <v>905</v>
      </c>
      <c r="G921" s="246" t="s">
        <v>170</v>
      </c>
      <c r="H921" s="247">
        <v>628.441</v>
      </c>
      <c r="I921" s="248"/>
      <c r="J921" s="249">
        <f>ROUND(I921*H921,2)</f>
        <v>0</v>
      </c>
      <c r="K921" s="250"/>
      <c r="L921" s="43"/>
      <c r="M921" s="251" t="s">
        <v>1</v>
      </c>
      <c r="N921" s="252" t="s">
        <v>38</v>
      </c>
      <c r="O921" s="90"/>
      <c r="P921" s="253">
        <f>O921*H921</f>
        <v>0</v>
      </c>
      <c r="Q921" s="253">
        <v>0.00013</v>
      </c>
      <c r="R921" s="253">
        <f>Q921*H921</f>
        <v>0.08169733</v>
      </c>
      <c r="S921" s="253">
        <v>0</v>
      </c>
      <c r="T921" s="254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55" t="s">
        <v>171</v>
      </c>
      <c r="AT921" s="255" t="s">
        <v>167</v>
      </c>
      <c r="AU921" s="255" t="s">
        <v>82</v>
      </c>
      <c r="AY921" s="16" t="s">
        <v>165</v>
      </c>
      <c r="BE921" s="256">
        <f>IF(N921="základní",J921,0)</f>
        <v>0</v>
      </c>
      <c r="BF921" s="256">
        <f>IF(N921="snížená",J921,0)</f>
        <v>0</v>
      </c>
      <c r="BG921" s="256">
        <f>IF(N921="zákl. přenesená",J921,0)</f>
        <v>0</v>
      </c>
      <c r="BH921" s="256">
        <f>IF(N921="sníž. přenesená",J921,0)</f>
        <v>0</v>
      </c>
      <c r="BI921" s="256">
        <f>IF(N921="nulová",J921,0)</f>
        <v>0</v>
      </c>
      <c r="BJ921" s="16" t="s">
        <v>80</v>
      </c>
      <c r="BK921" s="256">
        <f>ROUND(I921*H921,2)</f>
        <v>0</v>
      </c>
      <c r="BL921" s="16" t="s">
        <v>171</v>
      </c>
      <c r="BM921" s="255" t="s">
        <v>3390</v>
      </c>
    </row>
    <row r="922" spans="1:51" s="14" customFormat="1" ht="12">
      <c r="A922" s="14"/>
      <c r="B922" s="268"/>
      <c r="C922" s="269"/>
      <c r="D922" s="259" t="s">
        <v>173</v>
      </c>
      <c r="E922" s="270" t="s">
        <v>1</v>
      </c>
      <c r="F922" s="271" t="s">
        <v>3391</v>
      </c>
      <c r="G922" s="269"/>
      <c r="H922" s="272">
        <v>188.83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173</v>
      </c>
      <c r="AU922" s="278" t="s">
        <v>82</v>
      </c>
      <c r="AV922" s="14" t="s">
        <v>82</v>
      </c>
      <c r="AW922" s="14" t="s">
        <v>30</v>
      </c>
      <c r="AX922" s="14" t="s">
        <v>73</v>
      </c>
      <c r="AY922" s="278" t="s">
        <v>165</v>
      </c>
    </row>
    <row r="923" spans="1:51" s="14" customFormat="1" ht="12">
      <c r="A923" s="14"/>
      <c r="B923" s="268"/>
      <c r="C923" s="269"/>
      <c r="D923" s="259" t="s">
        <v>173</v>
      </c>
      <c r="E923" s="270" t="s">
        <v>1</v>
      </c>
      <c r="F923" s="271" t="s">
        <v>3392</v>
      </c>
      <c r="G923" s="269"/>
      <c r="H923" s="272">
        <v>439.611</v>
      </c>
      <c r="I923" s="273"/>
      <c r="J923" s="269"/>
      <c r="K923" s="269"/>
      <c r="L923" s="274"/>
      <c r="M923" s="275"/>
      <c r="N923" s="276"/>
      <c r="O923" s="276"/>
      <c r="P923" s="276"/>
      <c r="Q923" s="276"/>
      <c r="R923" s="276"/>
      <c r="S923" s="276"/>
      <c r="T923" s="27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78" t="s">
        <v>173</v>
      </c>
      <c r="AU923" s="278" t="s">
        <v>82</v>
      </c>
      <c r="AV923" s="14" t="s">
        <v>82</v>
      </c>
      <c r="AW923" s="14" t="s">
        <v>30</v>
      </c>
      <c r="AX923" s="14" t="s">
        <v>73</v>
      </c>
      <c r="AY923" s="278" t="s">
        <v>165</v>
      </c>
    </row>
    <row r="924" spans="1:65" s="2" customFormat="1" ht="21.75" customHeight="1">
      <c r="A924" s="37"/>
      <c r="B924" s="38"/>
      <c r="C924" s="243" t="s">
        <v>908</v>
      </c>
      <c r="D924" s="243" t="s">
        <v>167</v>
      </c>
      <c r="E924" s="244" t="s">
        <v>909</v>
      </c>
      <c r="F924" s="245" t="s">
        <v>910</v>
      </c>
      <c r="G924" s="246" t="s">
        <v>170</v>
      </c>
      <c r="H924" s="247">
        <v>10.32</v>
      </c>
      <c r="I924" s="248"/>
      <c r="J924" s="249">
        <f>ROUND(I924*H924,2)</f>
        <v>0</v>
      </c>
      <c r="K924" s="250"/>
      <c r="L924" s="43"/>
      <c r="M924" s="251" t="s">
        <v>1</v>
      </c>
      <c r="N924" s="252" t="s">
        <v>38</v>
      </c>
      <c r="O924" s="90"/>
      <c r="P924" s="253">
        <f>O924*H924</f>
        <v>0</v>
      </c>
      <c r="Q924" s="253">
        <v>0.00021</v>
      </c>
      <c r="R924" s="253">
        <f>Q924*H924</f>
        <v>0.0021672</v>
      </c>
      <c r="S924" s="253">
        <v>0</v>
      </c>
      <c r="T924" s="254">
        <f>S924*H924</f>
        <v>0</v>
      </c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R924" s="255" t="s">
        <v>171</v>
      </c>
      <c r="AT924" s="255" t="s">
        <v>167</v>
      </c>
      <c r="AU924" s="255" t="s">
        <v>82</v>
      </c>
      <c r="AY924" s="16" t="s">
        <v>165</v>
      </c>
      <c r="BE924" s="256">
        <f>IF(N924="základní",J924,0)</f>
        <v>0</v>
      </c>
      <c r="BF924" s="256">
        <f>IF(N924="snížená",J924,0)</f>
        <v>0</v>
      </c>
      <c r="BG924" s="256">
        <f>IF(N924="zákl. přenesená",J924,0)</f>
        <v>0</v>
      </c>
      <c r="BH924" s="256">
        <f>IF(N924="sníž. přenesená",J924,0)</f>
        <v>0</v>
      </c>
      <c r="BI924" s="256">
        <f>IF(N924="nulová",J924,0)</f>
        <v>0</v>
      </c>
      <c r="BJ924" s="16" t="s">
        <v>80</v>
      </c>
      <c r="BK924" s="256">
        <f>ROUND(I924*H924,2)</f>
        <v>0</v>
      </c>
      <c r="BL924" s="16" t="s">
        <v>171</v>
      </c>
      <c r="BM924" s="255" t="s">
        <v>3393</v>
      </c>
    </row>
    <row r="925" spans="1:51" s="14" customFormat="1" ht="12">
      <c r="A925" s="14"/>
      <c r="B925" s="268"/>
      <c r="C925" s="269"/>
      <c r="D925" s="259" t="s">
        <v>173</v>
      </c>
      <c r="E925" s="270" t="s">
        <v>1</v>
      </c>
      <c r="F925" s="271" t="s">
        <v>912</v>
      </c>
      <c r="G925" s="269"/>
      <c r="H925" s="272">
        <v>10.32</v>
      </c>
      <c r="I925" s="273"/>
      <c r="J925" s="269"/>
      <c r="K925" s="269"/>
      <c r="L925" s="274"/>
      <c r="M925" s="275"/>
      <c r="N925" s="276"/>
      <c r="O925" s="276"/>
      <c r="P925" s="276"/>
      <c r="Q925" s="276"/>
      <c r="R925" s="276"/>
      <c r="S925" s="276"/>
      <c r="T925" s="27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8" t="s">
        <v>173</v>
      </c>
      <c r="AU925" s="278" t="s">
        <v>82</v>
      </c>
      <c r="AV925" s="14" t="s">
        <v>82</v>
      </c>
      <c r="AW925" s="14" t="s">
        <v>30</v>
      </c>
      <c r="AX925" s="14" t="s">
        <v>73</v>
      </c>
      <c r="AY925" s="278" t="s">
        <v>165</v>
      </c>
    </row>
    <row r="926" spans="1:63" s="12" customFormat="1" ht="22.8" customHeight="1">
      <c r="A926" s="12"/>
      <c r="B926" s="227"/>
      <c r="C926" s="228"/>
      <c r="D926" s="229" t="s">
        <v>72</v>
      </c>
      <c r="E926" s="241" t="s">
        <v>831</v>
      </c>
      <c r="F926" s="241" t="s">
        <v>913</v>
      </c>
      <c r="G926" s="228"/>
      <c r="H926" s="228"/>
      <c r="I926" s="231"/>
      <c r="J926" s="242">
        <f>BK926</f>
        <v>0</v>
      </c>
      <c r="K926" s="228"/>
      <c r="L926" s="233"/>
      <c r="M926" s="234"/>
      <c r="N926" s="235"/>
      <c r="O926" s="235"/>
      <c r="P926" s="236">
        <f>SUM(P927:P967)</f>
        <v>0</v>
      </c>
      <c r="Q926" s="235"/>
      <c r="R926" s="236">
        <f>SUM(R927:R967)</f>
        <v>0</v>
      </c>
      <c r="S926" s="235"/>
      <c r="T926" s="237">
        <f>SUM(T927:T967)</f>
        <v>165.95744399999998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38" t="s">
        <v>80</v>
      </c>
      <c r="AT926" s="239" t="s">
        <v>72</v>
      </c>
      <c r="AU926" s="239" t="s">
        <v>80</v>
      </c>
      <c r="AY926" s="238" t="s">
        <v>165</v>
      </c>
      <c r="BK926" s="240">
        <f>SUM(BK927:BK967)</f>
        <v>0</v>
      </c>
    </row>
    <row r="927" spans="1:65" s="2" customFormat="1" ht="21.75" customHeight="1">
      <c r="A927" s="37"/>
      <c r="B927" s="38"/>
      <c r="C927" s="243" t="s">
        <v>914</v>
      </c>
      <c r="D927" s="243" t="s">
        <v>167</v>
      </c>
      <c r="E927" s="244" t="s">
        <v>915</v>
      </c>
      <c r="F927" s="245" t="s">
        <v>916</v>
      </c>
      <c r="G927" s="246" t="s">
        <v>178</v>
      </c>
      <c r="H927" s="247">
        <v>4</v>
      </c>
      <c r="I927" s="248"/>
      <c r="J927" s="249">
        <f>ROUND(I927*H927,2)</f>
        <v>0</v>
      </c>
      <c r="K927" s="250"/>
      <c r="L927" s="43"/>
      <c r="M927" s="251" t="s">
        <v>1</v>
      </c>
      <c r="N927" s="252" t="s">
        <v>38</v>
      </c>
      <c r="O927" s="90"/>
      <c r="P927" s="253">
        <f>O927*H927</f>
        <v>0</v>
      </c>
      <c r="Q927" s="253">
        <v>0</v>
      </c>
      <c r="R927" s="253">
        <f>Q927*H927</f>
        <v>0</v>
      </c>
      <c r="S927" s="253">
        <v>1.8</v>
      </c>
      <c r="T927" s="254">
        <f>S927*H927</f>
        <v>7.2</v>
      </c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R927" s="255" t="s">
        <v>171</v>
      </c>
      <c r="AT927" s="255" t="s">
        <v>167</v>
      </c>
      <c r="AU927" s="255" t="s">
        <v>82</v>
      </c>
      <c r="AY927" s="16" t="s">
        <v>165</v>
      </c>
      <c r="BE927" s="256">
        <f>IF(N927="základní",J927,0)</f>
        <v>0</v>
      </c>
      <c r="BF927" s="256">
        <f>IF(N927="snížená",J927,0)</f>
        <v>0</v>
      </c>
      <c r="BG927" s="256">
        <f>IF(N927="zákl. přenesená",J927,0)</f>
        <v>0</v>
      </c>
      <c r="BH927" s="256">
        <f>IF(N927="sníž. přenesená",J927,0)</f>
        <v>0</v>
      </c>
      <c r="BI927" s="256">
        <f>IF(N927="nulová",J927,0)</f>
        <v>0</v>
      </c>
      <c r="BJ927" s="16" t="s">
        <v>80</v>
      </c>
      <c r="BK927" s="256">
        <f>ROUND(I927*H927,2)</f>
        <v>0</v>
      </c>
      <c r="BL927" s="16" t="s">
        <v>171</v>
      </c>
      <c r="BM927" s="255" t="s">
        <v>3394</v>
      </c>
    </row>
    <row r="928" spans="1:51" s="14" customFormat="1" ht="12">
      <c r="A928" s="14"/>
      <c r="B928" s="268"/>
      <c r="C928" s="269"/>
      <c r="D928" s="259" t="s">
        <v>173</v>
      </c>
      <c r="E928" s="270" t="s">
        <v>1</v>
      </c>
      <c r="F928" s="271" t="s">
        <v>3395</v>
      </c>
      <c r="G928" s="269"/>
      <c r="H928" s="272">
        <v>4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173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165</v>
      </c>
    </row>
    <row r="929" spans="1:65" s="2" customFormat="1" ht="16.5" customHeight="1">
      <c r="A929" s="37"/>
      <c r="B929" s="38"/>
      <c r="C929" s="243" t="s">
        <v>920</v>
      </c>
      <c r="D929" s="243" t="s">
        <v>167</v>
      </c>
      <c r="E929" s="244" t="s">
        <v>921</v>
      </c>
      <c r="F929" s="245" t="s">
        <v>922</v>
      </c>
      <c r="G929" s="246" t="s">
        <v>178</v>
      </c>
      <c r="H929" s="247">
        <v>12</v>
      </c>
      <c r="I929" s="248"/>
      <c r="J929" s="249">
        <f>ROUND(I929*H929,2)</f>
        <v>0</v>
      </c>
      <c r="K929" s="250"/>
      <c r="L929" s="43"/>
      <c r="M929" s="251" t="s">
        <v>1</v>
      </c>
      <c r="N929" s="252" t="s">
        <v>38</v>
      </c>
      <c r="O929" s="90"/>
      <c r="P929" s="253">
        <f>O929*H929</f>
        <v>0</v>
      </c>
      <c r="Q929" s="253">
        <v>0</v>
      </c>
      <c r="R929" s="253">
        <f>Q929*H929</f>
        <v>0</v>
      </c>
      <c r="S929" s="253">
        <v>1.671</v>
      </c>
      <c r="T929" s="254">
        <f>S929*H929</f>
        <v>20.052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55" t="s">
        <v>171</v>
      </c>
      <c r="AT929" s="255" t="s">
        <v>167</v>
      </c>
      <c r="AU929" s="255" t="s">
        <v>82</v>
      </c>
      <c r="AY929" s="16" t="s">
        <v>165</v>
      </c>
      <c r="BE929" s="256">
        <f>IF(N929="základní",J929,0)</f>
        <v>0</v>
      </c>
      <c r="BF929" s="256">
        <f>IF(N929="snížená",J929,0)</f>
        <v>0</v>
      </c>
      <c r="BG929" s="256">
        <f>IF(N929="zákl. přenesená",J929,0)</f>
        <v>0</v>
      </c>
      <c r="BH929" s="256">
        <f>IF(N929="sníž. přenesená",J929,0)</f>
        <v>0</v>
      </c>
      <c r="BI929" s="256">
        <f>IF(N929="nulová",J929,0)</f>
        <v>0</v>
      </c>
      <c r="BJ929" s="16" t="s">
        <v>80</v>
      </c>
      <c r="BK929" s="256">
        <f>ROUND(I929*H929,2)</f>
        <v>0</v>
      </c>
      <c r="BL929" s="16" t="s">
        <v>171</v>
      </c>
      <c r="BM929" s="255" t="s">
        <v>3396</v>
      </c>
    </row>
    <row r="930" spans="1:51" s="13" customFormat="1" ht="12">
      <c r="A930" s="13"/>
      <c r="B930" s="257"/>
      <c r="C930" s="258"/>
      <c r="D930" s="259" t="s">
        <v>173</v>
      </c>
      <c r="E930" s="260" t="s">
        <v>1</v>
      </c>
      <c r="F930" s="261" t="s">
        <v>924</v>
      </c>
      <c r="G930" s="258"/>
      <c r="H930" s="260" t="s">
        <v>1</v>
      </c>
      <c r="I930" s="262"/>
      <c r="J930" s="258"/>
      <c r="K930" s="258"/>
      <c r="L930" s="263"/>
      <c r="M930" s="264"/>
      <c r="N930" s="265"/>
      <c r="O930" s="265"/>
      <c r="P930" s="265"/>
      <c r="Q930" s="265"/>
      <c r="R930" s="265"/>
      <c r="S930" s="265"/>
      <c r="T930" s="266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7" t="s">
        <v>173</v>
      </c>
      <c r="AU930" s="267" t="s">
        <v>82</v>
      </c>
      <c r="AV930" s="13" t="s">
        <v>80</v>
      </c>
      <c r="AW930" s="13" t="s">
        <v>30</v>
      </c>
      <c r="AX930" s="13" t="s">
        <v>73</v>
      </c>
      <c r="AY930" s="267" t="s">
        <v>165</v>
      </c>
    </row>
    <row r="931" spans="1:51" s="14" customFormat="1" ht="12">
      <c r="A931" s="14"/>
      <c r="B931" s="268"/>
      <c r="C931" s="269"/>
      <c r="D931" s="259" t="s">
        <v>173</v>
      </c>
      <c r="E931" s="270" t="s">
        <v>1</v>
      </c>
      <c r="F931" s="271" t="s">
        <v>3397</v>
      </c>
      <c r="G931" s="269"/>
      <c r="H931" s="272">
        <v>12</v>
      </c>
      <c r="I931" s="273"/>
      <c r="J931" s="269"/>
      <c r="K931" s="269"/>
      <c r="L931" s="274"/>
      <c r="M931" s="275"/>
      <c r="N931" s="276"/>
      <c r="O931" s="276"/>
      <c r="P931" s="276"/>
      <c r="Q931" s="276"/>
      <c r="R931" s="276"/>
      <c r="S931" s="276"/>
      <c r="T931" s="27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8" t="s">
        <v>173</v>
      </c>
      <c r="AU931" s="278" t="s">
        <v>82</v>
      </c>
      <c r="AV931" s="14" t="s">
        <v>82</v>
      </c>
      <c r="AW931" s="14" t="s">
        <v>30</v>
      </c>
      <c r="AX931" s="14" t="s">
        <v>73</v>
      </c>
      <c r="AY931" s="278" t="s">
        <v>165</v>
      </c>
    </row>
    <row r="932" spans="1:65" s="2" customFormat="1" ht="33" customHeight="1">
      <c r="A932" s="37"/>
      <c r="B932" s="38"/>
      <c r="C932" s="243" t="s">
        <v>926</v>
      </c>
      <c r="D932" s="243" t="s">
        <v>167</v>
      </c>
      <c r="E932" s="244" t="s">
        <v>932</v>
      </c>
      <c r="F932" s="245" t="s">
        <v>933</v>
      </c>
      <c r="G932" s="246" t="s">
        <v>178</v>
      </c>
      <c r="H932" s="247">
        <v>0.658</v>
      </c>
      <c r="I932" s="248"/>
      <c r="J932" s="249">
        <f>ROUND(I932*H932,2)</f>
        <v>0</v>
      </c>
      <c r="K932" s="250"/>
      <c r="L932" s="43"/>
      <c r="M932" s="251" t="s">
        <v>1</v>
      </c>
      <c r="N932" s="252" t="s">
        <v>38</v>
      </c>
      <c r="O932" s="90"/>
      <c r="P932" s="253">
        <f>O932*H932</f>
        <v>0</v>
      </c>
      <c r="Q932" s="253">
        <v>0</v>
      </c>
      <c r="R932" s="253">
        <f>Q932*H932</f>
        <v>0</v>
      </c>
      <c r="S932" s="253">
        <v>2.2</v>
      </c>
      <c r="T932" s="254">
        <f>S932*H932</f>
        <v>1.4476000000000002</v>
      </c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R932" s="255" t="s">
        <v>171</v>
      </c>
      <c r="AT932" s="255" t="s">
        <v>167</v>
      </c>
      <c r="AU932" s="255" t="s">
        <v>82</v>
      </c>
      <c r="AY932" s="16" t="s">
        <v>165</v>
      </c>
      <c r="BE932" s="256">
        <f>IF(N932="základní",J932,0)</f>
        <v>0</v>
      </c>
      <c r="BF932" s="256">
        <f>IF(N932="snížená",J932,0)</f>
        <v>0</v>
      </c>
      <c r="BG932" s="256">
        <f>IF(N932="zákl. přenesená",J932,0)</f>
        <v>0</v>
      </c>
      <c r="BH932" s="256">
        <f>IF(N932="sníž. přenesená",J932,0)</f>
        <v>0</v>
      </c>
      <c r="BI932" s="256">
        <f>IF(N932="nulová",J932,0)</f>
        <v>0</v>
      </c>
      <c r="BJ932" s="16" t="s">
        <v>80</v>
      </c>
      <c r="BK932" s="256">
        <f>ROUND(I932*H932,2)</f>
        <v>0</v>
      </c>
      <c r="BL932" s="16" t="s">
        <v>171</v>
      </c>
      <c r="BM932" s="255" t="s">
        <v>3398</v>
      </c>
    </row>
    <row r="933" spans="1:51" s="13" customFormat="1" ht="12">
      <c r="A933" s="13"/>
      <c r="B933" s="257"/>
      <c r="C933" s="258"/>
      <c r="D933" s="259" t="s">
        <v>173</v>
      </c>
      <c r="E933" s="260" t="s">
        <v>1</v>
      </c>
      <c r="F933" s="261" t="s">
        <v>2979</v>
      </c>
      <c r="G933" s="258"/>
      <c r="H933" s="260" t="s">
        <v>1</v>
      </c>
      <c r="I933" s="262"/>
      <c r="J933" s="258"/>
      <c r="K933" s="258"/>
      <c r="L933" s="263"/>
      <c r="M933" s="264"/>
      <c r="N933" s="265"/>
      <c r="O933" s="265"/>
      <c r="P933" s="265"/>
      <c r="Q933" s="265"/>
      <c r="R933" s="265"/>
      <c r="S933" s="265"/>
      <c r="T933" s="266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7" t="s">
        <v>173</v>
      </c>
      <c r="AU933" s="267" t="s">
        <v>82</v>
      </c>
      <c r="AV933" s="13" t="s">
        <v>80</v>
      </c>
      <c r="AW933" s="13" t="s">
        <v>30</v>
      </c>
      <c r="AX933" s="13" t="s">
        <v>73</v>
      </c>
      <c r="AY933" s="267" t="s">
        <v>165</v>
      </c>
    </row>
    <row r="934" spans="1:51" s="14" customFormat="1" ht="12">
      <c r="A934" s="14"/>
      <c r="B934" s="268"/>
      <c r="C934" s="269"/>
      <c r="D934" s="259" t="s">
        <v>173</v>
      </c>
      <c r="E934" s="270" t="s">
        <v>1</v>
      </c>
      <c r="F934" s="271" t="s">
        <v>3399</v>
      </c>
      <c r="G934" s="269"/>
      <c r="H934" s="272">
        <v>0.153</v>
      </c>
      <c r="I934" s="273"/>
      <c r="J934" s="269"/>
      <c r="K934" s="269"/>
      <c r="L934" s="274"/>
      <c r="M934" s="275"/>
      <c r="N934" s="276"/>
      <c r="O934" s="276"/>
      <c r="P934" s="276"/>
      <c r="Q934" s="276"/>
      <c r="R934" s="276"/>
      <c r="S934" s="276"/>
      <c r="T934" s="277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8" t="s">
        <v>173</v>
      </c>
      <c r="AU934" s="278" t="s">
        <v>82</v>
      </c>
      <c r="AV934" s="14" t="s">
        <v>82</v>
      </c>
      <c r="AW934" s="14" t="s">
        <v>30</v>
      </c>
      <c r="AX934" s="14" t="s">
        <v>73</v>
      </c>
      <c r="AY934" s="278" t="s">
        <v>165</v>
      </c>
    </row>
    <row r="935" spans="1:51" s="14" customFormat="1" ht="12">
      <c r="A935" s="14"/>
      <c r="B935" s="268"/>
      <c r="C935" s="269"/>
      <c r="D935" s="259" t="s">
        <v>173</v>
      </c>
      <c r="E935" s="270" t="s">
        <v>1</v>
      </c>
      <c r="F935" s="271" t="s">
        <v>3400</v>
      </c>
      <c r="G935" s="269"/>
      <c r="H935" s="272">
        <v>0.153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173</v>
      </c>
      <c r="AU935" s="278" t="s">
        <v>82</v>
      </c>
      <c r="AV935" s="14" t="s">
        <v>82</v>
      </c>
      <c r="AW935" s="14" t="s">
        <v>30</v>
      </c>
      <c r="AX935" s="14" t="s">
        <v>73</v>
      </c>
      <c r="AY935" s="278" t="s">
        <v>165</v>
      </c>
    </row>
    <row r="936" spans="1:51" s="14" customFormat="1" ht="12">
      <c r="A936" s="14"/>
      <c r="B936" s="268"/>
      <c r="C936" s="269"/>
      <c r="D936" s="259" t="s">
        <v>173</v>
      </c>
      <c r="E936" s="270" t="s">
        <v>1</v>
      </c>
      <c r="F936" s="271" t="s">
        <v>3401</v>
      </c>
      <c r="G936" s="269"/>
      <c r="H936" s="272">
        <v>0.352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173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165</v>
      </c>
    </row>
    <row r="937" spans="1:65" s="2" customFormat="1" ht="33" customHeight="1">
      <c r="A937" s="37"/>
      <c r="B937" s="38"/>
      <c r="C937" s="243" t="s">
        <v>931</v>
      </c>
      <c r="D937" s="243" t="s">
        <v>167</v>
      </c>
      <c r="E937" s="244" t="s">
        <v>938</v>
      </c>
      <c r="F937" s="245" t="s">
        <v>939</v>
      </c>
      <c r="G937" s="246" t="s">
        <v>178</v>
      </c>
      <c r="H937" s="247">
        <v>28.275</v>
      </c>
      <c r="I937" s="248"/>
      <c r="J937" s="249">
        <f>ROUND(I937*H937,2)</f>
        <v>0</v>
      </c>
      <c r="K937" s="250"/>
      <c r="L937" s="43"/>
      <c r="M937" s="251" t="s">
        <v>1</v>
      </c>
      <c r="N937" s="252" t="s">
        <v>38</v>
      </c>
      <c r="O937" s="90"/>
      <c r="P937" s="253">
        <f>O937*H937</f>
        <v>0</v>
      </c>
      <c r="Q937" s="253">
        <v>0</v>
      </c>
      <c r="R937" s="253">
        <f>Q937*H937</f>
        <v>0</v>
      </c>
      <c r="S937" s="253">
        <v>2.2</v>
      </c>
      <c r="T937" s="254">
        <f>S937*H937</f>
        <v>62.205000000000005</v>
      </c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R937" s="255" t="s">
        <v>171</v>
      </c>
      <c r="AT937" s="255" t="s">
        <v>167</v>
      </c>
      <c r="AU937" s="255" t="s">
        <v>82</v>
      </c>
      <c r="AY937" s="16" t="s">
        <v>165</v>
      </c>
      <c r="BE937" s="256">
        <f>IF(N937="základní",J937,0)</f>
        <v>0</v>
      </c>
      <c r="BF937" s="256">
        <f>IF(N937="snížená",J937,0)</f>
        <v>0</v>
      </c>
      <c r="BG937" s="256">
        <f>IF(N937="zákl. přenesená",J937,0)</f>
        <v>0</v>
      </c>
      <c r="BH937" s="256">
        <f>IF(N937="sníž. přenesená",J937,0)</f>
        <v>0</v>
      </c>
      <c r="BI937" s="256">
        <f>IF(N937="nulová",J937,0)</f>
        <v>0</v>
      </c>
      <c r="BJ937" s="16" t="s">
        <v>80</v>
      </c>
      <c r="BK937" s="256">
        <f>ROUND(I937*H937,2)</f>
        <v>0</v>
      </c>
      <c r="BL937" s="16" t="s">
        <v>171</v>
      </c>
      <c r="BM937" s="255" t="s">
        <v>3402</v>
      </c>
    </row>
    <row r="938" spans="1:51" s="14" customFormat="1" ht="12">
      <c r="A938" s="14"/>
      <c r="B938" s="268"/>
      <c r="C938" s="269"/>
      <c r="D938" s="259" t="s">
        <v>173</v>
      </c>
      <c r="E938" s="270" t="s">
        <v>1</v>
      </c>
      <c r="F938" s="271" t="s">
        <v>3403</v>
      </c>
      <c r="G938" s="269"/>
      <c r="H938" s="272">
        <v>28.275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173</v>
      </c>
      <c r="AU938" s="278" t="s">
        <v>82</v>
      </c>
      <c r="AV938" s="14" t="s">
        <v>82</v>
      </c>
      <c r="AW938" s="14" t="s">
        <v>30</v>
      </c>
      <c r="AX938" s="14" t="s">
        <v>73</v>
      </c>
      <c r="AY938" s="278" t="s">
        <v>165</v>
      </c>
    </row>
    <row r="939" spans="1:65" s="2" customFormat="1" ht="21.75" customHeight="1">
      <c r="A939" s="37"/>
      <c r="B939" s="38"/>
      <c r="C939" s="243" t="s">
        <v>937</v>
      </c>
      <c r="D939" s="243" t="s">
        <v>167</v>
      </c>
      <c r="E939" s="244" t="s">
        <v>943</v>
      </c>
      <c r="F939" s="245" t="s">
        <v>944</v>
      </c>
      <c r="G939" s="246" t="s">
        <v>178</v>
      </c>
      <c r="H939" s="247">
        <v>28.275</v>
      </c>
      <c r="I939" s="248"/>
      <c r="J939" s="249">
        <f>ROUND(I939*H939,2)</f>
        <v>0</v>
      </c>
      <c r="K939" s="250"/>
      <c r="L939" s="43"/>
      <c r="M939" s="251" t="s">
        <v>1</v>
      </c>
      <c r="N939" s="252" t="s">
        <v>38</v>
      </c>
      <c r="O939" s="90"/>
      <c r="P939" s="253">
        <f>O939*H939</f>
        <v>0</v>
      </c>
      <c r="Q939" s="253">
        <v>0</v>
      </c>
      <c r="R939" s="253">
        <f>Q939*H939</f>
        <v>0</v>
      </c>
      <c r="S939" s="253">
        <v>1.4</v>
      </c>
      <c r="T939" s="254">
        <f>S939*H939</f>
        <v>39.584999999999994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55" t="s">
        <v>171</v>
      </c>
      <c r="AT939" s="255" t="s">
        <v>167</v>
      </c>
      <c r="AU939" s="255" t="s">
        <v>82</v>
      </c>
      <c r="AY939" s="16" t="s">
        <v>165</v>
      </c>
      <c r="BE939" s="256">
        <f>IF(N939="základní",J939,0)</f>
        <v>0</v>
      </c>
      <c r="BF939" s="256">
        <f>IF(N939="snížená",J939,0)</f>
        <v>0</v>
      </c>
      <c r="BG939" s="256">
        <f>IF(N939="zákl. přenesená",J939,0)</f>
        <v>0</v>
      </c>
      <c r="BH939" s="256">
        <f>IF(N939="sníž. přenesená",J939,0)</f>
        <v>0</v>
      </c>
      <c r="BI939" s="256">
        <f>IF(N939="nulová",J939,0)</f>
        <v>0</v>
      </c>
      <c r="BJ939" s="16" t="s">
        <v>80</v>
      </c>
      <c r="BK939" s="256">
        <f>ROUND(I939*H939,2)</f>
        <v>0</v>
      </c>
      <c r="BL939" s="16" t="s">
        <v>171</v>
      </c>
      <c r="BM939" s="255" t="s">
        <v>3404</v>
      </c>
    </row>
    <row r="940" spans="1:51" s="14" customFormat="1" ht="12">
      <c r="A940" s="14"/>
      <c r="B940" s="268"/>
      <c r="C940" s="269"/>
      <c r="D940" s="259" t="s">
        <v>173</v>
      </c>
      <c r="E940" s="270" t="s">
        <v>1</v>
      </c>
      <c r="F940" s="271" t="s">
        <v>3403</v>
      </c>
      <c r="G940" s="269"/>
      <c r="H940" s="272">
        <v>28.275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173</v>
      </c>
      <c r="AU940" s="278" t="s">
        <v>82</v>
      </c>
      <c r="AV940" s="14" t="s">
        <v>82</v>
      </c>
      <c r="AW940" s="14" t="s">
        <v>30</v>
      </c>
      <c r="AX940" s="14" t="s">
        <v>73</v>
      </c>
      <c r="AY940" s="278" t="s">
        <v>165</v>
      </c>
    </row>
    <row r="941" spans="1:65" s="2" customFormat="1" ht="16.5" customHeight="1">
      <c r="A941" s="37"/>
      <c r="B941" s="38"/>
      <c r="C941" s="243" t="s">
        <v>942</v>
      </c>
      <c r="D941" s="243" t="s">
        <v>167</v>
      </c>
      <c r="E941" s="244" t="s">
        <v>947</v>
      </c>
      <c r="F941" s="245" t="s">
        <v>948</v>
      </c>
      <c r="G941" s="246" t="s">
        <v>457</v>
      </c>
      <c r="H941" s="247">
        <v>164.16</v>
      </c>
      <c r="I941" s="248"/>
      <c r="J941" s="249">
        <f>ROUND(I941*H941,2)</f>
        <v>0</v>
      </c>
      <c r="K941" s="250"/>
      <c r="L941" s="43"/>
      <c r="M941" s="251" t="s">
        <v>1</v>
      </c>
      <c r="N941" s="252" t="s">
        <v>38</v>
      </c>
      <c r="O941" s="90"/>
      <c r="P941" s="253">
        <f>O941*H941</f>
        <v>0</v>
      </c>
      <c r="Q941" s="253">
        <v>0</v>
      </c>
      <c r="R941" s="253">
        <f>Q941*H941</f>
        <v>0</v>
      </c>
      <c r="S941" s="253">
        <v>0.058</v>
      </c>
      <c r="T941" s="254">
        <f>S941*H941</f>
        <v>9.52128</v>
      </c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R941" s="255" t="s">
        <v>171</v>
      </c>
      <c r="AT941" s="255" t="s">
        <v>167</v>
      </c>
      <c r="AU941" s="255" t="s">
        <v>82</v>
      </c>
      <c r="AY941" s="16" t="s">
        <v>165</v>
      </c>
      <c r="BE941" s="256">
        <f>IF(N941="základní",J941,0)</f>
        <v>0</v>
      </c>
      <c r="BF941" s="256">
        <f>IF(N941="snížená",J941,0)</f>
        <v>0</v>
      </c>
      <c r="BG941" s="256">
        <f>IF(N941="zákl. přenesená",J941,0)</f>
        <v>0</v>
      </c>
      <c r="BH941" s="256">
        <f>IF(N941="sníž. přenesená",J941,0)</f>
        <v>0</v>
      </c>
      <c r="BI941" s="256">
        <f>IF(N941="nulová",J941,0)</f>
        <v>0</v>
      </c>
      <c r="BJ941" s="16" t="s">
        <v>80</v>
      </c>
      <c r="BK941" s="256">
        <f>ROUND(I941*H941,2)</f>
        <v>0</v>
      </c>
      <c r="BL941" s="16" t="s">
        <v>171</v>
      </c>
      <c r="BM941" s="255" t="s">
        <v>3405</v>
      </c>
    </row>
    <row r="942" spans="1:51" s="13" customFormat="1" ht="12">
      <c r="A942" s="13"/>
      <c r="B942" s="257"/>
      <c r="C942" s="258"/>
      <c r="D942" s="259" t="s">
        <v>173</v>
      </c>
      <c r="E942" s="260" t="s">
        <v>1</v>
      </c>
      <c r="F942" s="261" t="s">
        <v>688</v>
      </c>
      <c r="G942" s="258"/>
      <c r="H942" s="260" t="s">
        <v>1</v>
      </c>
      <c r="I942" s="262"/>
      <c r="J942" s="258"/>
      <c r="K942" s="258"/>
      <c r="L942" s="263"/>
      <c r="M942" s="264"/>
      <c r="N942" s="265"/>
      <c r="O942" s="265"/>
      <c r="P942" s="265"/>
      <c r="Q942" s="265"/>
      <c r="R942" s="265"/>
      <c r="S942" s="265"/>
      <c r="T942" s="266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67" t="s">
        <v>173</v>
      </c>
      <c r="AU942" s="267" t="s">
        <v>82</v>
      </c>
      <c r="AV942" s="13" t="s">
        <v>80</v>
      </c>
      <c r="AW942" s="13" t="s">
        <v>30</v>
      </c>
      <c r="AX942" s="13" t="s">
        <v>73</v>
      </c>
      <c r="AY942" s="267" t="s">
        <v>165</v>
      </c>
    </row>
    <row r="943" spans="1:51" s="14" customFormat="1" ht="12">
      <c r="A943" s="14"/>
      <c r="B943" s="268"/>
      <c r="C943" s="269"/>
      <c r="D943" s="259" t="s">
        <v>173</v>
      </c>
      <c r="E943" s="270" t="s">
        <v>1</v>
      </c>
      <c r="F943" s="271" t="s">
        <v>3406</v>
      </c>
      <c r="G943" s="269"/>
      <c r="H943" s="272">
        <v>164.16</v>
      </c>
      <c r="I943" s="273"/>
      <c r="J943" s="269"/>
      <c r="K943" s="269"/>
      <c r="L943" s="274"/>
      <c r="M943" s="275"/>
      <c r="N943" s="276"/>
      <c r="O943" s="276"/>
      <c r="P943" s="276"/>
      <c r="Q943" s="276"/>
      <c r="R943" s="276"/>
      <c r="S943" s="276"/>
      <c r="T943" s="27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78" t="s">
        <v>173</v>
      </c>
      <c r="AU943" s="278" t="s">
        <v>82</v>
      </c>
      <c r="AV943" s="14" t="s">
        <v>82</v>
      </c>
      <c r="AW943" s="14" t="s">
        <v>30</v>
      </c>
      <c r="AX943" s="14" t="s">
        <v>73</v>
      </c>
      <c r="AY943" s="278" t="s">
        <v>165</v>
      </c>
    </row>
    <row r="944" spans="1:65" s="2" customFormat="1" ht="16.5" customHeight="1">
      <c r="A944" s="37"/>
      <c r="B944" s="38"/>
      <c r="C944" s="243" t="s">
        <v>946</v>
      </c>
      <c r="D944" s="243" t="s">
        <v>167</v>
      </c>
      <c r="E944" s="244" t="s">
        <v>952</v>
      </c>
      <c r="F944" s="245" t="s">
        <v>953</v>
      </c>
      <c r="G944" s="246" t="s">
        <v>457</v>
      </c>
      <c r="H944" s="247">
        <v>28.8</v>
      </c>
      <c r="I944" s="248"/>
      <c r="J944" s="249">
        <f>ROUND(I944*H944,2)</f>
        <v>0</v>
      </c>
      <c r="K944" s="250"/>
      <c r="L944" s="43"/>
      <c r="M944" s="251" t="s">
        <v>1</v>
      </c>
      <c r="N944" s="252" t="s">
        <v>38</v>
      </c>
      <c r="O944" s="90"/>
      <c r="P944" s="253">
        <f>O944*H944</f>
        <v>0</v>
      </c>
      <c r="Q944" s="253">
        <v>0</v>
      </c>
      <c r="R944" s="253">
        <f>Q944*H944</f>
        <v>0</v>
      </c>
      <c r="S944" s="253">
        <v>0.108</v>
      </c>
      <c r="T944" s="254">
        <f>S944*H944</f>
        <v>3.1104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55" t="s">
        <v>171</v>
      </c>
      <c r="AT944" s="255" t="s">
        <v>167</v>
      </c>
      <c r="AU944" s="255" t="s">
        <v>82</v>
      </c>
      <c r="AY944" s="16" t="s">
        <v>165</v>
      </c>
      <c r="BE944" s="256">
        <f>IF(N944="základní",J944,0)</f>
        <v>0</v>
      </c>
      <c r="BF944" s="256">
        <f>IF(N944="snížená",J944,0)</f>
        <v>0</v>
      </c>
      <c r="BG944" s="256">
        <f>IF(N944="zákl. přenesená",J944,0)</f>
        <v>0</v>
      </c>
      <c r="BH944" s="256">
        <f>IF(N944="sníž. přenesená",J944,0)</f>
        <v>0</v>
      </c>
      <c r="BI944" s="256">
        <f>IF(N944="nulová",J944,0)</f>
        <v>0</v>
      </c>
      <c r="BJ944" s="16" t="s">
        <v>80</v>
      </c>
      <c r="BK944" s="256">
        <f>ROUND(I944*H944,2)</f>
        <v>0</v>
      </c>
      <c r="BL944" s="16" t="s">
        <v>171</v>
      </c>
      <c r="BM944" s="255" t="s">
        <v>3407</v>
      </c>
    </row>
    <row r="945" spans="1:51" s="13" customFormat="1" ht="12">
      <c r="A945" s="13"/>
      <c r="B945" s="257"/>
      <c r="C945" s="258"/>
      <c r="D945" s="259" t="s">
        <v>173</v>
      </c>
      <c r="E945" s="260" t="s">
        <v>1</v>
      </c>
      <c r="F945" s="261" t="s">
        <v>603</v>
      </c>
      <c r="G945" s="258"/>
      <c r="H945" s="260" t="s">
        <v>1</v>
      </c>
      <c r="I945" s="262"/>
      <c r="J945" s="258"/>
      <c r="K945" s="258"/>
      <c r="L945" s="263"/>
      <c r="M945" s="264"/>
      <c r="N945" s="265"/>
      <c r="O945" s="265"/>
      <c r="P945" s="265"/>
      <c r="Q945" s="265"/>
      <c r="R945" s="265"/>
      <c r="S945" s="265"/>
      <c r="T945" s="266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7" t="s">
        <v>173</v>
      </c>
      <c r="AU945" s="267" t="s">
        <v>82</v>
      </c>
      <c r="AV945" s="13" t="s">
        <v>80</v>
      </c>
      <c r="AW945" s="13" t="s">
        <v>30</v>
      </c>
      <c r="AX945" s="13" t="s">
        <v>73</v>
      </c>
      <c r="AY945" s="267" t="s">
        <v>165</v>
      </c>
    </row>
    <row r="946" spans="1:51" s="14" customFormat="1" ht="12">
      <c r="A946" s="14"/>
      <c r="B946" s="268"/>
      <c r="C946" s="269"/>
      <c r="D946" s="259" t="s">
        <v>173</v>
      </c>
      <c r="E946" s="270" t="s">
        <v>1</v>
      </c>
      <c r="F946" s="271" t="s">
        <v>3408</v>
      </c>
      <c r="G946" s="269"/>
      <c r="H946" s="272">
        <v>28.8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173</v>
      </c>
      <c r="AU946" s="278" t="s">
        <v>82</v>
      </c>
      <c r="AV946" s="14" t="s">
        <v>82</v>
      </c>
      <c r="AW946" s="14" t="s">
        <v>30</v>
      </c>
      <c r="AX946" s="14" t="s">
        <v>73</v>
      </c>
      <c r="AY946" s="278" t="s">
        <v>165</v>
      </c>
    </row>
    <row r="947" spans="1:65" s="2" customFormat="1" ht="16.5" customHeight="1">
      <c r="A947" s="37"/>
      <c r="B947" s="38"/>
      <c r="C947" s="243" t="s">
        <v>951</v>
      </c>
      <c r="D947" s="243" t="s">
        <v>167</v>
      </c>
      <c r="E947" s="244" t="s">
        <v>2511</v>
      </c>
      <c r="F947" s="245" t="s">
        <v>2512</v>
      </c>
      <c r="G947" s="246" t="s">
        <v>457</v>
      </c>
      <c r="H947" s="247">
        <v>3.3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38</v>
      </c>
      <c r="O947" s="90"/>
      <c r="P947" s="253">
        <f>O947*H947</f>
        <v>0</v>
      </c>
      <c r="Q947" s="253">
        <v>0</v>
      </c>
      <c r="R947" s="253">
        <f>Q947*H947</f>
        <v>0</v>
      </c>
      <c r="S947" s="253">
        <v>0.187</v>
      </c>
      <c r="T947" s="254">
        <f>S947*H947</f>
        <v>0.6171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171</v>
      </c>
      <c r="AT947" s="255" t="s">
        <v>167</v>
      </c>
      <c r="AU947" s="255" t="s">
        <v>82</v>
      </c>
      <c r="AY947" s="16" t="s">
        <v>165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80</v>
      </c>
      <c r="BK947" s="256">
        <f>ROUND(I947*H947,2)</f>
        <v>0</v>
      </c>
      <c r="BL947" s="16" t="s">
        <v>171</v>
      </c>
      <c r="BM947" s="255" t="s">
        <v>3409</v>
      </c>
    </row>
    <row r="948" spans="1:51" s="14" customFormat="1" ht="12">
      <c r="A948" s="14"/>
      <c r="B948" s="268"/>
      <c r="C948" s="269"/>
      <c r="D948" s="259" t="s">
        <v>173</v>
      </c>
      <c r="E948" s="270" t="s">
        <v>1</v>
      </c>
      <c r="F948" s="271" t="s">
        <v>3410</v>
      </c>
      <c r="G948" s="269"/>
      <c r="H948" s="272">
        <v>3.3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173</v>
      </c>
      <c r="AU948" s="278" t="s">
        <v>82</v>
      </c>
      <c r="AV948" s="14" t="s">
        <v>82</v>
      </c>
      <c r="AW948" s="14" t="s">
        <v>30</v>
      </c>
      <c r="AX948" s="14" t="s">
        <v>73</v>
      </c>
      <c r="AY948" s="278" t="s">
        <v>165</v>
      </c>
    </row>
    <row r="949" spans="1:65" s="2" customFormat="1" ht="21.75" customHeight="1">
      <c r="A949" s="37"/>
      <c r="B949" s="38"/>
      <c r="C949" s="243" t="s">
        <v>956</v>
      </c>
      <c r="D949" s="243" t="s">
        <v>167</v>
      </c>
      <c r="E949" s="244" t="s">
        <v>957</v>
      </c>
      <c r="F949" s="245" t="s">
        <v>958</v>
      </c>
      <c r="G949" s="246" t="s">
        <v>170</v>
      </c>
      <c r="H949" s="247">
        <v>20.211</v>
      </c>
      <c r="I949" s="248"/>
      <c r="J949" s="249">
        <f>ROUND(I949*H949,2)</f>
        <v>0</v>
      </c>
      <c r="K949" s="250"/>
      <c r="L949" s="43"/>
      <c r="M949" s="251" t="s">
        <v>1</v>
      </c>
      <c r="N949" s="252" t="s">
        <v>38</v>
      </c>
      <c r="O949" s="90"/>
      <c r="P949" s="253">
        <f>O949*H949</f>
        <v>0</v>
      </c>
      <c r="Q949" s="253">
        <v>0</v>
      </c>
      <c r="R949" s="253">
        <f>Q949*H949</f>
        <v>0</v>
      </c>
      <c r="S949" s="253">
        <v>0.065</v>
      </c>
      <c r="T949" s="254">
        <f>S949*H949</f>
        <v>1.313715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55" t="s">
        <v>171</v>
      </c>
      <c r="AT949" s="255" t="s">
        <v>167</v>
      </c>
      <c r="AU949" s="255" t="s">
        <v>82</v>
      </c>
      <c r="AY949" s="16" t="s">
        <v>165</v>
      </c>
      <c r="BE949" s="256">
        <f>IF(N949="základní",J949,0)</f>
        <v>0</v>
      </c>
      <c r="BF949" s="256">
        <f>IF(N949="snížená",J949,0)</f>
        <v>0</v>
      </c>
      <c r="BG949" s="256">
        <f>IF(N949="zákl. přenesená",J949,0)</f>
        <v>0</v>
      </c>
      <c r="BH949" s="256">
        <f>IF(N949="sníž. přenesená",J949,0)</f>
        <v>0</v>
      </c>
      <c r="BI949" s="256">
        <f>IF(N949="nulová",J949,0)</f>
        <v>0</v>
      </c>
      <c r="BJ949" s="16" t="s">
        <v>80</v>
      </c>
      <c r="BK949" s="256">
        <f>ROUND(I949*H949,2)</f>
        <v>0</v>
      </c>
      <c r="BL949" s="16" t="s">
        <v>171</v>
      </c>
      <c r="BM949" s="255" t="s">
        <v>3411</v>
      </c>
    </row>
    <row r="950" spans="1:51" s="13" customFormat="1" ht="12">
      <c r="A950" s="13"/>
      <c r="B950" s="257"/>
      <c r="C950" s="258"/>
      <c r="D950" s="259" t="s">
        <v>173</v>
      </c>
      <c r="E950" s="260" t="s">
        <v>1</v>
      </c>
      <c r="F950" s="261" t="s">
        <v>174</v>
      </c>
      <c r="G950" s="258"/>
      <c r="H950" s="260" t="s">
        <v>1</v>
      </c>
      <c r="I950" s="262"/>
      <c r="J950" s="258"/>
      <c r="K950" s="258"/>
      <c r="L950" s="263"/>
      <c r="M950" s="264"/>
      <c r="N950" s="265"/>
      <c r="O950" s="265"/>
      <c r="P950" s="265"/>
      <c r="Q950" s="265"/>
      <c r="R950" s="265"/>
      <c r="S950" s="265"/>
      <c r="T950" s="266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7" t="s">
        <v>173</v>
      </c>
      <c r="AU950" s="267" t="s">
        <v>82</v>
      </c>
      <c r="AV950" s="13" t="s">
        <v>80</v>
      </c>
      <c r="AW950" s="13" t="s">
        <v>30</v>
      </c>
      <c r="AX950" s="13" t="s">
        <v>73</v>
      </c>
      <c r="AY950" s="267" t="s">
        <v>165</v>
      </c>
    </row>
    <row r="951" spans="1:51" s="14" customFormat="1" ht="12">
      <c r="A951" s="14"/>
      <c r="B951" s="268"/>
      <c r="C951" s="269"/>
      <c r="D951" s="259" t="s">
        <v>173</v>
      </c>
      <c r="E951" s="270" t="s">
        <v>1</v>
      </c>
      <c r="F951" s="271" t="s">
        <v>3412</v>
      </c>
      <c r="G951" s="269"/>
      <c r="H951" s="272">
        <v>20.211</v>
      </c>
      <c r="I951" s="273"/>
      <c r="J951" s="269"/>
      <c r="K951" s="269"/>
      <c r="L951" s="274"/>
      <c r="M951" s="275"/>
      <c r="N951" s="276"/>
      <c r="O951" s="276"/>
      <c r="P951" s="276"/>
      <c r="Q951" s="276"/>
      <c r="R951" s="276"/>
      <c r="S951" s="276"/>
      <c r="T951" s="27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8" t="s">
        <v>173</v>
      </c>
      <c r="AU951" s="278" t="s">
        <v>82</v>
      </c>
      <c r="AV951" s="14" t="s">
        <v>82</v>
      </c>
      <c r="AW951" s="14" t="s">
        <v>30</v>
      </c>
      <c r="AX951" s="14" t="s">
        <v>73</v>
      </c>
      <c r="AY951" s="278" t="s">
        <v>165</v>
      </c>
    </row>
    <row r="952" spans="1:65" s="2" customFormat="1" ht="16.5" customHeight="1">
      <c r="A952" s="37"/>
      <c r="B952" s="38"/>
      <c r="C952" s="243" t="s">
        <v>960</v>
      </c>
      <c r="D952" s="243" t="s">
        <v>167</v>
      </c>
      <c r="E952" s="244" t="s">
        <v>961</v>
      </c>
      <c r="F952" s="245" t="s">
        <v>962</v>
      </c>
      <c r="G952" s="246" t="s">
        <v>170</v>
      </c>
      <c r="H952" s="247">
        <v>16.2</v>
      </c>
      <c r="I952" s="248"/>
      <c r="J952" s="249">
        <f>ROUND(I952*H952,2)</f>
        <v>0</v>
      </c>
      <c r="K952" s="250"/>
      <c r="L952" s="43"/>
      <c r="M952" s="251" t="s">
        <v>1</v>
      </c>
      <c r="N952" s="252" t="s">
        <v>38</v>
      </c>
      <c r="O952" s="90"/>
      <c r="P952" s="253">
        <f>O952*H952</f>
        <v>0</v>
      </c>
      <c r="Q952" s="253">
        <v>0</v>
      </c>
      <c r="R952" s="253">
        <f>Q952*H952</f>
        <v>0</v>
      </c>
      <c r="S952" s="253">
        <v>0.076</v>
      </c>
      <c r="T952" s="254">
        <f>S952*H952</f>
        <v>1.2311999999999999</v>
      </c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R952" s="255" t="s">
        <v>171</v>
      </c>
      <c r="AT952" s="255" t="s">
        <v>167</v>
      </c>
      <c r="AU952" s="255" t="s">
        <v>82</v>
      </c>
      <c r="AY952" s="16" t="s">
        <v>165</v>
      </c>
      <c r="BE952" s="256">
        <f>IF(N952="základní",J952,0)</f>
        <v>0</v>
      </c>
      <c r="BF952" s="256">
        <f>IF(N952="snížená",J952,0)</f>
        <v>0</v>
      </c>
      <c r="BG952" s="256">
        <f>IF(N952="zákl. přenesená",J952,0)</f>
        <v>0</v>
      </c>
      <c r="BH952" s="256">
        <f>IF(N952="sníž. přenesená",J952,0)</f>
        <v>0</v>
      </c>
      <c r="BI952" s="256">
        <f>IF(N952="nulová",J952,0)</f>
        <v>0</v>
      </c>
      <c r="BJ952" s="16" t="s">
        <v>80</v>
      </c>
      <c r="BK952" s="256">
        <f>ROUND(I952*H952,2)</f>
        <v>0</v>
      </c>
      <c r="BL952" s="16" t="s">
        <v>171</v>
      </c>
      <c r="BM952" s="255" t="s">
        <v>3413</v>
      </c>
    </row>
    <row r="953" spans="1:51" s="14" customFormat="1" ht="12">
      <c r="A953" s="14"/>
      <c r="B953" s="268"/>
      <c r="C953" s="269"/>
      <c r="D953" s="259" t="s">
        <v>173</v>
      </c>
      <c r="E953" s="270" t="s">
        <v>1</v>
      </c>
      <c r="F953" s="271" t="s">
        <v>3414</v>
      </c>
      <c r="G953" s="269"/>
      <c r="H953" s="272">
        <v>14.4</v>
      </c>
      <c r="I953" s="273"/>
      <c r="J953" s="269"/>
      <c r="K953" s="269"/>
      <c r="L953" s="274"/>
      <c r="M953" s="275"/>
      <c r="N953" s="276"/>
      <c r="O953" s="276"/>
      <c r="P953" s="276"/>
      <c r="Q953" s="276"/>
      <c r="R953" s="276"/>
      <c r="S953" s="276"/>
      <c r="T953" s="27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8" t="s">
        <v>173</v>
      </c>
      <c r="AU953" s="278" t="s">
        <v>82</v>
      </c>
      <c r="AV953" s="14" t="s">
        <v>82</v>
      </c>
      <c r="AW953" s="14" t="s">
        <v>30</v>
      </c>
      <c r="AX953" s="14" t="s">
        <v>73</v>
      </c>
      <c r="AY953" s="278" t="s">
        <v>165</v>
      </c>
    </row>
    <row r="954" spans="1:51" s="14" customFormat="1" ht="12">
      <c r="A954" s="14"/>
      <c r="B954" s="268"/>
      <c r="C954" s="269"/>
      <c r="D954" s="259" t="s">
        <v>173</v>
      </c>
      <c r="E954" s="270" t="s">
        <v>1</v>
      </c>
      <c r="F954" s="271" t="s">
        <v>3415</v>
      </c>
      <c r="G954" s="269"/>
      <c r="H954" s="272">
        <v>1.8</v>
      </c>
      <c r="I954" s="273"/>
      <c r="J954" s="269"/>
      <c r="K954" s="269"/>
      <c r="L954" s="274"/>
      <c r="M954" s="275"/>
      <c r="N954" s="276"/>
      <c r="O954" s="276"/>
      <c r="P954" s="276"/>
      <c r="Q954" s="276"/>
      <c r="R954" s="276"/>
      <c r="S954" s="276"/>
      <c r="T954" s="27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78" t="s">
        <v>173</v>
      </c>
      <c r="AU954" s="278" t="s">
        <v>82</v>
      </c>
      <c r="AV954" s="14" t="s">
        <v>82</v>
      </c>
      <c r="AW954" s="14" t="s">
        <v>30</v>
      </c>
      <c r="AX954" s="14" t="s">
        <v>73</v>
      </c>
      <c r="AY954" s="278" t="s">
        <v>165</v>
      </c>
    </row>
    <row r="955" spans="1:65" s="2" customFormat="1" ht="21.75" customHeight="1">
      <c r="A955" s="37"/>
      <c r="B955" s="38"/>
      <c r="C955" s="243" t="s">
        <v>966</v>
      </c>
      <c r="D955" s="243" t="s">
        <v>167</v>
      </c>
      <c r="E955" s="244" t="s">
        <v>967</v>
      </c>
      <c r="F955" s="245" t="s">
        <v>968</v>
      </c>
      <c r="G955" s="246" t="s">
        <v>170</v>
      </c>
      <c r="H955" s="247">
        <v>439.611</v>
      </c>
      <c r="I955" s="248"/>
      <c r="J955" s="249">
        <f>ROUND(I955*H955,2)</f>
        <v>0</v>
      </c>
      <c r="K955" s="250"/>
      <c r="L955" s="43"/>
      <c r="M955" s="251" t="s">
        <v>1</v>
      </c>
      <c r="N955" s="252" t="s">
        <v>38</v>
      </c>
      <c r="O955" s="90"/>
      <c r="P955" s="253">
        <f>O955*H955</f>
        <v>0</v>
      </c>
      <c r="Q955" s="253">
        <v>0</v>
      </c>
      <c r="R955" s="253">
        <f>Q955*H955</f>
        <v>0</v>
      </c>
      <c r="S955" s="253">
        <v>0.01</v>
      </c>
      <c r="T955" s="254">
        <f>S955*H955</f>
        <v>4.39611</v>
      </c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R955" s="255" t="s">
        <v>171</v>
      </c>
      <c r="AT955" s="255" t="s">
        <v>167</v>
      </c>
      <c r="AU955" s="255" t="s">
        <v>82</v>
      </c>
      <c r="AY955" s="16" t="s">
        <v>165</v>
      </c>
      <c r="BE955" s="256">
        <f>IF(N955="základní",J955,0)</f>
        <v>0</v>
      </c>
      <c r="BF955" s="256">
        <f>IF(N955="snížená",J955,0)</f>
        <v>0</v>
      </c>
      <c r="BG955" s="256">
        <f>IF(N955="zákl. přenesená",J955,0)</f>
        <v>0</v>
      </c>
      <c r="BH955" s="256">
        <f>IF(N955="sníž. přenesená",J955,0)</f>
        <v>0</v>
      </c>
      <c r="BI955" s="256">
        <f>IF(N955="nulová",J955,0)</f>
        <v>0</v>
      </c>
      <c r="BJ955" s="16" t="s">
        <v>80</v>
      </c>
      <c r="BK955" s="256">
        <f>ROUND(I955*H955,2)</f>
        <v>0</v>
      </c>
      <c r="BL955" s="16" t="s">
        <v>171</v>
      </c>
      <c r="BM955" s="255" t="s">
        <v>3416</v>
      </c>
    </row>
    <row r="956" spans="1:51" s="13" customFormat="1" ht="12">
      <c r="A956" s="13"/>
      <c r="B956" s="257"/>
      <c r="C956" s="258"/>
      <c r="D956" s="259" t="s">
        <v>173</v>
      </c>
      <c r="E956" s="260" t="s">
        <v>1</v>
      </c>
      <c r="F956" s="261" t="s">
        <v>364</v>
      </c>
      <c r="G956" s="258"/>
      <c r="H956" s="260" t="s">
        <v>1</v>
      </c>
      <c r="I956" s="262"/>
      <c r="J956" s="258"/>
      <c r="K956" s="258"/>
      <c r="L956" s="263"/>
      <c r="M956" s="264"/>
      <c r="N956" s="265"/>
      <c r="O956" s="265"/>
      <c r="P956" s="265"/>
      <c r="Q956" s="265"/>
      <c r="R956" s="265"/>
      <c r="S956" s="265"/>
      <c r="T956" s="266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7" t="s">
        <v>173</v>
      </c>
      <c r="AU956" s="267" t="s">
        <v>82</v>
      </c>
      <c r="AV956" s="13" t="s">
        <v>80</v>
      </c>
      <c r="AW956" s="13" t="s">
        <v>30</v>
      </c>
      <c r="AX956" s="13" t="s">
        <v>73</v>
      </c>
      <c r="AY956" s="267" t="s">
        <v>165</v>
      </c>
    </row>
    <row r="957" spans="1:51" s="13" customFormat="1" ht="12">
      <c r="A957" s="13"/>
      <c r="B957" s="257"/>
      <c r="C957" s="258"/>
      <c r="D957" s="259" t="s">
        <v>173</v>
      </c>
      <c r="E957" s="260" t="s">
        <v>1</v>
      </c>
      <c r="F957" s="261" t="s">
        <v>2979</v>
      </c>
      <c r="G957" s="258"/>
      <c r="H957" s="260" t="s">
        <v>1</v>
      </c>
      <c r="I957" s="262"/>
      <c r="J957" s="258"/>
      <c r="K957" s="258"/>
      <c r="L957" s="263"/>
      <c r="M957" s="264"/>
      <c r="N957" s="265"/>
      <c r="O957" s="265"/>
      <c r="P957" s="265"/>
      <c r="Q957" s="265"/>
      <c r="R957" s="265"/>
      <c r="S957" s="265"/>
      <c r="T957" s="266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7" t="s">
        <v>173</v>
      </c>
      <c r="AU957" s="267" t="s">
        <v>82</v>
      </c>
      <c r="AV957" s="13" t="s">
        <v>80</v>
      </c>
      <c r="AW957" s="13" t="s">
        <v>30</v>
      </c>
      <c r="AX957" s="13" t="s">
        <v>73</v>
      </c>
      <c r="AY957" s="267" t="s">
        <v>165</v>
      </c>
    </row>
    <row r="958" spans="1:51" s="14" customFormat="1" ht="12">
      <c r="A958" s="14"/>
      <c r="B958" s="268"/>
      <c r="C958" s="269"/>
      <c r="D958" s="259" t="s">
        <v>173</v>
      </c>
      <c r="E958" s="270" t="s">
        <v>1</v>
      </c>
      <c r="F958" s="271" t="s">
        <v>3392</v>
      </c>
      <c r="G958" s="269"/>
      <c r="H958" s="272">
        <v>439.611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8" t="s">
        <v>173</v>
      </c>
      <c r="AU958" s="278" t="s">
        <v>82</v>
      </c>
      <c r="AV958" s="14" t="s">
        <v>82</v>
      </c>
      <c r="AW958" s="14" t="s">
        <v>30</v>
      </c>
      <c r="AX958" s="14" t="s">
        <v>73</v>
      </c>
      <c r="AY958" s="278" t="s">
        <v>165</v>
      </c>
    </row>
    <row r="959" spans="1:65" s="2" customFormat="1" ht="21.75" customHeight="1">
      <c r="A959" s="37"/>
      <c r="B959" s="38"/>
      <c r="C959" s="243" t="s">
        <v>970</v>
      </c>
      <c r="D959" s="243" t="s">
        <v>167</v>
      </c>
      <c r="E959" s="244" t="s">
        <v>971</v>
      </c>
      <c r="F959" s="245" t="s">
        <v>972</v>
      </c>
      <c r="G959" s="246" t="s">
        <v>170</v>
      </c>
      <c r="H959" s="247">
        <v>5.302</v>
      </c>
      <c r="I959" s="248"/>
      <c r="J959" s="249">
        <f>ROUND(I959*H959,2)</f>
        <v>0</v>
      </c>
      <c r="K959" s="250"/>
      <c r="L959" s="43"/>
      <c r="M959" s="251" t="s">
        <v>1</v>
      </c>
      <c r="N959" s="252" t="s">
        <v>38</v>
      </c>
      <c r="O959" s="90"/>
      <c r="P959" s="253">
        <f>O959*H959</f>
        <v>0</v>
      </c>
      <c r="Q959" s="253">
        <v>0</v>
      </c>
      <c r="R959" s="253">
        <f>Q959*H959</f>
        <v>0</v>
      </c>
      <c r="S959" s="253">
        <v>0.05</v>
      </c>
      <c r="T959" s="254">
        <f>S959*H959</f>
        <v>0.2651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55" t="s">
        <v>171</v>
      </c>
      <c r="AT959" s="255" t="s">
        <v>167</v>
      </c>
      <c r="AU959" s="255" t="s">
        <v>82</v>
      </c>
      <c r="AY959" s="16" t="s">
        <v>165</v>
      </c>
      <c r="BE959" s="256">
        <f>IF(N959="základní",J959,0)</f>
        <v>0</v>
      </c>
      <c r="BF959" s="256">
        <f>IF(N959="snížená",J959,0)</f>
        <v>0</v>
      </c>
      <c r="BG959" s="256">
        <f>IF(N959="zákl. přenesená",J959,0)</f>
        <v>0</v>
      </c>
      <c r="BH959" s="256">
        <f>IF(N959="sníž. přenesená",J959,0)</f>
        <v>0</v>
      </c>
      <c r="BI959" s="256">
        <f>IF(N959="nulová",J959,0)</f>
        <v>0</v>
      </c>
      <c r="BJ959" s="16" t="s">
        <v>80</v>
      </c>
      <c r="BK959" s="256">
        <f>ROUND(I959*H959,2)</f>
        <v>0</v>
      </c>
      <c r="BL959" s="16" t="s">
        <v>171</v>
      </c>
      <c r="BM959" s="255" t="s">
        <v>3417</v>
      </c>
    </row>
    <row r="960" spans="1:51" s="14" customFormat="1" ht="12">
      <c r="A960" s="14"/>
      <c r="B960" s="268"/>
      <c r="C960" s="269"/>
      <c r="D960" s="259" t="s">
        <v>173</v>
      </c>
      <c r="E960" s="270" t="s">
        <v>1</v>
      </c>
      <c r="F960" s="271" t="s">
        <v>3418</v>
      </c>
      <c r="G960" s="269"/>
      <c r="H960" s="272">
        <v>5.302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173</v>
      </c>
      <c r="AU960" s="278" t="s">
        <v>82</v>
      </c>
      <c r="AV960" s="14" t="s">
        <v>82</v>
      </c>
      <c r="AW960" s="14" t="s">
        <v>30</v>
      </c>
      <c r="AX960" s="14" t="s">
        <v>73</v>
      </c>
      <c r="AY960" s="278" t="s">
        <v>165</v>
      </c>
    </row>
    <row r="961" spans="1:65" s="2" customFormat="1" ht="21.75" customHeight="1">
      <c r="A961" s="37"/>
      <c r="B961" s="38"/>
      <c r="C961" s="243" t="s">
        <v>975</v>
      </c>
      <c r="D961" s="243" t="s">
        <v>167</v>
      </c>
      <c r="E961" s="244" t="s">
        <v>976</v>
      </c>
      <c r="F961" s="245" t="s">
        <v>977</v>
      </c>
      <c r="G961" s="246" t="s">
        <v>170</v>
      </c>
      <c r="H961" s="247">
        <v>970.718</v>
      </c>
      <c r="I961" s="248"/>
      <c r="J961" s="249">
        <f>ROUND(I961*H961,2)</f>
        <v>0</v>
      </c>
      <c r="K961" s="250"/>
      <c r="L961" s="43"/>
      <c r="M961" s="251" t="s">
        <v>1</v>
      </c>
      <c r="N961" s="252" t="s">
        <v>38</v>
      </c>
      <c r="O961" s="90"/>
      <c r="P961" s="253">
        <f>O961*H961</f>
        <v>0</v>
      </c>
      <c r="Q961" s="253">
        <v>0</v>
      </c>
      <c r="R961" s="253">
        <f>Q961*H961</f>
        <v>0</v>
      </c>
      <c r="S961" s="253">
        <v>0.005</v>
      </c>
      <c r="T961" s="254">
        <f>S961*H961</f>
        <v>4.85359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171</v>
      </c>
      <c r="AT961" s="255" t="s">
        <v>167</v>
      </c>
      <c r="AU961" s="255" t="s">
        <v>82</v>
      </c>
      <c r="AY961" s="16" t="s">
        <v>165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80</v>
      </c>
      <c r="BK961" s="256">
        <f>ROUND(I961*H961,2)</f>
        <v>0</v>
      </c>
      <c r="BL961" s="16" t="s">
        <v>171</v>
      </c>
      <c r="BM961" s="255" t="s">
        <v>3419</v>
      </c>
    </row>
    <row r="962" spans="1:51" s="14" customFormat="1" ht="12">
      <c r="A962" s="14"/>
      <c r="B962" s="268"/>
      <c r="C962" s="269"/>
      <c r="D962" s="259" t="s">
        <v>173</v>
      </c>
      <c r="E962" s="270" t="s">
        <v>1</v>
      </c>
      <c r="F962" s="271" t="s">
        <v>3052</v>
      </c>
      <c r="G962" s="269"/>
      <c r="H962" s="272">
        <v>970.718</v>
      </c>
      <c r="I962" s="273"/>
      <c r="J962" s="269"/>
      <c r="K962" s="269"/>
      <c r="L962" s="274"/>
      <c r="M962" s="275"/>
      <c r="N962" s="276"/>
      <c r="O962" s="276"/>
      <c r="P962" s="276"/>
      <c r="Q962" s="276"/>
      <c r="R962" s="276"/>
      <c r="S962" s="276"/>
      <c r="T962" s="27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8" t="s">
        <v>173</v>
      </c>
      <c r="AU962" s="278" t="s">
        <v>82</v>
      </c>
      <c r="AV962" s="14" t="s">
        <v>82</v>
      </c>
      <c r="AW962" s="14" t="s">
        <v>30</v>
      </c>
      <c r="AX962" s="14" t="s">
        <v>73</v>
      </c>
      <c r="AY962" s="278" t="s">
        <v>165</v>
      </c>
    </row>
    <row r="963" spans="1:65" s="2" customFormat="1" ht="21.75" customHeight="1">
      <c r="A963" s="37"/>
      <c r="B963" s="38"/>
      <c r="C963" s="243" t="s">
        <v>979</v>
      </c>
      <c r="D963" s="243" t="s">
        <v>167</v>
      </c>
      <c r="E963" s="244" t="s">
        <v>980</v>
      </c>
      <c r="F963" s="245" t="s">
        <v>3420</v>
      </c>
      <c r="G963" s="246" t="s">
        <v>170</v>
      </c>
      <c r="H963" s="247">
        <v>274.577</v>
      </c>
      <c r="I963" s="248"/>
      <c r="J963" s="249">
        <f>ROUND(I963*H963,2)</f>
        <v>0</v>
      </c>
      <c r="K963" s="250"/>
      <c r="L963" s="43"/>
      <c r="M963" s="251" t="s">
        <v>1</v>
      </c>
      <c r="N963" s="252" t="s">
        <v>38</v>
      </c>
      <c r="O963" s="90"/>
      <c r="P963" s="253">
        <f>O963*H963</f>
        <v>0</v>
      </c>
      <c r="Q963" s="253">
        <v>0</v>
      </c>
      <c r="R963" s="253">
        <f>Q963*H963</f>
        <v>0</v>
      </c>
      <c r="S963" s="253">
        <v>0.037</v>
      </c>
      <c r="T963" s="254">
        <f>S963*H963</f>
        <v>10.159348999999999</v>
      </c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R963" s="255" t="s">
        <v>171</v>
      </c>
      <c r="AT963" s="255" t="s">
        <v>167</v>
      </c>
      <c r="AU963" s="255" t="s">
        <v>82</v>
      </c>
      <c r="AY963" s="16" t="s">
        <v>165</v>
      </c>
      <c r="BE963" s="256">
        <f>IF(N963="základní",J963,0)</f>
        <v>0</v>
      </c>
      <c r="BF963" s="256">
        <f>IF(N963="snížená",J963,0)</f>
        <v>0</v>
      </c>
      <c r="BG963" s="256">
        <f>IF(N963="zákl. přenesená",J963,0)</f>
        <v>0</v>
      </c>
      <c r="BH963" s="256">
        <f>IF(N963="sníž. přenesená",J963,0)</f>
        <v>0</v>
      </c>
      <c r="BI963" s="256">
        <f>IF(N963="nulová",J963,0)</f>
        <v>0</v>
      </c>
      <c r="BJ963" s="16" t="s">
        <v>80</v>
      </c>
      <c r="BK963" s="256">
        <f>ROUND(I963*H963,2)</f>
        <v>0</v>
      </c>
      <c r="BL963" s="16" t="s">
        <v>171</v>
      </c>
      <c r="BM963" s="255" t="s">
        <v>3421</v>
      </c>
    </row>
    <row r="964" spans="1:51" s="13" customFormat="1" ht="12">
      <c r="A964" s="13"/>
      <c r="B964" s="257"/>
      <c r="C964" s="258"/>
      <c r="D964" s="259" t="s">
        <v>173</v>
      </c>
      <c r="E964" s="260" t="s">
        <v>1</v>
      </c>
      <c r="F964" s="261" t="s">
        <v>2979</v>
      </c>
      <c r="G964" s="258"/>
      <c r="H964" s="260" t="s">
        <v>1</v>
      </c>
      <c r="I964" s="262"/>
      <c r="J964" s="258"/>
      <c r="K964" s="258"/>
      <c r="L964" s="263"/>
      <c r="M964" s="264"/>
      <c r="N964" s="265"/>
      <c r="O964" s="265"/>
      <c r="P964" s="265"/>
      <c r="Q964" s="265"/>
      <c r="R964" s="265"/>
      <c r="S964" s="265"/>
      <c r="T964" s="266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7" t="s">
        <v>173</v>
      </c>
      <c r="AU964" s="267" t="s">
        <v>82</v>
      </c>
      <c r="AV964" s="13" t="s">
        <v>80</v>
      </c>
      <c r="AW964" s="13" t="s">
        <v>30</v>
      </c>
      <c r="AX964" s="13" t="s">
        <v>73</v>
      </c>
      <c r="AY964" s="267" t="s">
        <v>165</v>
      </c>
    </row>
    <row r="965" spans="1:51" s="14" customFormat="1" ht="12">
      <c r="A965" s="14"/>
      <c r="B965" s="268"/>
      <c r="C965" s="269"/>
      <c r="D965" s="259" t="s">
        <v>173</v>
      </c>
      <c r="E965" s="270" t="s">
        <v>1</v>
      </c>
      <c r="F965" s="271" t="s">
        <v>2980</v>
      </c>
      <c r="G965" s="269"/>
      <c r="H965" s="272">
        <v>1.53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173</v>
      </c>
      <c r="AU965" s="278" t="s">
        <v>82</v>
      </c>
      <c r="AV965" s="14" t="s">
        <v>82</v>
      </c>
      <c r="AW965" s="14" t="s">
        <v>30</v>
      </c>
      <c r="AX965" s="14" t="s">
        <v>73</v>
      </c>
      <c r="AY965" s="278" t="s">
        <v>165</v>
      </c>
    </row>
    <row r="966" spans="1:51" s="14" customFormat="1" ht="12">
      <c r="A966" s="14"/>
      <c r="B966" s="268"/>
      <c r="C966" s="269"/>
      <c r="D966" s="259" t="s">
        <v>173</v>
      </c>
      <c r="E966" s="270" t="s">
        <v>1</v>
      </c>
      <c r="F966" s="271" t="s">
        <v>2981</v>
      </c>
      <c r="G966" s="269"/>
      <c r="H966" s="272">
        <v>1.53</v>
      </c>
      <c r="I966" s="273"/>
      <c r="J966" s="269"/>
      <c r="K966" s="269"/>
      <c r="L966" s="274"/>
      <c r="M966" s="275"/>
      <c r="N966" s="276"/>
      <c r="O966" s="276"/>
      <c r="P966" s="276"/>
      <c r="Q966" s="276"/>
      <c r="R966" s="276"/>
      <c r="S966" s="276"/>
      <c r="T966" s="27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8" t="s">
        <v>173</v>
      </c>
      <c r="AU966" s="278" t="s">
        <v>82</v>
      </c>
      <c r="AV966" s="14" t="s">
        <v>82</v>
      </c>
      <c r="AW966" s="14" t="s">
        <v>30</v>
      </c>
      <c r="AX966" s="14" t="s">
        <v>73</v>
      </c>
      <c r="AY966" s="278" t="s">
        <v>165</v>
      </c>
    </row>
    <row r="967" spans="1:51" s="14" customFormat="1" ht="12">
      <c r="A967" s="14"/>
      <c r="B967" s="268"/>
      <c r="C967" s="269"/>
      <c r="D967" s="259" t="s">
        <v>173</v>
      </c>
      <c r="E967" s="270" t="s">
        <v>1</v>
      </c>
      <c r="F967" s="271" t="s">
        <v>3050</v>
      </c>
      <c r="G967" s="269"/>
      <c r="H967" s="272">
        <v>271.517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173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165</v>
      </c>
    </row>
    <row r="968" spans="1:63" s="12" customFormat="1" ht="22.8" customHeight="1">
      <c r="A968" s="12"/>
      <c r="B968" s="227"/>
      <c r="C968" s="228"/>
      <c r="D968" s="229" t="s">
        <v>72</v>
      </c>
      <c r="E968" s="241" t="s">
        <v>983</v>
      </c>
      <c r="F968" s="241" t="s">
        <v>984</v>
      </c>
      <c r="G968" s="228"/>
      <c r="H968" s="228"/>
      <c r="I968" s="231"/>
      <c r="J968" s="242">
        <f>BK968</f>
        <v>0</v>
      </c>
      <c r="K968" s="228"/>
      <c r="L968" s="233"/>
      <c r="M968" s="234"/>
      <c r="N968" s="235"/>
      <c r="O968" s="235"/>
      <c r="P968" s="236">
        <f>SUM(P969:P981)</f>
        <v>0</v>
      </c>
      <c r="Q968" s="235"/>
      <c r="R968" s="236">
        <f>SUM(R969:R981)</f>
        <v>0</v>
      </c>
      <c r="S968" s="235"/>
      <c r="T968" s="237">
        <f>SUM(T969:T981)</f>
        <v>0</v>
      </c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R968" s="238" t="s">
        <v>80</v>
      </c>
      <c r="AT968" s="239" t="s">
        <v>72</v>
      </c>
      <c r="AU968" s="239" t="s">
        <v>80</v>
      </c>
      <c r="AY968" s="238" t="s">
        <v>165</v>
      </c>
      <c r="BK968" s="240">
        <f>SUM(BK969:BK981)</f>
        <v>0</v>
      </c>
    </row>
    <row r="969" spans="1:65" s="2" customFormat="1" ht="16.5" customHeight="1">
      <c r="A969" s="37"/>
      <c r="B969" s="38"/>
      <c r="C969" s="243" t="s">
        <v>985</v>
      </c>
      <c r="D969" s="243" t="s">
        <v>167</v>
      </c>
      <c r="E969" s="244" t="s">
        <v>986</v>
      </c>
      <c r="F969" s="245" t="s">
        <v>987</v>
      </c>
      <c r="G969" s="246" t="s">
        <v>219</v>
      </c>
      <c r="H969" s="247">
        <v>232.728</v>
      </c>
      <c r="I969" s="248"/>
      <c r="J969" s="249">
        <f>ROUND(I969*H969,2)</f>
        <v>0</v>
      </c>
      <c r="K969" s="250"/>
      <c r="L969" s="43"/>
      <c r="M969" s="251" t="s">
        <v>1</v>
      </c>
      <c r="N969" s="252" t="s">
        <v>38</v>
      </c>
      <c r="O969" s="90"/>
      <c r="P969" s="253">
        <f>O969*H969</f>
        <v>0</v>
      </c>
      <c r="Q969" s="253">
        <v>0</v>
      </c>
      <c r="R969" s="253">
        <f>Q969*H969</f>
        <v>0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171</v>
      </c>
      <c r="AT969" s="255" t="s">
        <v>167</v>
      </c>
      <c r="AU969" s="255" t="s">
        <v>82</v>
      </c>
      <c r="AY969" s="16" t="s">
        <v>165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80</v>
      </c>
      <c r="BK969" s="256">
        <f>ROUND(I969*H969,2)</f>
        <v>0</v>
      </c>
      <c r="BL969" s="16" t="s">
        <v>171</v>
      </c>
      <c r="BM969" s="255" t="s">
        <v>3422</v>
      </c>
    </row>
    <row r="970" spans="1:65" s="2" customFormat="1" ht="21.75" customHeight="1">
      <c r="A970" s="37"/>
      <c r="B970" s="38"/>
      <c r="C970" s="243" t="s">
        <v>989</v>
      </c>
      <c r="D970" s="243" t="s">
        <v>167</v>
      </c>
      <c r="E970" s="244" t="s">
        <v>990</v>
      </c>
      <c r="F970" s="245" t="s">
        <v>991</v>
      </c>
      <c r="G970" s="246" t="s">
        <v>219</v>
      </c>
      <c r="H970" s="247">
        <v>232.728</v>
      </c>
      <c r="I970" s="248"/>
      <c r="J970" s="249">
        <f>ROUND(I970*H970,2)</f>
        <v>0</v>
      </c>
      <c r="K970" s="250"/>
      <c r="L970" s="43"/>
      <c r="M970" s="251" t="s">
        <v>1</v>
      </c>
      <c r="N970" s="252" t="s">
        <v>38</v>
      </c>
      <c r="O970" s="90"/>
      <c r="P970" s="253">
        <f>O970*H970</f>
        <v>0</v>
      </c>
      <c r="Q970" s="253">
        <v>0</v>
      </c>
      <c r="R970" s="253">
        <f>Q970*H970</f>
        <v>0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171</v>
      </c>
      <c r="AT970" s="255" t="s">
        <v>167</v>
      </c>
      <c r="AU970" s="255" t="s">
        <v>82</v>
      </c>
      <c r="AY970" s="16" t="s">
        <v>165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171</v>
      </c>
      <c r="BM970" s="255" t="s">
        <v>3423</v>
      </c>
    </row>
    <row r="971" spans="1:65" s="2" customFormat="1" ht="16.5" customHeight="1">
      <c r="A971" s="37"/>
      <c r="B971" s="38"/>
      <c r="C971" s="243" t="s">
        <v>993</v>
      </c>
      <c r="D971" s="243" t="s">
        <v>167</v>
      </c>
      <c r="E971" s="244" t="s">
        <v>994</v>
      </c>
      <c r="F971" s="245" t="s">
        <v>995</v>
      </c>
      <c r="G971" s="246" t="s">
        <v>457</v>
      </c>
      <c r="H971" s="247">
        <v>24</v>
      </c>
      <c r="I971" s="248"/>
      <c r="J971" s="249">
        <f>ROUND(I971*H971,2)</f>
        <v>0</v>
      </c>
      <c r="K971" s="250"/>
      <c r="L971" s="43"/>
      <c r="M971" s="251" t="s">
        <v>1</v>
      </c>
      <c r="N971" s="252" t="s">
        <v>38</v>
      </c>
      <c r="O971" s="90"/>
      <c r="P971" s="253">
        <f>O971*H971</f>
        <v>0</v>
      </c>
      <c r="Q971" s="253">
        <v>0</v>
      </c>
      <c r="R971" s="253">
        <f>Q971*H971</f>
        <v>0</v>
      </c>
      <c r="S971" s="253">
        <v>0</v>
      </c>
      <c r="T971" s="254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55" t="s">
        <v>171</v>
      </c>
      <c r="AT971" s="255" t="s">
        <v>167</v>
      </c>
      <c r="AU971" s="255" t="s">
        <v>82</v>
      </c>
      <c r="AY971" s="16" t="s">
        <v>165</v>
      </c>
      <c r="BE971" s="256">
        <f>IF(N971="základní",J971,0)</f>
        <v>0</v>
      </c>
      <c r="BF971" s="256">
        <f>IF(N971="snížená",J971,0)</f>
        <v>0</v>
      </c>
      <c r="BG971" s="256">
        <f>IF(N971="zákl. přenesená",J971,0)</f>
        <v>0</v>
      </c>
      <c r="BH971" s="256">
        <f>IF(N971="sníž. přenesená",J971,0)</f>
        <v>0</v>
      </c>
      <c r="BI971" s="256">
        <f>IF(N971="nulová",J971,0)</f>
        <v>0</v>
      </c>
      <c r="BJ971" s="16" t="s">
        <v>80</v>
      </c>
      <c r="BK971" s="256">
        <f>ROUND(I971*H971,2)</f>
        <v>0</v>
      </c>
      <c r="BL971" s="16" t="s">
        <v>171</v>
      </c>
      <c r="BM971" s="255" t="s">
        <v>3424</v>
      </c>
    </row>
    <row r="972" spans="1:51" s="14" customFormat="1" ht="12">
      <c r="A972" s="14"/>
      <c r="B972" s="268"/>
      <c r="C972" s="269"/>
      <c r="D972" s="259" t="s">
        <v>173</v>
      </c>
      <c r="E972" s="270" t="s">
        <v>1</v>
      </c>
      <c r="F972" s="271" t="s">
        <v>997</v>
      </c>
      <c r="G972" s="269"/>
      <c r="H972" s="272">
        <v>24</v>
      </c>
      <c r="I972" s="273"/>
      <c r="J972" s="269"/>
      <c r="K972" s="269"/>
      <c r="L972" s="274"/>
      <c r="M972" s="275"/>
      <c r="N972" s="276"/>
      <c r="O972" s="276"/>
      <c r="P972" s="276"/>
      <c r="Q972" s="276"/>
      <c r="R972" s="276"/>
      <c r="S972" s="276"/>
      <c r="T972" s="27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8" t="s">
        <v>173</v>
      </c>
      <c r="AU972" s="278" t="s">
        <v>82</v>
      </c>
      <c r="AV972" s="14" t="s">
        <v>82</v>
      </c>
      <c r="AW972" s="14" t="s">
        <v>30</v>
      </c>
      <c r="AX972" s="14" t="s">
        <v>73</v>
      </c>
      <c r="AY972" s="278" t="s">
        <v>165</v>
      </c>
    </row>
    <row r="973" spans="1:65" s="2" customFormat="1" ht="21.75" customHeight="1">
      <c r="A973" s="37"/>
      <c r="B973" s="38"/>
      <c r="C973" s="243" t="s">
        <v>998</v>
      </c>
      <c r="D973" s="243" t="s">
        <v>167</v>
      </c>
      <c r="E973" s="244" t="s">
        <v>999</v>
      </c>
      <c r="F973" s="245" t="s">
        <v>1000</v>
      </c>
      <c r="G973" s="246" t="s">
        <v>457</v>
      </c>
      <c r="H973" s="247">
        <v>240</v>
      </c>
      <c r="I973" s="248"/>
      <c r="J973" s="249">
        <f>ROUND(I973*H973,2)</f>
        <v>0</v>
      </c>
      <c r="K973" s="250"/>
      <c r="L973" s="43"/>
      <c r="M973" s="251" t="s">
        <v>1</v>
      </c>
      <c r="N973" s="252" t="s">
        <v>38</v>
      </c>
      <c r="O973" s="90"/>
      <c r="P973" s="253">
        <f>O973*H973</f>
        <v>0</v>
      </c>
      <c r="Q973" s="253">
        <v>0</v>
      </c>
      <c r="R973" s="253">
        <f>Q973*H973</f>
        <v>0</v>
      </c>
      <c r="S973" s="253">
        <v>0</v>
      </c>
      <c r="T973" s="254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255" t="s">
        <v>171</v>
      </c>
      <c r="AT973" s="255" t="s">
        <v>167</v>
      </c>
      <c r="AU973" s="255" t="s">
        <v>82</v>
      </c>
      <c r="AY973" s="16" t="s">
        <v>165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6" t="s">
        <v>80</v>
      </c>
      <c r="BK973" s="256">
        <f>ROUND(I973*H973,2)</f>
        <v>0</v>
      </c>
      <c r="BL973" s="16" t="s">
        <v>171</v>
      </c>
      <c r="BM973" s="255" t="s">
        <v>3425</v>
      </c>
    </row>
    <row r="974" spans="1:51" s="14" customFormat="1" ht="12">
      <c r="A974" s="14"/>
      <c r="B974" s="268"/>
      <c r="C974" s="269"/>
      <c r="D974" s="259" t="s">
        <v>173</v>
      </c>
      <c r="E974" s="270" t="s">
        <v>1</v>
      </c>
      <c r="F974" s="271" t="s">
        <v>1002</v>
      </c>
      <c r="G974" s="269"/>
      <c r="H974" s="272">
        <v>240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173</v>
      </c>
      <c r="AU974" s="278" t="s">
        <v>82</v>
      </c>
      <c r="AV974" s="14" t="s">
        <v>82</v>
      </c>
      <c r="AW974" s="14" t="s">
        <v>30</v>
      </c>
      <c r="AX974" s="14" t="s">
        <v>73</v>
      </c>
      <c r="AY974" s="278" t="s">
        <v>165</v>
      </c>
    </row>
    <row r="975" spans="1:65" s="2" customFormat="1" ht="21.75" customHeight="1">
      <c r="A975" s="37"/>
      <c r="B975" s="38"/>
      <c r="C975" s="243" t="s">
        <v>1003</v>
      </c>
      <c r="D975" s="243" t="s">
        <v>167</v>
      </c>
      <c r="E975" s="244" t="s">
        <v>1004</v>
      </c>
      <c r="F975" s="245" t="s">
        <v>1005</v>
      </c>
      <c r="G975" s="246" t="s">
        <v>219</v>
      </c>
      <c r="H975" s="247">
        <v>232.728</v>
      </c>
      <c r="I975" s="248"/>
      <c r="J975" s="249">
        <f>ROUND(I975*H975,2)</f>
        <v>0</v>
      </c>
      <c r="K975" s="250"/>
      <c r="L975" s="43"/>
      <c r="M975" s="251" t="s">
        <v>1</v>
      </c>
      <c r="N975" s="252" t="s">
        <v>38</v>
      </c>
      <c r="O975" s="90"/>
      <c r="P975" s="253">
        <f>O975*H975</f>
        <v>0</v>
      </c>
      <c r="Q975" s="253">
        <v>0</v>
      </c>
      <c r="R975" s="253">
        <f>Q975*H975</f>
        <v>0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171</v>
      </c>
      <c r="AT975" s="255" t="s">
        <v>167</v>
      </c>
      <c r="AU975" s="255" t="s">
        <v>82</v>
      </c>
      <c r="AY975" s="16" t="s">
        <v>165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171</v>
      </c>
      <c r="BM975" s="255" t="s">
        <v>3426</v>
      </c>
    </row>
    <row r="976" spans="1:65" s="2" customFormat="1" ht="21.75" customHeight="1">
      <c r="A976" s="37"/>
      <c r="B976" s="38"/>
      <c r="C976" s="243" t="s">
        <v>1007</v>
      </c>
      <c r="D976" s="243" t="s">
        <v>167</v>
      </c>
      <c r="E976" s="244" t="s">
        <v>1008</v>
      </c>
      <c r="F976" s="245" t="s">
        <v>1009</v>
      </c>
      <c r="G976" s="246" t="s">
        <v>219</v>
      </c>
      <c r="H976" s="247">
        <v>2560.008</v>
      </c>
      <c r="I976" s="248"/>
      <c r="J976" s="249">
        <f>ROUND(I976*H976,2)</f>
        <v>0</v>
      </c>
      <c r="K976" s="250"/>
      <c r="L976" s="43"/>
      <c r="M976" s="251" t="s">
        <v>1</v>
      </c>
      <c r="N976" s="252" t="s">
        <v>38</v>
      </c>
      <c r="O976" s="90"/>
      <c r="P976" s="253">
        <f>O976*H976</f>
        <v>0</v>
      </c>
      <c r="Q976" s="253">
        <v>0</v>
      </c>
      <c r="R976" s="253">
        <f>Q976*H976</f>
        <v>0</v>
      </c>
      <c r="S976" s="253">
        <v>0</v>
      </c>
      <c r="T976" s="254">
        <f>S976*H976</f>
        <v>0</v>
      </c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R976" s="255" t="s">
        <v>171</v>
      </c>
      <c r="AT976" s="255" t="s">
        <v>167</v>
      </c>
      <c r="AU976" s="255" t="s">
        <v>82</v>
      </c>
      <c r="AY976" s="16" t="s">
        <v>165</v>
      </c>
      <c r="BE976" s="256">
        <f>IF(N976="základní",J976,0)</f>
        <v>0</v>
      </c>
      <c r="BF976" s="256">
        <f>IF(N976="snížená",J976,0)</f>
        <v>0</v>
      </c>
      <c r="BG976" s="256">
        <f>IF(N976="zákl. přenesená",J976,0)</f>
        <v>0</v>
      </c>
      <c r="BH976" s="256">
        <f>IF(N976="sníž. přenesená",J976,0)</f>
        <v>0</v>
      </c>
      <c r="BI976" s="256">
        <f>IF(N976="nulová",J976,0)</f>
        <v>0</v>
      </c>
      <c r="BJ976" s="16" t="s">
        <v>80</v>
      </c>
      <c r="BK976" s="256">
        <f>ROUND(I976*H976,2)</f>
        <v>0</v>
      </c>
      <c r="BL976" s="16" t="s">
        <v>171</v>
      </c>
      <c r="BM976" s="255" t="s">
        <v>3427</v>
      </c>
    </row>
    <row r="977" spans="1:51" s="14" customFormat="1" ht="12">
      <c r="A977" s="14"/>
      <c r="B977" s="268"/>
      <c r="C977" s="269"/>
      <c r="D977" s="259" t="s">
        <v>173</v>
      </c>
      <c r="E977" s="269"/>
      <c r="F977" s="271" t="s">
        <v>3428</v>
      </c>
      <c r="G977" s="269"/>
      <c r="H977" s="272">
        <v>2560.008</v>
      </c>
      <c r="I977" s="273"/>
      <c r="J977" s="269"/>
      <c r="K977" s="269"/>
      <c r="L977" s="274"/>
      <c r="M977" s="275"/>
      <c r="N977" s="276"/>
      <c r="O977" s="276"/>
      <c r="P977" s="276"/>
      <c r="Q977" s="276"/>
      <c r="R977" s="276"/>
      <c r="S977" s="276"/>
      <c r="T977" s="27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8" t="s">
        <v>173</v>
      </c>
      <c r="AU977" s="278" t="s">
        <v>82</v>
      </c>
      <c r="AV977" s="14" t="s">
        <v>82</v>
      </c>
      <c r="AW977" s="14" t="s">
        <v>4</v>
      </c>
      <c r="AX977" s="14" t="s">
        <v>80</v>
      </c>
      <c r="AY977" s="278" t="s">
        <v>165</v>
      </c>
    </row>
    <row r="978" spans="1:65" s="2" customFormat="1" ht="21.75" customHeight="1">
      <c r="A978" s="37"/>
      <c r="B978" s="38"/>
      <c r="C978" s="243" t="s">
        <v>1012</v>
      </c>
      <c r="D978" s="243" t="s">
        <v>167</v>
      </c>
      <c r="E978" s="244" t="s">
        <v>1013</v>
      </c>
      <c r="F978" s="245" t="s">
        <v>1014</v>
      </c>
      <c r="G978" s="246" t="s">
        <v>219</v>
      </c>
      <c r="H978" s="247">
        <v>210.49</v>
      </c>
      <c r="I978" s="248"/>
      <c r="J978" s="249">
        <f>ROUND(I978*H978,2)</f>
        <v>0</v>
      </c>
      <c r="K978" s="250"/>
      <c r="L978" s="43"/>
      <c r="M978" s="251" t="s">
        <v>1</v>
      </c>
      <c r="N978" s="252" t="s">
        <v>38</v>
      </c>
      <c r="O978" s="90"/>
      <c r="P978" s="253">
        <f>O978*H978</f>
        <v>0</v>
      </c>
      <c r="Q978" s="253">
        <v>0</v>
      </c>
      <c r="R978" s="253">
        <f>Q978*H978</f>
        <v>0</v>
      </c>
      <c r="S978" s="253">
        <v>0</v>
      </c>
      <c r="T978" s="254">
        <f>S978*H978</f>
        <v>0</v>
      </c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R978" s="255" t="s">
        <v>171</v>
      </c>
      <c r="AT978" s="255" t="s">
        <v>167</v>
      </c>
      <c r="AU978" s="255" t="s">
        <v>82</v>
      </c>
      <c r="AY978" s="16" t="s">
        <v>165</v>
      </c>
      <c r="BE978" s="256">
        <f>IF(N978="základní",J978,0)</f>
        <v>0</v>
      </c>
      <c r="BF978" s="256">
        <f>IF(N978="snížená",J978,0)</f>
        <v>0</v>
      </c>
      <c r="BG978" s="256">
        <f>IF(N978="zákl. přenesená",J978,0)</f>
        <v>0</v>
      </c>
      <c r="BH978" s="256">
        <f>IF(N978="sníž. přenesená",J978,0)</f>
        <v>0</v>
      </c>
      <c r="BI978" s="256">
        <f>IF(N978="nulová",J978,0)</f>
        <v>0</v>
      </c>
      <c r="BJ978" s="16" t="s">
        <v>80</v>
      </c>
      <c r="BK978" s="256">
        <f>ROUND(I978*H978,2)</f>
        <v>0</v>
      </c>
      <c r="BL978" s="16" t="s">
        <v>171</v>
      </c>
      <c r="BM978" s="255" t="s">
        <v>3429</v>
      </c>
    </row>
    <row r="979" spans="1:51" s="14" customFormat="1" ht="12">
      <c r="A979" s="14"/>
      <c r="B979" s="268"/>
      <c r="C979" s="269"/>
      <c r="D979" s="259" t="s">
        <v>173</v>
      </c>
      <c r="E979" s="270" t="s">
        <v>1</v>
      </c>
      <c r="F979" s="271" t="s">
        <v>3430</v>
      </c>
      <c r="G979" s="269"/>
      <c r="H979" s="272">
        <v>210.49</v>
      </c>
      <c r="I979" s="273"/>
      <c r="J979" s="269"/>
      <c r="K979" s="269"/>
      <c r="L979" s="274"/>
      <c r="M979" s="275"/>
      <c r="N979" s="276"/>
      <c r="O979" s="276"/>
      <c r="P979" s="276"/>
      <c r="Q979" s="276"/>
      <c r="R979" s="276"/>
      <c r="S979" s="276"/>
      <c r="T979" s="27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78" t="s">
        <v>173</v>
      </c>
      <c r="AU979" s="278" t="s">
        <v>82</v>
      </c>
      <c r="AV979" s="14" t="s">
        <v>82</v>
      </c>
      <c r="AW979" s="14" t="s">
        <v>30</v>
      </c>
      <c r="AX979" s="14" t="s">
        <v>73</v>
      </c>
      <c r="AY979" s="278" t="s">
        <v>165</v>
      </c>
    </row>
    <row r="980" spans="1:65" s="2" customFormat="1" ht="21.75" customHeight="1">
      <c r="A980" s="37"/>
      <c r="B980" s="38"/>
      <c r="C980" s="243" t="s">
        <v>1017</v>
      </c>
      <c r="D980" s="243" t="s">
        <v>167</v>
      </c>
      <c r="E980" s="244" t="s">
        <v>1018</v>
      </c>
      <c r="F980" s="245" t="s">
        <v>1019</v>
      </c>
      <c r="G980" s="246" t="s">
        <v>219</v>
      </c>
      <c r="H980" s="247">
        <v>8.286</v>
      </c>
      <c r="I980" s="248"/>
      <c r="J980" s="249">
        <f>ROUND(I980*H980,2)</f>
        <v>0</v>
      </c>
      <c r="K980" s="250"/>
      <c r="L980" s="43"/>
      <c r="M980" s="251" t="s">
        <v>1</v>
      </c>
      <c r="N980" s="252" t="s">
        <v>38</v>
      </c>
      <c r="O980" s="90"/>
      <c r="P980" s="253">
        <f>O980*H980</f>
        <v>0</v>
      </c>
      <c r="Q980" s="253">
        <v>0</v>
      </c>
      <c r="R980" s="253">
        <f>Q980*H980</f>
        <v>0</v>
      </c>
      <c r="S980" s="253">
        <v>0</v>
      </c>
      <c r="T980" s="254">
        <f>S980*H980</f>
        <v>0</v>
      </c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R980" s="255" t="s">
        <v>171</v>
      </c>
      <c r="AT980" s="255" t="s">
        <v>167</v>
      </c>
      <c r="AU980" s="255" t="s">
        <v>82</v>
      </c>
      <c r="AY980" s="16" t="s">
        <v>165</v>
      </c>
      <c r="BE980" s="256">
        <f>IF(N980="základní",J980,0)</f>
        <v>0</v>
      </c>
      <c r="BF980" s="256">
        <f>IF(N980="snížená",J980,0)</f>
        <v>0</v>
      </c>
      <c r="BG980" s="256">
        <f>IF(N980="zákl. přenesená",J980,0)</f>
        <v>0</v>
      </c>
      <c r="BH980" s="256">
        <f>IF(N980="sníž. přenesená",J980,0)</f>
        <v>0</v>
      </c>
      <c r="BI980" s="256">
        <f>IF(N980="nulová",J980,0)</f>
        <v>0</v>
      </c>
      <c r="BJ980" s="16" t="s">
        <v>80</v>
      </c>
      <c r="BK980" s="256">
        <f>ROUND(I980*H980,2)</f>
        <v>0</v>
      </c>
      <c r="BL980" s="16" t="s">
        <v>171</v>
      </c>
      <c r="BM980" s="255" t="s">
        <v>3431</v>
      </c>
    </row>
    <row r="981" spans="1:51" s="14" customFormat="1" ht="12">
      <c r="A981" s="14"/>
      <c r="B981" s="268"/>
      <c r="C981" s="269"/>
      <c r="D981" s="259" t="s">
        <v>173</v>
      </c>
      <c r="E981" s="270" t="s">
        <v>1</v>
      </c>
      <c r="F981" s="271" t="s">
        <v>3432</v>
      </c>
      <c r="G981" s="269"/>
      <c r="H981" s="272">
        <v>8.286</v>
      </c>
      <c r="I981" s="273"/>
      <c r="J981" s="269"/>
      <c r="K981" s="269"/>
      <c r="L981" s="274"/>
      <c r="M981" s="275"/>
      <c r="N981" s="276"/>
      <c r="O981" s="276"/>
      <c r="P981" s="276"/>
      <c r="Q981" s="276"/>
      <c r="R981" s="276"/>
      <c r="S981" s="276"/>
      <c r="T981" s="27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8" t="s">
        <v>173</v>
      </c>
      <c r="AU981" s="278" t="s">
        <v>82</v>
      </c>
      <c r="AV981" s="14" t="s">
        <v>82</v>
      </c>
      <c r="AW981" s="14" t="s">
        <v>30</v>
      </c>
      <c r="AX981" s="14" t="s">
        <v>73</v>
      </c>
      <c r="AY981" s="278" t="s">
        <v>165</v>
      </c>
    </row>
    <row r="982" spans="1:63" s="12" customFormat="1" ht="22.8" customHeight="1">
      <c r="A982" s="12"/>
      <c r="B982" s="227"/>
      <c r="C982" s="228"/>
      <c r="D982" s="229" t="s">
        <v>72</v>
      </c>
      <c r="E982" s="241" t="s">
        <v>1022</v>
      </c>
      <c r="F982" s="241" t="s">
        <v>1023</v>
      </c>
      <c r="G982" s="228"/>
      <c r="H982" s="228"/>
      <c r="I982" s="231"/>
      <c r="J982" s="242">
        <f>BK982</f>
        <v>0</v>
      </c>
      <c r="K982" s="228"/>
      <c r="L982" s="233"/>
      <c r="M982" s="234"/>
      <c r="N982" s="235"/>
      <c r="O982" s="235"/>
      <c r="P982" s="236">
        <f>P983</f>
        <v>0</v>
      </c>
      <c r="Q982" s="235"/>
      <c r="R982" s="236">
        <f>R983</f>
        <v>0</v>
      </c>
      <c r="S982" s="235"/>
      <c r="T982" s="237">
        <f>T983</f>
        <v>0</v>
      </c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R982" s="238" t="s">
        <v>80</v>
      </c>
      <c r="AT982" s="239" t="s">
        <v>72</v>
      </c>
      <c r="AU982" s="239" t="s">
        <v>80</v>
      </c>
      <c r="AY982" s="238" t="s">
        <v>165</v>
      </c>
      <c r="BK982" s="240">
        <f>BK983</f>
        <v>0</v>
      </c>
    </row>
    <row r="983" spans="1:65" s="2" customFormat="1" ht="21.75" customHeight="1">
      <c r="A983" s="37"/>
      <c r="B983" s="38"/>
      <c r="C983" s="243" t="s">
        <v>1024</v>
      </c>
      <c r="D983" s="243" t="s">
        <v>167</v>
      </c>
      <c r="E983" s="244" t="s">
        <v>1025</v>
      </c>
      <c r="F983" s="245" t="s">
        <v>1026</v>
      </c>
      <c r="G983" s="246" t="s">
        <v>219</v>
      </c>
      <c r="H983" s="247">
        <v>210.59</v>
      </c>
      <c r="I983" s="248"/>
      <c r="J983" s="249">
        <f>ROUND(I983*H983,2)</f>
        <v>0</v>
      </c>
      <c r="K983" s="250"/>
      <c r="L983" s="43"/>
      <c r="M983" s="251" t="s">
        <v>1</v>
      </c>
      <c r="N983" s="252" t="s">
        <v>38</v>
      </c>
      <c r="O983" s="90"/>
      <c r="P983" s="253">
        <f>O983*H983</f>
        <v>0</v>
      </c>
      <c r="Q983" s="253">
        <v>0</v>
      </c>
      <c r="R983" s="253">
        <f>Q983*H983</f>
        <v>0</v>
      </c>
      <c r="S983" s="253">
        <v>0</v>
      </c>
      <c r="T983" s="254">
        <f>S983*H983</f>
        <v>0</v>
      </c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R983" s="255" t="s">
        <v>171</v>
      </c>
      <c r="AT983" s="255" t="s">
        <v>167</v>
      </c>
      <c r="AU983" s="255" t="s">
        <v>82</v>
      </c>
      <c r="AY983" s="16" t="s">
        <v>165</v>
      </c>
      <c r="BE983" s="256">
        <f>IF(N983="základní",J983,0)</f>
        <v>0</v>
      </c>
      <c r="BF983" s="256">
        <f>IF(N983="snížená",J983,0)</f>
        <v>0</v>
      </c>
      <c r="BG983" s="256">
        <f>IF(N983="zákl. přenesená",J983,0)</f>
        <v>0</v>
      </c>
      <c r="BH983" s="256">
        <f>IF(N983="sníž. přenesená",J983,0)</f>
        <v>0</v>
      </c>
      <c r="BI983" s="256">
        <f>IF(N983="nulová",J983,0)</f>
        <v>0</v>
      </c>
      <c r="BJ983" s="16" t="s">
        <v>80</v>
      </c>
      <c r="BK983" s="256">
        <f>ROUND(I983*H983,2)</f>
        <v>0</v>
      </c>
      <c r="BL983" s="16" t="s">
        <v>171</v>
      </c>
      <c r="BM983" s="255" t="s">
        <v>3433</v>
      </c>
    </row>
    <row r="984" spans="1:63" s="12" customFormat="1" ht="25.9" customHeight="1">
      <c r="A984" s="12"/>
      <c r="B984" s="227"/>
      <c r="C984" s="228"/>
      <c r="D984" s="229" t="s">
        <v>72</v>
      </c>
      <c r="E984" s="230" t="s">
        <v>1033</v>
      </c>
      <c r="F984" s="230" t="s">
        <v>1034</v>
      </c>
      <c r="G984" s="228"/>
      <c r="H984" s="228"/>
      <c r="I984" s="231"/>
      <c r="J984" s="232">
        <f>BK984</f>
        <v>0</v>
      </c>
      <c r="K984" s="228"/>
      <c r="L984" s="233"/>
      <c r="M984" s="234"/>
      <c r="N984" s="235"/>
      <c r="O984" s="235"/>
      <c r="P984" s="236">
        <f>P985+P1027+P1072+P1122+P1126+P1168+P1176+P1248+P1266+P1334+P1404+P1556+P1578+P1593+P1626</f>
        <v>0</v>
      </c>
      <c r="Q984" s="235"/>
      <c r="R984" s="236">
        <f>R985+R1027+R1072+R1122+R1126+R1168+R1176+R1248+R1266+R1334+R1404+R1556+R1578+R1593+R1626</f>
        <v>37.269324495</v>
      </c>
      <c r="S984" s="235"/>
      <c r="T984" s="237">
        <f>T985+T1027+T1072+T1122+T1126+T1168+T1176+T1248+T1266+T1334+T1404+T1556+T1578+T1593+T1626</f>
        <v>22.238555</v>
      </c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R984" s="238" t="s">
        <v>82</v>
      </c>
      <c r="AT984" s="239" t="s">
        <v>72</v>
      </c>
      <c r="AU984" s="239" t="s">
        <v>73</v>
      </c>
      <c r="AY984" s="238" t="s">
        <v>165</v>
      </c>
      <c r="BK984" s="240">
        <f>BK985+BK1027+BK1072+BK1122+BK1126+BK1168+BK1176+BK1248+BK1266+BK1334+BK1404+BK1556+BK1578+BK1593+BK1626</f>
        <v>0</v>
      </c>
    </row>
    <row r="985" spans="1:63" s="12" customFormat="1" ht="22.8" customHeight="1">
      <c r="A985" s="12"/>
      <c r="B985" s="227"/>
      <c r="C985" s="228"/>
      <c r="D985" s="229" t="s">
        <v>72</v>
      </c>
      <c r="E985" s="241" t="s">
        <v>1035</v>
      </c>
      <c r="F985" s="241" t="s">
        <v>1036</v>
      </c>
      <c r="G985" s="228"/>
      <c r="H985" s="228"/>
      <c r="I985" s="231"/>
      <c r="J985" s="242">
        <f>BK985</f>
        <v>0</v>
      </c>
      <c r="K985" s="228"/>
      <c r="L985" s="233"/>
      <c r="M985" s="234"/>
      <c r="N985" s="235"/>
      <c r="O985" s="235"/>
      <c r="P985" s="236">
        <f>SUM(P986:P1026)</f>
        <v>0</v>
      </c>
      <c r="Q985" s="235"/>
      <c r="R985" s="236">
        <f>SUM(R986:R1026)</f>
        <v>5.26555148</v>
      </c>
      <c r="S985" s="235"/>
      <c r="T985" s="237">
        <f>SUM(T986:T1026)</f>
        <v>0</v>
      </c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R985" s="238" t="s">
        <v>82</v>
      </c>
      <c r="AT985" s="239" t="s">
        <v>72</v>
      </c>
      <c r="AU985" s="239" t="s">
        <v>80</v>
      </c>
      <c r="AY985" s="238" t="s">
        <v>165</v>
      </c>
      <c r="BK985" s="240">
        <f>SUM(BK986:BK1026)</f>
        <v>0</v>
      </c>
    </row>
    <row r="986" spans="1:65" s="2" customFormat="1" ht="21.75" customHeight="1">
      <c r="A986" s="37"/>
      <c r="B986" s="38"/>
      <c r="C986" s="243" t="s">
        <v>1028</v>
      </c>
      <c r="D986" s="243" t="s">
        <v>167</v>
      </c>
      <c r="E986" s="244" t="s">
        <v>1038</v>
      </c>
      <c r="F986" s="245" t="s">
        <v>1039</v>
      </c>
      <c r="G986" s="246" t="s">
        <v>170</v>
      </c>
      <c r="H986" s="247">
        <v>579.715</v>
      </c>
      <c r="I986" s="248"/>
      <c r="J986" s="249">
        <f>ROUND(I986*H986,2)</f>
        <v>0</v>
      </c>
      <c r="K986" s="250"/>
      <c r="L986" s="43"/>
      <c r="M986" s="251" t="s">
        <v>1</v>
      </c>
      <c r="N986" s="252" t="s">
        <v>38</v>
      </c>
      <c r="O986" s="90"/>
      <c r="P986" s="253">
        <f>O986*H986</f>
        <v>0</v>
      </c>
      <c r="Q986" s="253">
        <v>0</v>
      </c>
      <c r="R986" s="253">
        <f>Q986*H986</f>
        <v>0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247</v>
      </c>
      <c r="AT986" s="255" t="s">
        <v>167</v>
      </c>
      <c r="AU986" s="255" t="s">
        <v>82</v>
      </c>
      <c r="AY986" s="16" t="s">
        <v>165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80</v>
      </c>
      <c r="BK986" s="256">
        <f>ROUND(I986*H986,2)</f>
        <v>0</v>
      </c>
      <c r="BL986" s="16" t="s">
        <v>247</v>
      </c>
      <c r="BM986" s="255" t="s">
        <v>3434</v>
      </c>
    </row>
    <row r="987" spans="1:51" s="14" customFormat="1" ht="12">
      <c r="A987" s="14"/>
      <c r="B987" s="268"/>
      <c r="C987" s="269"/>
      <c r="D987" s="259" t="s">
        <v>173</v>
      </c>
      <c r="E987" s="270" t="s">
        <v>1</v>
      </c>
      <c r="F987" s="271" t="s">
        <v>3435</v>
      </c>
      <c r="G987" s="269"/>
      <c r="H987" s="272">
        <v>10.695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173</v>
      </c>
      <c r="AU987" s="278" t="s">
        <v>82</v>
      </c>
      <c r="AV987" s="14" t="s">
        <v>82</v>
      </c>
      <c r="AW987" s="14" t="s">
        <v>30</v>
      </c>
      <c r="AX987" s="14" t="s">
        <v>73</v>
      </c>
      <c r="AY987" s="278" t="s">
        <v>165</v>
      </c>
    </row>
    <row r="988" spans="1:51" s="14" customFormat="1" ht="12">
      <c r="A988" s="14"/>
      <c r="B988" s="268"/>
      <c r="C988" s="269"/>
      <c r="D988" s="259" t="s">
        <v>173</v>
      </c>
      <c r="E988" s="270" t="s">
        <v>1</v>
      </c>
      <c r="F988" s="271" t="s">
        <v>3436</v>
      </c>
      <c r="G988" s="269"/>
      <c r="H988" s="272">
        <v>565.5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173</v>
      </c>
      <c r="AU988" s="278" t="s">
        <v>82</v>
      </c>
      <c r="AV988" s="14" t="s">
        <v>82</v>
      </c>
      <c r="AW988" s="14" t="s">
        <v>30</v>
      </c>
      <c r="AX988" s="14" t="s">
        <v>73</v>
      </c>
      <c r="AY988" s="278" t="s">
        <v>165</v>
      </c>
    </row>
    <row r="989" spans="1:51" s="14" customFormat="1" ht="12">
      <c r="A989" s="14"/>
      <c r="B989" s="268"/>
      <c r="C989" s="269"/>
      <c r="D989" s="259" t="s">
        <v>173</v>
      </c>
      <c r="E989" s="270" t="s">
        <v>1</v>
      </c>
      <c r="F989" s="271" t="s">
        <v>3437</v>
      </c>
      <c r="G989" s="269"/>
      <c r="H989" s="272">
        <v>3.52</v>
      </c>
      <c r="I989" s="273"/>
      <c r="J989" s="269"/>
      <c r="K989" s="269"/>
      <c r="L989" s="274"/>
      <c r="M989" s="275"/>
      <c r="N989" s="276"/>
      <c r="O989" s="276"/>
      <c r="P989" s="276"/>
      <c r="Q989" s="276"/>
      <c r="R989" s="276"/>
      <c r="S989" s="276"/>
      <c r="T989" s="27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8" t="s">
        <v>173</v>
      </c>
      <c r="AU989" s="278" t="s">
        <v>82</v>
      </c>
      <c r="AV989" s="14" t="s">
        <v>82</v>
      </c>
      <c r="AW989" s="14" t="s">
        <v>30</v>
      </c>
      <c r="AX989" s="14" t="s">
        <v>73</v>
      </c>
      <c r="AY989" s="278" t="s">
        <v>165</v>
      </c>
    </row>
    <row r="990" spans="1:65" s="2" customFormat="1" ht="21.75" customHeight="1">
      <c r="A990" s="37"/>
      <c r="B990" s="38"/>
      <c r="C990" s="243" t="s">
        <v>1037</v>
      </c>
      <c r="D990" s="243" t="s">
        <v>167</v>
      </c>
      <c r="E990" s="244" t="s">
        <v>1045</v>
      </c>
      <c r="F990" s="245" t="s">
        <v>1046</v>
      </c>
      <c r="G990" s="246" t="s">
        <v>170</v>
      </c>
      <c r="H990" s="247">
        <v>311.957</v>
      </c>
      <c r="I990" s="248"/>
      <c r="J990" s="249">
        <f>ROUND(I990*H990,2)</f>
        <v>0</v>
      </c>
      <c r="K990" s="250"/>
      <c r="L990" s="43"/>
      <c r="M990" s="251" t="s">
        <v>1</v>
      </c>
      <c r="N990" s="252" t="s">
        <v>38</v>
      </c>
      <c r="O990" s="90"/>
      <c r="P990" s="253">
        <f>O990*H990</f>
        <v>0</v>
      </c>
      <c r="Q990" s="253">
        <v>0</v>
      </c>
      <c r="R990" s="253">
        <f>Q990*H990</f>
        <v>0</v>
      </c>
      <c r="S990" s="253">
        <v>0</v>
      </c>
      <c r="T990" s="254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55" t="s">
        <v>247</v>
      </c>
      <c r="AT990" s="255" t="s">
        <v>167</v>
      </c>
      <c r="AU990" s="255" t="s">
        <v>82</v>
      </c>
      <c r="AY990" s="16" t="s">
        <v>165</v>
      </c>
      <c r="BE990" s="256">
        <f>IF(N990="základní",J990,0)</f>
        <v>0</v>
      </c>
      <c r="BF990" s="256">
        <f>IF(N990="snížená",J990,0)</f>
        <v>0</v>
      </c>
      <c r="BG990" s="256">
        <f>IF(N990="zákl. přenesená",J990,0)</f>
        <v>0</v>
      </c>
      <c r="BH990" s="256">
        <f>IF(N990="sníž. přenesená",J990,0)</f>
        <v>0</v>
      </c>
      <c r="BI990" s="256">
        <f>IF(N990="nulová",J990,0)</f>
        <v>0</v>
      </c>
      <c r="BJ990" s="16" t="s">
        <v>80</v>
      </c>
      <c r="BK990" s="256">
        <f>ROUND(I990*H990,2)</f>
        <v>0</v>
      </c>
      <c r="BL990" s="16" t="s">
        <v>247</v>
      </c>
      <c r="BM990" s="255" t="s">
        <v>3438</v>
      </c>
    </row>
    <row r="991" spans="1:51" s="13" customFormat="1" ht="12">
      <c r="A991" s="13"/>
      <c r="B991" s="257"/>
      <c r="C991" s="258"/>
      <c r="D991" s="259" t="s">
        <v>173</v>
      </c>
      <c r="E991" s="260" t="s">
        <v>1</v>
      </c>
      <c r="F991" s="261" t="s">
        <v>1048</v>
      </c>
      <c r="G991" s="258"/>
      <c r="H991" s="260" t="s">
        <v>1</v>
      </c>
      <c r="I991" s="262"/>
      <c r="J991" s="258"/>
      <c r="K991" s="258"/>
      <c r="L991" s="263"/>
      <c r="M991" s="264"/>
      <c r="N991" s="265"/>
      <c r="O991" s="265"/>
      <c r="P991" s="265"/>
      <c r="Q991" s="265"/>
      <c r="R991" s="265"/>
      <c r="S991" s="265"/>
      <c r="T991" s="266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7" t="s">
        <v>173</v>
      </c>
      <c r="AU991" s="267" t="s">
        <v>82</v>
      </c>
      <c r="AV991" s="13" t="s">
        <v>80</v>
      </c>
      <c r="AW991" s="13" t="s">
        <v>30</v>
      </c>
      <c r="AX991" s="13" t="s">
        <v>73</v>
      </c>
      <c r="AY991" s="267" t="s">
        <v>165</v>
      </c>
    </row>
    <row r="992" spans="1:51" s="14" customFormat="1" ht="12">
      <c r="A992" s="14"/>
      <c r="B992" s="268"/>
      <c r="C992" s="269"/>
      <c r="D992" s="259" t="s">
        <v>173</v>
      </c>
      <c r="E992" s="270" t="s">
        <v>1</v>
      </c>
      <c r="F992" s="271" t="s">
        <v>3439</v>
      </c>
      <c r="G992" s="269"/>
      <c r="H992" s="272">
        <v>40.264</v>
      </c>
      <c r="I992" s="273"/>
      <c r="J992" s="269"/>
      <c r="K992" s="269"/>
      <c r="L992" s="274"/>
      <c r="M992" s="275"/>
      <c r="N992" s="276"/>
      <c r="O992" s="276"/>
      <c r="P992" s="276"/>
      <c r="Q992" s="276"/>
      <c r="R992" s="276"/>
      <c r="S992" s="276"/>
      <c r="T992" s="27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8" t="s">
        <v>173</v>
      </c>
      <c r="AU992" s="278" t="s">
        <v>82</v>
      </c>
      <c r="AV992" s="14" t="s">
        <v>82</v>
      </c>
      <c r="AW992" s="14" t="s">
        <v>30</v>
      </c>
      <c r="AX992" s="14" t="s">
        <v>73</v>
      </c>
      <c r="AY992" s="278" t="s">
        <v>165</v>
      </c>
    </row>
    <row r="993" spans="1:51" s="14" customFormat="1" ht="12">
      <c r="A993" s="14"/>
      <c r="B993" s="268"/>
      <c r="C993" s="269"/>
      <c r="D993" s="259" t="s">
        <v>173</v>
      </c>
      <c r="E993" s="270" t="s">
        <v>1</v>
      </c>
      <c r="F993" s="271" t="s">
        <v>3440</v>
      </c>
      <c r="G993" s="269"/>
      <c r="H993" s="272">
        <v>27.84</v>
      </c>
      <c r="I993" s="273"/>
      <c r="J993" s="269"/>
      <c r="K993" s="269"/>
      <c r="L993" s="274"/>
      <c r="M993" s="275"/>
      <c r="N993" s="276"/>
      <c r="O993" s="276"/>
      <c r="P993" s="276"/>
      <c r="Q993" s="276"/>
      <c r="R993" s="276"/>
      <c r="S993" s="276"/>
      <c r="T993" s="27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78" t="s">
        <v>173</v>
      </c>
      <c r="AU993" s="278" t="s">
        <v>82</v>
      </c>
      <c r="AV993" s="14" t="s">
        <v>82</v>
      </c>
      <c r="AW993" s="14" t="s">
        <v>30</v>
      </c>
      <c r="AX993" s="14" t="s">
        <v>73</v>
      </c>
      <c r="AY993" s="278" t="s">
        <v>165</v>
      </c>
    </row>
    <row r="994" spans="1:51" s="14" customFormat="1" ht="12">
      <c r="A994" s="14"/>
      <c r="B994" s="268"/>
      <c r="C994" s="269"/>
      <c r="D994" s="259" t="s">
        <v>173</v>
      </c>
      <c r="E994" s="270" t="s">
        <v>1</v>
      </c>
      <c r="F994" s="271" t="s">
        <v>3441</v>
      </c>
      <c r="G994" s="269"/>
      <c r="H994" s="272">
        <v>40.296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173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165</v>
      </c>
    </row>
    <row r="995" spans="1:51" s="14" customFormat="1" ht="12">
      <c r="A995" s="14"/>
      <c r="B995" s="268"/>
      <c r="C995" s="269"/>
      <c r="D995" s="259" t="s">
        <v>173</v>
      </c>
      <c r="E995" s="270" t="s">
        <v>1</v>
      </c>
      <c r="F995" s="271" t="s">
        <v>3442</v>
      </c>
      <c r="G995" s="269"/>
      <c r="H995" s="272">
        <v>26.08</v>
      </c>
      <c r="I995" s="273"/>
      <c r="J995" s="269"/>
      <c r="K995" s="269"/>
      <c r="L995" s="274"/>
      <c r="M995" s="275"/>
      <c r="N995" s="276"/>
      <c r="O995" s="276"/>
      <c r="P995" s="276"/>
      <c r="Q995" s="276"/>
      <c r="R995" s="276"/>
      <c r="S995" s="276"/>
      <c r="T995" s="27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78" t="s">
        <v>173</v>
      </c>
      <c r="AU995" s="278" t="s">
        <v>82</v>
      </c>
      <c r="AV995" s="14" t="s">
        <v>82</v>
      </c>
      <c r="AW995" s="14" t="s">
        <v>30</v>
      </c>
      <c r="AX995" s="14" t="s">
        <v>73</v>
      </c>
      <c r="AY995" s="278" t="s">
        <v>165</v>
      </c>
    </row>
    <row r="996" spans="1:51" s="13" customFormat="1" ht="12">
      <c r="A996" s="13"/>
      <c r="B996" s="257"/>
      <c r="C996" s="258"/>
      <c r="D996" s="259" t="s">
        <v>173</v>
      </c>
      <c r="E996" s="260" t="s">
        <v>1</v>
      </c>
      <c r="F996" s="261" t="s">
        <v>603</v>
      </c>
      <c r="G996" s="258"/>
      <c r="H996" s="260" t="s">
        <v>1</v>
      </c>
      <c r="I996" s="262"/>
      <c r="J996" s="258"/>
      <c r="K996" s="258"/>
      <c r="L996" s="263"/>
      <c r="M996" s="264"/>
      <c r="N996" s="265"/>
      <c r="O996" s="265"/>
      <c r="P996" s="265"/>
      <c r="Q996" s="265"/>
      <c r="R996" s="265"/>
      <c r="S996" s="265"/>
      <c r="T996" s="26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67" t="s">
        <v>173</v>
      </c>
      <c r="AU996" s="267" t="s">
        <v>82</v>
      </c>
      <c r="AV996" s="13" t="s">
        <v>80</v>
      </c>
      <c r="AW996" s="13" t="s">
        <v>30</v>
      </c>
      <c r="AX996" s="13" t="s">
        <v>73</v>
      </c>
      <c r="AY996" s="267" t="s">
        <v>165</v>
      </c>
    </row>
    <row r="997" spans="1:51" s="14" customFormat="1" ht="12">
      <c r="A997" s="14"/>
      <c r="B997" s="268"/>
      <c r="C997" s="269"/>
      <c r="D997" s="259" t="s">
        <v>173</v>
      </c>
      <c r="E997" s="270" t="s">
        <v>1</v>
      </c>
      <c r="F997" s="271" t="s">
        <v>3228</v>
      </c>
      <c r="G997" s="269"/>
      <c r="H997" s="272">
        <v>140.427</v>
      </c>
      <c r="I997" s="273"/>
      <c r="J997" s="269"/>
      <c r="K997" s="269"/>
      <c r="L997" s="274"/>
      <c r="M997" s="275"/>
      <c r="N997" s="276"/>
      <c r="O997" s="276"/>
      <c r="P997" s="276"/>
      <c r="Q997" s="276"/>
      <c r="R997" s="276"/>
      <c r="S997" s="276"/>
      <c r="T997" s="27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8" t="s">
        <v>173</v>
      </c>
      <c r="AU997" s="278" t="s">
        <v>82</v>
      </c>
      <c r="AV997" s="14" t="s">
        <v>82</v>
      </c>
      <c r="AW997" s="14" t="s">
        <v>30</v>
      </c>
      <c r="AX997" s="14" t="s">
        <v>73</v>
      </c>
      <c r="AY997" s="278" t="s">
        <v>165</v>
      </c>
    </row>
    <row r="998" spans="1:51" s="13" customFormat="1" ht="12">
      <c r="A998" s="13"/>
      <c r="B998" s="257"/>
      <c r="C998" s="258"/>
      <c r="D998" s="259" t="s">
        <v>173</v>
      </c>
      <c r="E998" s="260" t="s">
        <v>1</v>
      </c>
      <c r="F998" s="261" t="s">
        <v>265</v>
      </c>
      <c r="G998" s="258"/>
      <c r="H998" s="260" t="s">
        <v>1</v>
      </c>
      <c r="I998" s="262"/>
      <c r="J998" s="258"/>
      <c r="K998" s="258"/>
      <c r="L998" s="263"/>
      <c r="M998" s="264"/>
      <c r="N998" s="265"/>
      <c r="O998" s="265"/>
      <c r="P998" s="265"/>
      <c r="Q998" s="265"/>
      <c r="R998" s="265"/>
      <c r="S998" s="265"/>
      <c r="T998" s="266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7" t="s">
        <v>173</v>
      </c>
      <c r="AU998" s="267" t="s">
        <v>82</v>
      </c>
      <c r="AV998" s="13" t="s">
        <v>80</v>
      </c>
      <c r="AW998" s="13" t="s">
        <v>30</v>
      </c>
      <c r="AX998" s="13" t="s">
        <v>73</v>
      </c>
      <c r="AY998" s="267" t="s">
        <v>165</v>
      </c>
    </row>
    <row r="999" spans="1:51" s="14" customFormat="1" ht="12">
      <c r="A999" s="14"/>
      <c r="B999" s="268"/>
      <c r="C999" s="269"/>
      <c r="D999" s="259" t="s">
        <v>173</v>
      </c>
      <c r="E999" s="270" t="s">
        <v>1</v>
      </c>
      <c r="F999" s="271" t="s">
        <v>3443</v>
      </c>
      <c r="G999" s="269"/>
      <c r="H999" s="272">
        <v>37.05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173</v>
      </c>
      <c r="AU999" s="278" t="s">
        <v>82</v>
      </c>
      <c r="AV999" s="14" t="s">
        <v>82</v>
      </c>
      <c r="AW999" s="14" t="s">
        <v>30</v>
      </c>
      <c r="AX999" s="14" t="s">
        <v>73</v>
      </c>
      <c r="AY999" s="278" t="s">
        <v>165</v>
      </c>
    </row>
    <row r="1000" spans="1:65" s="2" customFormat="1" ht="16.5" customHeight="1">
      <c r="A1000" s="37"/>
      <c r="B1000" s="38"/>
      <c r="C1000" s="279" t="s">
        <v>1044</v>
      </c>
      <c r="D1000" s="279" t="s">
        <v>238</v>
      </c>
      <c r="E1000" s="280" t="s">
        <v>1055</v>
      </c>
      <c r="F1000" s="281" t="s">
        <v>1056</v>
      </c>
      <c r="G1000" s="282" t="s">
        <v>219</v>
      </c>
      <c r="H1000" s="283">
        <v>0.268</v>
      </c>
      <c r="I1000" s="284"/>
      <c r="J1000" s="285">
        <f>ROUND(I1000*H1000,2)</f>
        <v>0</v>
      </c>
      <c r="K1000" s="286"/>
      <c r="L1000" s="287"/>
      <c r="M1000" s="288" t="s">
        <v>1</v>
      </c>
      <c r="N1000" s="289" t="s">
        <v>38</v>
      </c>
      <c r="O1000" s="90"/>
      <c r="P1000" s="253">
        <f>O1000*H1000</f>
        <v>0</v>
      </c>
      <c r="Q1000" s="253">
        <v>1</v>
      </c>
      <c r="R1000" s="253">
        <f>Q1000*H1000</f>
        <v>0.268</v>
      </c>
      <c r="S1000" s="253">
        <v>0</v>
      </c>
      <c r="T1000" s="254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333</v>
      </c>
      <c r="AT1000" s="255" t="s">
        <v>238</v>
      </c>
      <c r="AU1000" s="255" t="s">
        <v>82</v>
      </c>
      <c r="AY1000" s="16" t="s">
        <v>165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80</v>
      </c>
      <c r="BK1000" s="256">
        <f>ROUND(I1000*H1000,2)</f>
        <v>0</v>
      </c>
      <c r="BL1000" s="16" t="s">
        <v>247</v>
      </c>
      <c r="BM1000" s="255" t="s">
        <v>3444</v>
      </c>
    </row>
    <row r="1001" spans="1:47" s="2" customFormat="1" ht="12">
      <c r="A1001" s="37"/>
      <c r="B1001" s="38"/>
      <c r="C1001" s="39"/>
      <c r="D1001" s="259" t="s">
        <v>437</v>
      </c>
      <c r="E1001" s="39"/>
      <c r="F1001" s="290" t="s">
        <v>1058</v>
      </c>
      <c r="G1001" s="39"/>
      <c r="H1001" s="39"/>
      <c r="I1001" s="153"/>
      <c r="J1001" s="39"/>
      <c r="K1001" s="39"/>
      <c r="L1001" s="43"/>
      <c r="M1001" s="291"/>
      <c r="N1001" s="292"/>
      <c r="O1001" s="90"/>
      <c r="P1001" s="90"/>
      <c r="Q1001" s="90"/>
      <c r="R1001" s="90"/>
      <c r="S1001" s="90"/>
      <c r="T1001" s="91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T1001" s="16" t="s">
        <v>437</v>
      </c>
      <c r="AU1001" s="16" t="s">
        <v>82</v>
      </c>
    </row>
    <row r="1002" spans="1:51" s="14" customFormat="1" ht="12">
      <c r="A1002" s="14"/>
      <c r="B1002" s="268"/>
      <c r="C1002" s="269"/>
      <c r="D1002" s="259" t="s">
        <v>173</v>
      </c>
      <c r="E1002" s="270" t="s">
        <v>1</v>
      </c>
      <c r="F1002" s="271" t="s">
        <v>3445</v>
      </c>
      <c r="G1002" s="269"/>
      <c r="H1002" s="272">
        <v>579.715</v>
      </c>
      <c r="I1002" s="273"/>
      <c r="J1002" s="269"/>
      <c r="K1002" s="269"/>
      <c r="L1002" s="274"/>
      <c r="M1002" s="275"/>
      <c r="N1002" s="276"/>
      <c r="O1002" s="276"/>
      <c r="P1002" s="276"/>
      <c r="Q1002" s="276"/>
      <c r="R1002" s="276"/>
      <c r="S1002" s="276"/>
      <c r="T1002" s="27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8" t="s">
        <v>173</v>
      </c>
      <c r="AU1002" s="278" t="s">
        <v>82</v>
      </c>
      <c r="AV1002" s="14" t="s">
        <v>82</v>
      </c>
      <c r="AW1002" s="14" t="s">
        <v>30</v>
      </c>
      <c r="AX1002" s="14" t="s">
        <v>73</v>
      </c>
      <c r="AY1002" s="278" t="s">
        <v>165</v>
      </c>
    </row>
    <row r="1003" spans="1:51" s="14" customFormat="1" ht="12">
      <c r="A1003" s="14"/>
      <c r="B1003" s="268"/>
      <c r="C1003" s="269"/>
      <c r="D1003" s="259" t="s">
        <v>173</v>
      </c>
      <c r="E1003" s="270" t="s">
        <v>1</v>
      </c>
      <c r="F1003" s="271" t="s">
        <v>3446</v>
      </c>
      <c r="G1003" s="269"/>
      <c r="H1003" s="272">
        <v>311.957</v>
      </c>
      <c r="I1003" s="273"/>
      <c r="J1003" s="269"/>
      <c r="K1003" s="269"/>
      <c r="L1003" s="274"/>
      <c r="M1003" s="275"/>
      <c r="N1003" s="276"/>
      <c r="O1003" s="276"/>
      <c r="P1003" s="276"/>
      <c r="Q1003" s="276"/>
      <c r="R1003" s="276"/>
      <c r="S1003" s="276"/>
      <c r="T1003" s="27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8" t="s">
        <v>173</v>
      </c>
      <c r="AU1003" s="278" t="s">
        <v>82</v>
      </c>
      <c r="AV1003" s="14" t="s">
        <v>82</v>
      </c>
      <c r="AW1003" s="14" t="s">
        <v>30</v>
      </c>
      <c r="AX1003" s="14" t="s">
        <v>73</v>
      </c>
      <c r="AY1003" s="278" t="s">
        <v>165</v>
      </c>
    </row>
    <row r="1004" spans="1:51" s="14" customFormat="1" ht="12">
      <c r="A1004" s="14"/>
      <c r="B1004" s="268"/>
      <c r="C1004" s="269"/>
      <c r="D1004" s="259" t="s">
        <v>173</v>
      </c>
      <c r="E1004" s="269"/>
      <c r="F1004" s="271" t="s">
        <v>3447</v>
      </c>
      <c r="G1004" s="269"/>
      <c r="H1004" s="272">
        <v>0.268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173</v>
      </c>
      <c r="AU1004" s="278" t="s">
        <v>82</v>
      </c>
      <c r="AV1004" s="14" t="s">
        <v>82</v>
      </c>
      <c r="AW1004" s="14" t="s">
        <v>4</v>
      </c>
      <c r="AX1004" s="14" t="s">
        <v>80</v>
      </c>
      <c r="AY1004" s="278" t="s">
        <v>165</v>
      </c>
    </row>
    <row r="1005" spans="1:65" s="2" customFormat="1" ht="21.75" customHeight="1">
      <c r="A1005" s="37"/>
      <c r="B1005" s="38"/>
      <c r="C1005" s="243" t="s">
        <v>1054</v>
      </c>
      <c r="D1005" s="243" t="s">
        <v>167</v>
      </c>
      <c r="E1005" s="244" t="s">
        <v>1063</v>
      </c>
      <c r="F1005" s="245" t="s">
        <v>1064</v>
      </c>
      <c r="G1005" s="246" t="s">
        <v>170</v>
      </c>
      <c r="H1005" s="247">
        <v>441.4</v>
      </c>
      <c r="I1005" s="248"/>
      <c r="J1005" s="249">
        <f>ROUND(I1005*H1005,2)</f>
        <v>0</v>
      </c>
      <c r="K1005" s="250"/>
      <c r="L1005" s="43"/>
      <c r="M1005" s="251" t="s">
        <v>1</v>
      </c>
      <c r="N1005" s="252" t="s">
        <v>38</v>
      </c>
      <c r="O1005" s="90"/>
      <c r="P1005" s="253">
        <f>O1005*H1005</f>
        <v>0</v>
      </c>
      <c r="Q1005" s="253">
        <v>0</v>
      </c>
      <c r="R1005" s="253">
        <f>Q1005*H1005</f>
        <v>0</v>
      </c>
      <c r="S1005" s="253">
        <v>0</v>
      </c>
      <c r="T1005" s="254">
        <f>S1005*H1005</f>
        <v>0</v>
      </c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R1005" s="255" t="s">
        <v>247</v>
      </c>
      <c r="AT1005" s="255" t="s">
        <v>167</v>
      </c>
      <c r="AU1005" s="255" t="s">
        <v>82</v>
      </c>
      <c r="AY1005" s="16" t="s">
        <v>165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6" t="s">
        <v>80</v>
      </c>
      <c r="BK1005" s="256">
        <f>ROUND(I1005*H1005,2)</f>
        <v>0</v>
      </c>
      <c r="BL1005" s="16" t="s">
        <v>247</v>
      </c>
      <c r="BM1005" s="255" t="s">
        <v>3448</v>
      </c>
    </row>
    <row r="1006" spans="1:51" s="14" customFormat="1" ht="12">
      <c r="A1006" s="14"/>
      <c r="B1006" s="268"/>
      <c r="C1006" s="269"/>
      <c r="D1006" s="259" t="s">
        <v>173</v>
      </c>
      <c r="E1006" s="270" t="s">
        <v>1</v>
      </c>
      <c r="F1006" s="271" t="s">
        <v>3449</v>
      </c>
      <c r="G1006" s="269"/>
      <c r="H1006" s="272">
        <v>441.4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173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165</v>
      </c>
    </row>
    <row r="1007" spans="1:65" s="2" customFormat="1" ht="16.5" customHeight="1">
      <c r="A1007" s="37"/>
      <c r="B1007" s="38"/>
      <c r="C1007" s="279" t="s">
        <v>1062</v>
      </c>
      <c r="D1007" s="279" t="s">
        <v>238</v>
      </c>
      <c r="E1007" s="280" t="s">
        <v>1067</v>
      </c>
      <c r="F1007" s="281" t="s">
        <v>1068</v>
      </c>
      <c r="G1007" s="282" t="s">
        <v>170</v>
      </c>
      <c r="H1007" s="283">
        <v>507.61</v>
      </c>
      <c r="I1007" s="284"/>
      <c r="J1007" s="285">
        <f>ROUND(I1007*H1007,2)</f>
        <v>0</v>
      </c>
      <c r="K1007" s="286"/>
      <c r="L1007" s="287"/>
      <c r="M1007" s="288" t="s">
        <v>1</v>
      </c>
      <c r="N1007" s="289" t="s">
        <v>38</v>
      </c>
      <c r="O1007" s="90"/>
      <c r="P1007" s="253">
        <f>O1007*H1007</f>
        <v>0</v>
      </c>
      <c r="Q1007" s="253">
        <v>0.00064</v>
      </c>
      <c r="R1007" s="253">
        <f>Q1007*H1007</f>
        <v>0.32487040000000006</v>
      </c>
      <c r="S1007" s="253">
        <v>0</v>
      </c>
      <c r="T1007" s="254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55" t="s">
        <v>333</v>
      </c>
      <c r="AT1007" s="255" t="s">
        <v>238</v>
      </c>
      <c r="AU1007" s="255" t="s">
        <v>82</v>
      </c>
      <c r="AY1007" s="16" t="s">
        <v>165</v>
      </c>
      <c r="BE1007" s="256">
        <f>IF(N1007="základní",J1007,0)</f>
        <v>0</v>
      </c>
      <c r="BF1007" s="256">
        <f>IF(N1007="snížená",J1007,0)</f>
        <v>0</v>
      </c>
      <c r="BG1007" s="256">
        <f>IF(N1007="zákl. přenesená",J1007,0)</f>
        <v>0</v>
      </c>
      <c r="BH1007" s="256">
        <f>IF(N1007="sníž. přenesená",J1007,0)</f>
        <v>0</v>
      </c>
      <c r="BI1007" s="256">
        <f>IF(N1007="nulová",J1007,0)</f>
        <v>0</v>
      </c>
      <c r="BJ1007" s="16" t="s">
        <v>80</v>
      </c>
      <c r="BK1007" s="256">
        <f>ROUND(I1007*H1007,2)</f>
        <v>0</v>
      </c>
      <c r="BL1007" s="16" t="s">
        <v>247</v>
      </c>
      <c r="BM1007" s="255" t="s">
        <v>3450</v>
      </c>
    </row>
    <row r="1008" spans="1:51" s="14" customFormat="1" ht="12">
      <c r="A1008" s="14"/>
      <c r="B1008" s="268"/>
      <c r="C1008" s="269"/>
      <c r="D1008" s="259" t="s">
        <v>173</v>
      </c>
      <c r="E1008" s="269"/>
      <c r="F1008" s="271" t="s">
        <v>3451</v>
      </c>
      <c r="G1008" s="269"/>
      <c r="H1008" s="272">
        <v>507.61</v>
      </c>
      <c r="I1008" s="273"/>
      <c r="J1008" s="269"/>
      <c r="K1008" s="269"/>
      <c r="L1008" s="274"/>
      <c r="M1008" s="275"/>
      <c r="N1008" s="276"/>
      <c r="O1008" s="276"/>
      <c r="P1008" s="276"/>
      <c r="Q1008" s="276"/>
      <c r="R1008" s="276"/>
      <c r="S1008" s="276"/>
      <c r="T1008" s="27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8" t="s">
        <v>173</v>
      </c>
      <c r="AU1008" s="278" t="s">
        <v>82</v>
      </c>
      <c r="AV1008" s="14" t="s">
        <v>82</v>
      </c>
      <c r="AW1008" s="14" t="s">
        <v>4</v>
      </c>
      <c r="AX1008" s="14" t="s">
        <v>80</v>
      </c>
      <c r="AY1008" s="278" t="s">
        <v>165</v>
      </c>
    </row>
    <row r="1009" spans="1:65" s="2" customFormat="1" ht="21.75" customHeight="1">
      <c r="A1009" s="37"/>
      <c r="B1009" s="38"/>
      <c r="C1009" s="243" t="s">
        <v>1066</v>
      </c>
      <c r="D1009" s="243" t="s">
        <v>167</v>
      </c>
      <c r="E1009" s="244" t="s">
        <v>1072</v>
      </c>
      <c r="F1009" s="245" t="s">
        <v>1073</v>
      </c>
      <c r="G1009" s="246" t="s">
        <v>170</v>
      </c>
      <c r="H1009" s="247">
        <v>579.715</v>
      </c>
      <c r="I1009" s="248"/>
      <c r="J1009" s="249">
        <f>ROUND(I1009*H1009,2)</f>
        <v>0</v>
      </c>
      <c r="K1009" s="250"/>
      <c r="L1009" s="43"/>
      <c r="M1009" s="251" t="s">
        <v>1</v>
      </c>
      <c r="N1009" s="252" t="s">
        <v>38</v>
      </c>
      <c r="O1009" s="90"/>
      <c r="P1009" s="253">
        <f>O1009*H1009</f>
        <v>0</v>
      </c>
      <c r="Q1009" s="253">
        <v>0.0004</v>
      </c>
      <c r="R1009" s="253">
        <f>Q1009*H1009</f>
        <v>0.23188600000000004</v>
      </c>
      <c r="S1009" s="253">
        <v>0</v>
      </c>
      <c r="T1009" s="254">
        <f>S1009*H1009</f>
        <v>0</v>
      </c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R1009" s="255" t="s">
        <v>247</v>
      </c>
      <c r="AT1009" s="255" t="s">
        <v>167</v>
      </c>
      <c r="AU1009" s="255" t="s">
        <v>82</v>
      </c>
      <c r="AY1009" s="16" t="s">
        <v>165</v>
      </c>
      <c r="BE1009" s="256">
        <f>IF(N1009="základní",J1009,0)</f>
        <v>0</v>
      </c>
      <c r="BF1009" s="256">
        <f>IF(N1009="snížená",J1009,0)</f>
        <v>0</v>
      </c>
      <c r="BG1009" s="256">
        <f>IF(N1009="zákl. přenesená",J1009,0)</f>
        <v>0</v>
      </c>
      <c r="BH1009" s="256">
        <f>IF(N1009="sníž. přenesená",J1009,0)</f>
        <v>0</v>
      </c>
      <c r="BI1009" s="256">
        <f>IF(N1009="nulová",J1009,0)</f>
        <v>0</v>
      </c>
      <c r="BJ1009" s="16" t="s">
        <v>80</v>
      </c>
      <c r="BK1009" s="256">
        <f>ROUND(I1009*H1009,2)</f>
        <v>0</v>
      </c>
      <c r="BL1009" s="16" t="s">
        <v>247</v>
      </c>
      <c r="BM1009" s="255" t="s">
        <v>3452</v>
      </c>
    </row>
    <row r="1010" spans="1:51" s="14" customFormat="1" ht="12">
      <c r="A1010" s="14"/>
      <c r="B1010" s="268"/>
      <c r="C1010" s="269"/>
      <c r="D1010" s="259" t="s">
        <v>173</v>
      </c>
      <c r="E1010" s="270" t="s">
        <v>1</v>
      </c>
      <c r="F1010" s="271" t="s">
        <v>3445</v>
      </c>
      <c r="G1010" s="269"/>
      <c r="H1010" s="272">
        <v>579.715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173</v>
      </c>
      <c r="AU1010" s="278" t="s">
        <v>82</v>
      </c>
      <c r="AV1010" s="14" t="s">
        <v>82</v>
      </c>
      <c r="AW1010" s="14" t="s">
        <v>30</v>
      </c>
      <c r="AX1010" s="14" t="s">
        <v>73</v>
      </c>
      <c r="AY1010" s="278" t="s">
        <v>165</v>
      </c>
    </row>
    <row r="1011" spans="1:65" s="2" customFormat="1" ht="21.75" customHeight="1">
      <c r="A1011" s="37"/>
      <c r="B1011" s="38"/>
      <c r="C1011" s="243" t="s">
        <v>1071</v>
      </c>
      <c r="D1011" s="243" t="s">
        <v>167</v>
      </c>
      <c r="E1011" s="244" t="s">
        <v>1076</v>
      </c>
      <c r="F1011" s="245" t="s">
        <v>1077</v>
      </c>
      <c r="G1011" s="246" t="s">
        <v>170</v>
      </c>
      <c r="H1011" s="247">
        <v>311.957</v>
      </c>
      <c r="I1011" s="248"/>
      <c r="J1011" s="249">
        <f>ROUND(I1011*H1011,2)</f>
        <v>0</v>
      </c>
      <c r="K1011" s="250"/>
      <c r="L1011" s="43"/>
      <c r="M1011" s="251" t="s">
        <v>1</v>
      </c>
      <c r="N1011" s="252" t="s">
        <v>38</v>
      </c>
      <c r="O1011" s="90"/>
      <c r="P1011" s="253">
        <f>O1011*H1011</f>
        <v>0</v>
      </c>
      <c r="Q1011" s="253">
        <v>0.0004</v>
      </c>
      <c r="R1011" s="253">
        <f>Q1011*H1011</f>
        <v>0.1247828</v>
      </c>
      <c r="S1011" s="253">
        <v>0</v>
      </c>
      <c r="T1011" s="254">
        <f>S1011*H1011</f>
        <v>0</v>
      </c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R1011" s="255" t="s">
        <v>247</v>
      </c>
      <c r="AT1011" s="255" t="s">
        <v>167</v>
      </c>
      <c r="AU1011" s="255" t="s">
        <v>82</v>
      </c>
      <c r="AY1011" s="16" t="s">
        <v>165</v>
      </c>
      <c r="BE1011" s="256">
        <f>IF(N1011="základní",J1011,0)</f>
        <v>0</v>
      </c>
      <c r="BF1011" s="256">
        <f>IF(N1011="snížená",J1011,0)</f>
        <v>0</v>
      </c>
      <c r="BG1011" s="256">
        <f>IF(N1011="zákl. přenesená",J1011,0)</f>
        <v>0</v>
      </c>
      <c r="BH1011" s="256">
        <f>IF(N1011="sníž. přenesená",J1011,0)</f>
        <v>0</v>
      </c>
      <c r="BI1011" s="256">
        <f>IF(N1011="nulová",J1011,0)</f>
        <v>0</v>
      </c>
      <c r="BJ1011" s="16" t="s">
        <v>80</v>
      </c>
      <c r="BK1011" s="256">
        <f>ROUND(I1011*H1011,2)</f>
        <v>0</v>
      </c>
      <c r="BL1011" s="16" t="s">
        <v>247</v>
      </c>
      <c r="BM1011" s="255" t="s">
        <v>3453</v>
      </c>
    </row>
    <row r="1012" spans="1:51" s="14" customFormat="1" ht="12">
      <c r="A1012" s="14"/>
      <c r="B1012" s="268"/>
      <c r="C1012" s="269"/>
      <c r="D1012" s="259" t="s">
        <v>173</v>
      </c>
      <c r="E1012" s="270" t="s">
        <v>1</v>
      </c>
      <c r="F1012" s="271" t="s">
        <v>3446</v>
      </c>
      <c r="G1012" s="269"/>
      <c r="H1012" s="272">
        <v>311.957</v>
      </c>
      <c r="I1012" s="273"/>
      <c r="J1012" s="269"/>
      <c r="K1012" s="269"/>
      <c r="L1012" s="274"/>
      <c r="M1012" s="275"/>
      <c r="N1012" s="276"/>
      <c r="O1012" s="276"/>
      <c r="P1012" s="276"/>
      <c r="Q1012" s="276"/>
      <c r="R1012" s="276"/>
      <c r="S1012" s="276"/>
      <c r="T1012" s="277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78" t="s">
        <v>173</v>
      </c>
      <c r="AU1012" s="278" t="s">
        <v>82</v>
      </c>
      <c r="AV1012" s="14" t="s">
        <v>82</v>
      </c>
      <c r="AW1012" s="14" t="s">
        <v>30</v>
      </c>
      <c r="AX1012" s="14" t="s">
        <v>73</v>
      </c>
      <c r="AY1012" s="278" t="s">
        <v>165</v>
      </c>
    </row>
    <row r="1013" spans="1:65" s="2" customFormat="1" ht="16.5" customHeight="1">
      <c r="A1013" s="37"/>
      <c r="B1013" s="38"/>
      <c r="C1013" s="279" t="s">
        <v>1075</v>
      </c>
      <c r="D1013" s="279" t="s">
        <v>238</v>
      </c>
      <c r="E1013" s="280" t="s">
        <v>1080</v>
      </c>
      <c r="F1013" s="281" t="s">
        <v>1081</v>
      </c>
      <c r="G1013" s="282" t="s">
        <v>170</v>
      </c>
      <c r="H1013" s="283">
        <v>1070.006</v>
      </c>
      <c r="I1013" s="284"/>
      <c r="J1013" s="285">
        <f>ROUND(I1013*H1013,2)</f>
        <v>0</v>
      </c>
      <c r="K1013" s="286"/>
      <c r="L1013" s="287"/>
      <c r="M1013" s="288" t="s">
        <v>1</v>
      </c>
      <c r="N1013" s="289" t="s">
        <v>38</v>
      </c>
      <c r="O1013" s="90"/>
      <c r="P1013" s="253">
        <f>O1013*H1013</f>
        <v>0</v>
      </c>
      <c r="Q1013" s="253">
        <v>0.00388</v>
      </c>
      <c r="R1013" s="253">
        <f>Q1013*H1013</f>
        <v>4.151623280000001</v>
      </c>
      <c r="S1013" s="253">
        <v>0</v>
      </c>
      <c r="T1013" s="254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255" t="s">
        <v>333</v>
      </c>
      <c r="AT1013" s="255" t="s">
        <v>238</v>
      </c>
      <c r="AU1013" s="255" t="s">
        <v>82</v>
      </c>
      <c r="AY1013" s="16" t="s">
        <v>165</v>
      </c>
      <c r="BE1013" s="256">
        <f>IF(N1013="základní",J1013,0)</f>
        <v>0</v>
      </c>
      <c r="BF1013" s="256">
        <f>IF(N1013="snížená",J1013,0)</f>
        <v>0</v>
      </c>
      <c r="BG1013" s="256">
        <f>IF(N1013="zákl. přenesená",J1013,0)</f>
        <v>0</v>
      </c>
      <c r="BH1013" s="256">
        <f>IF(N1013="sníž. přenesená",J1013,0)</f>
        <v>0</v>
      </c>
      <c r="BI1013" s="256">
        <f>IF(N1013="nulová",J1013,0)</f>
        <v>0</v>
      </c>
      <c r="BJ1013" s="16" t="s">
        <v>80</v>
      </c>
      <c r="BK1013" s="256">
        <f>ROUND(I1013*H1013,2)</f>
        <v>0</v>
      </c>
      <c r="BL1013" s="16" t="s">
        <v>247</v>
      </c>
      <c r="BM1013" s="255" t="s">
        <v>3454</v>
      </c>
    </row>
    <row r="1014" spans="1:51" s="14" customFormat="1" ht="12">
      <c r="A1014" s="14"/>
      <c r="B1014" s="268"/>
      <c r="C1014" s="269"/>
      <c r="D1014" s="259" t="s">
        <v>173</v>
      </c>
      <c r="E1014" s="270" t="s">
        <v>1</v>
      </c>
      <c r="F1014" s="271" t="s">
        <v>3445</v>
      </c>
      <c r="G1014" s="269"/>
      <c r="H1014" s="272">
        <v>579.715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173</v>
      </c>
      <c r="AU1014" s="278" t="s">
        <v>82</v>
      </c>
      <c r="AV1014" s="14" t="s">
        <v>82</v>
      </c>
      <c r="AW1014" s="14" t="s">
        <v>30</v>
      </c>
      <c r="AX1014" s="14" t="s">
        <v>73</v>
      </c>
      <c r="AY1014" s="278" t="s">
        <v>165</v>
      </c>
    </row>
    <row r="1015" spans="1:51" s="14" customFormat="1" ht="12">
      <c r="A1015" s="14"/>
      <c r="B1015" s="268"/>
      <c r="C1015" s="269"/>
      <c r="D1015" s="259" t="s">
        <v>173</v>
      </c>
      <c r="E1015" s="270" t="s">
        <v>1</v>
      </c>
      <c r="F1015" s="271" t="s">
        <v>3446</v>
      </c>
      <c r="G1015" s="269"/>
      <c r="H1015" s="272">
        <v>311.957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173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165</v>
      </c>
    </row>
    <row r="1016" spans="1:51" s="14" customFormat="1" ht="12">
      <c r="A1016" s="14"/>
      <c r="B1016" s="268"/>
      <c r="C1016" s="269"/>
      <c r="D1016" s="259" t="s">
        <v>173</v>
      </c>
      <c r="E1016" s="269"/>
      <c r="F1016" s="271" t="s">
        <v>3455</v>
      </c>
      <c r="G1016" s="269"/>
      <c r="H1016" s="272">
        <v>1070.006</v>
      </c>
      <c r="I1016" s="273"/>
      <c r="J1016" s="269"/>
      <c r="K1016" s="269"/>
      <c r="L1016" s="274"/>
      <c r="M1016" s="275"/>
      <c r="N1016" s="276"/>
      <c r="O1016" s="276"/>
      <c r="P1016" s="276"/>
      <c r="Q1016" s="276"/>
      <c r="R1016" s="276"/>
      <c r="S1016" s="276"/>
      <c r="T1016" s="277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78" t="s">
        <v>173</v>
      </c>
      <c r="AU1016" s="278" t="s">
        <v>82</v>
      </c>
      <c r="AV1016" s="14" t="s">
        <v>82</v>
      </c>
      <c r="AW1016" s="14" t="s">
        <v>4</v>
      </c>
      <c r="AX1016" s="14" t="s">
        <v>80</v>
      </c>
      <c r="AY1016" s="278" t="s">
        <v>165</v>
      </c>
    </row>
    <row r="1017" spans="1:65" s="2" customFormat="1" ht="21.75" customHeight="1">
      <c r="A1017" s="37"/>
      <c r="B1017" s="38"/>
      <c r="C1017" s="243" t="s">
        <v>1079</v>
      </c>
      <c r="D1017" s="243" t="s">
        <v>167</v>
      </c>
      <c r="E1017" s="244" t="s">
        <v>1085</v>
      </c>
      <c r="F1017" s="245" t="s">
        <v>1086</v>
      </c>
      <c r="G1017" s="246" t="s">
        <v>170</v>
      </c>
      <c r="H1017" s="247">
        <v>168.1</v>
      </c>
      <c r="I1017" s="248"/>
      <c r="J1017" s="249">
        <f>ROUND(I1017*H1017,2)</f>
        <v>0</v>
      </c>
      <c r="K1017" s="250"/>
      <c r="L1017" s="43"/>
      <c r="M1017" s="251" t="s">
        <v>1</v>
      </c>
      <c r="N1017" s="252" t="s">
        <v>38</v>
      </c>
      <c r="O1017" s="90"/>
      <c r="P1017" s="253">
        <f>O1017*H1017</f>
        <v>0</v>
      </c>
      <c r="Q1017" s="253">
        <v>0.00071</v>
      </c>
      <c r="R1017" s="253">
        <f>Q1017*H1017</f>
        <v>0.119351</v>
      </c>
      <c r="S1017" s="253">
        <v>0</v>
      </c>
      <c r="T1017" s="254">
        <f>S1017*H1017</f>
        <v>0</v>
      </c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R1017" s="255" t="s">
        <v>247</v>
      </c>
      <c r="AT1017" s="255" t="s">
        <v>167</v>
      </c>
      <c r="AU1017" s="255" t="s">
        <v>82</v>
      </c>
      <c r="AY1017" s="16" t="s">
        <v>165</v>
      </c>
      <c r="BE1017" s="256">
        <f>IF(N1017="základní",J1017,0)</f>
        <v>0</v>
      </c>
      <c r="BF1017" s="256">
        <f>IF(N1017="snížená",J1017,0)</f>
        <v>0</v>
      </c>
      <c r="BG1017" s="256">
        <f>IF(N1017="zákl. přenesená",J1017,0)</f>
        <v>0</v>
      </c>
      <c r="BH1017" s="256">
        <f>IF(N1017="sníž. přenesená",J1017,0)</f>
        <v>0</v>
      </c>
      <c r="BI1017" s="256">
        <f>IF(N1017="nulová",J1017,0)</f>
        <v>0</v>
      </c>
      <c r="BJ1017" s="16" t="s">
        <v>80</v>
      </c>
      <c r="BK1017" s="256">
        <f>ROUND(I1017*H1017,2)</f>
        <v>0</v>
      </c>
      <c r="BL1017" s="16" t="s">
        <v>247</v>
      </c>
      <c r="BM1017" s="255" t="s">
        <v>3456</v>
      </c>
    </row>
    <row r="1018" spans="1:51" s="13" customFormat="1" ht="12">
      <c r="A1018" s="13"/>
      <c r="B1018" s="257"/>
      <c r="C1018" s="258"/>
      <c r="D1018" s="259" t="s">
        <v>173</v>
      </c>
      <c r="E1018" s="260" t="s">
        <v>1</v>
      </c>
      <c r="F1018" s="261" t="s">
        <v>1048</v>
      </c>
      <c r="G1018" s="258"/>
      <c r="H1018" s="260" t="s">
        <v>1</v>
      </c>
      <c r="I1018" s="262"/>
      <c r="J1018" s="258"/>
      <c r="K1018" s="258"/>
      <c r="L1018" s="263"/>
      <c r="M1018" s="264"/>
      <c r="N1018" s="265"/>
      <c r="O1018" s="265"/>
      <c r="P1018" s="265"/>
      <c r="Q1018" s="265"/>
      <c r="R1018" s="265"/>
      <c r="S1018" s="265"/>
      <c r="T1018" s="266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7" t="s">
        <v>173</v>
      </c>
      <c r="AU1018" s="267" t="s">
        <v>82</v>
      </c>
      <c r="AV1018" s="13" t="s">
        <v>80</v>
      </c>
      <c r="AW1018" s="13" t="s">
        <v>30</v>
      </c>
      <c r="AX1018" s="13" t="s">
        <v>73</v>
      </c>
      <c r="AY1018" s="267" t="s">
        <v>165</v>
      </c>
    </row>
    <row r="1019" spans="1:51" s="14" customFormat="1" ht="12">
      <c r="A1019" s="14"/>
      <c r="B1019" s="268"/>
      <c r="C1019" s="269"/>
      <c r="D1019" s="259" t="s">
        <v>173</v>
      </c>
      <c r="E1019" s="270" t="s">
        <v>1</v>
      </c>
      <c r="F1019" s="271" t="s">
        <v>3457</v>
      </c>
      <c r="G1019" s="269"/>
      <c r="H1019" s="272">
        <v>50.33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173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165</v>
      </c>
    </row>
    <row r="1020" spans="1:51" s="14" customFormat="1" ht="12">
      <c r="A1020" s="14"/>
      <c r="B1020" s="268"/>
      <c r="C1020" s="269"/>
      <c r="D1020" s="259" t="s">
        <v>173</v>
      </c>
      <c r="E1020" s="270" t="s">
        <v>1</v>
      </c>
      <c r="F1020" s="271" t="s">
        <v>3458</v>
      </c>
      <c r="G1020" s="269"/>
      <c r="H1020" s="272">
        <v>34.8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173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165</v>
      </c>
    </row>
    <row r="1021" spans="1:51" s="14" customFormat="1" ht="12">
      <c r="A1021" s="14"/>
      <c r="B1021" s="268"/>
      <c r="C1021" s="269"/>
      <c r="D1021" s="259" t="s">
        <v>173</v>
      </c>
      <c r="E1021" s="270" t="s">
        <v>1</v>
      </c>
      <c r="F1021" s="271" t="s">
        <v>3459</v>
      </c>
      <c r="G1021" s="269"/>
      <c r="H1021" s="272">
        <v>50.37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173</v>
      </c>
      <c r="AU1021" s="278" t="s">
        <v>82</v>
      </c>
      <c r="AV1021" s="14" t="s">
        <v>82</v>
      </c>
      <c r="AW1021" s="14" t="s">
        <v>30</v>
      </c>
      <c r="AX1021" s="14" t="s">
        <v>73</v>
      </c>
      <c r="AY1021" s="278" t="s">
        <v>165</v>
      </c>
    </row>
    <row r="1022" spans="1:51" s="14" customFormat="1" ht="12">
      <c r="A1022" s="14"/>
      <c r="B1022" s="268"/>
      <c r="C1022" s="269"/>
      <c r="D1022" s="259" t="s">
        <v>173</v>
      </c>
      <c r="E1022" s="270" t="s">
        <v>1</v>
      </c>
      <c r="F1022" s="271" t="s">
        <v>3460</v>
      </c>
      <c r="G1022" s="269"/>
      <c r="H1022" s="272">
        <v>32.6</v>
      </c>
      <c r="I1022" s="273"/>
      <c r="J1022" s="269"/>
      <c r="K1022" s="269"/>
      <c r="L1022" s="274"/>
      <c r="M1022" s="275"/>
      <c r="N1022" s="276"/>
      <c r="O1022" s="276"/>
      <c r="P1022" s="276"/>
      <c r="Q1022" s="276"/>
      <c r="R1022" s="276"/>
      <c r="S1022" s="276"/>
      <c r="T1022" s="27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8" t="s">
        <v>173</v>
      </c>
      <c r="AU1022" s="278" t="s">
        <v>82</v>
      </c>
      <c r="AV1022" s="14" t="s">
        <v>82</v>
      </c>
      <c r="AW1022" s="14" t="s">
        <v>30</v>
      </c>
      <c r="AX1022" s="14" t="s">
        <v>73</v>
      </c>
      <c r="AY1022" s="278" t="s">
        <v>165</v>
      </c>
    </row>
    <row r="1023" spans="1:65" s="2" customFormat="1" ht="21.75" customHeight="1">
      <c r="A1023" s="37"/>
      <c r="B1023" s="38"/>
      <c r="C1023" s="243" t="s">
        <v>1084</v>
      </c>
      <c r="D1023" s="243" t="s">
        <v>167</v>
      </c>
      <c r="E1023" s="244" t="s">
        <v>1093</v>
      </c>
      <c r="F1023" s="245" t="s">
        <v>1094</v>
      </c>
      <c r="G1023" s="246" t="s">
        <v>457</v>
      </c>
      <c r="H1023" s="247">
        <v>160.85</v>
      </c>
      <c r="I1023" s="248"/>
      <c r="J1023" s="249">
        <f>ROUND(I1023*H1023,2)</f>
        <v>0</v>
      </c>
      <c r="K1023" s="250"/>
      <c r="L1023" s="43"/>
      <c r="M1023" s="251" t="s">
        <v>1</v>
      </c>
      <c r="N1023" s="252" t="s">
        <v>38</v>
      </c>
      <c r="O1023" s="90"/>
      <c r="P1023" s="253">
        <f>O1023*H1023</f>
        <v>0</v>
      </c>
      <c r="Q1023" s="253">
        <v>0.00028</v>
      </c>
      <c r="R1023" s="253">
        <f>Q1023*H1023</f>
        <v>0.045037999999999995</v>
      </c>
      <c r="S1023" s="253">
        <v>0</v>
      </c>
      <c r="T1023" s="254">
        <f>S1023*H1023</f>
        <v>0</v>
      </c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R1023" s="255" t="s">
        <v>247</v>
      </c>
      <c r="AT1023" s="255" t="s">
        <v>167</v>
      </c>
      <c r="AU1023" s="255" t="s">
        <v>82</v>
      </c>
      <c r="AY1023" s="16" t="s">
        <v>165</v>
      </c>
      <c r="BE1023" s="256">
        <f>IF(N1023="základní",J1023,0)</f>
        <v>0</v>
      </c>
      <c r="BF1023" s="256">
        <f>IF(N1023="snížená",J1023,0)</f>
        <v>0</v>
      </c>
      <c r="BG1023" s="256">
        <f>IF(N1023="zákl. přenesená",J1023,0)</f>
        <v>0</v>
      </c>
      <c r="BH1023" s="256">
        <f>IF(N1023="sníž. přenesená",J1023,0)</f>
        <v>0</v>
      </c>
      <c r="BI1023" s="256">
        <f>IF(N1023="nulová",J1023,0)</f>
        <v>0</v>
      </c>
      <c r="BJ1023" s="16" t="s">
        <v>80</v>
      </c>
      <c r="BK1023" s="256">
        <f>ROUND(I1023*H1023,2)</f>
        <v>0</v>
      </c>
      <c r="BL1023" s="16" t="s">
        <v>247</v>
      </c>
      <c r="BM1023" s="255" t="s">
        <v>3461</v>
      </c>
    </row>
    <row r="1024" spans="1:51" s="13" customFormat="1" ht="12">
      <c r="A1024" s="13"/>
      <c r="B1024" s="257"/>
      <c r="C1024" s="258"/>
      <c r="D1024" s="259" t="s">
        <v>173</v>
      </c>
      <c r="E1024" s="260" t="s">
        <v>1</v>
      </c>
      <c r="F1024" s="261" t="s">
        <v>174</v>
      </c>
      <c r="G1024" s="258"/>
      <c r="H1024" s="260" t="s">
        <v>1</v>
      </c>
      <c r="I1024" s="262"/>
      <c r="J1024" s="258"/>
      <c r="K1024" s="258"/>
      <c r="L1024" s="263"/>
      <c r="M1024" s="264"/>
      <c r="N1024" s="265"/>
      <c r="O1024" s="265"/>
      <c r="P1024" s="265"/>
      <c r="Q1024" s="265"/>
      <c r="R1024" s="265"/>
      <c r="S1024" s="265"/>
      <c r="T1024" s="266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67" t="s">
        <v>173</v>
      </c>
      <c r="AU1024" s="267" t="s">
        <v>82</v>
      </c>
      <c r="AV1024" s="13" t="s">
        <v>80</v>
      </c>
      <c r="AW1024" s="13" t="s">
        <v>30</v>
      </c>
      <c r="AX1024" s="13" t="s">
        <v>73</v>
      </c>
      <c r="AY1024" s="267" t="s">
        <v>165</v>
      </c>
    </row>
    <row r="1025" spans="1:51" s="14" customFormat="1" ht="12">
      <c r="A1025" s="14"/>
      <c r="B1025" s="268"/>
      <c r="C1025" s="269"/>
      <c r="D1025" s="259" t="s">
        <v>173</v>
      </c>
      <c r="E1025" s="270" t="s">
        <v>1</v>
      </c>
      <c r="F1025" s="271" t="s">
        <v>3462</v>
      </c>
      <c r="G1025" s="269"/>
      <c r="H1025" s="272">
        <v>160.85</v>
      </c>
      <c r="I1025" s="273"/>
      <c r="J1025" s="269"/>
      <c r="K1025" s="269"/>
      <c r="L1025" s="274"/>
      <c r="M1025" s="275"/>
      <c r="N1025" s="276"/>
      <c r="O1025" s="276"/>
      <c r="P1025" s="276"/>
      <c r="Q1025" s="276"/>
      <c r="R1025" s="276"/>
      <c r="S1025" s="276"/>
      <c r="T1025" s="27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78" t="s">
        <v>173</v>
      </c>
      <c r="AU1025" s="278" t="s">
        <v>82</v>
      </c>
      <c r="AV1025" s="14" t="s">
        <v>82</v>
      </c>
      <c r="AW1025" s="14" t="s">
        <v>30</v>
      </c>
      <c r="AX1025" s="14" t="s">
        <v>73</v>
      </c>
      <c r="AY1025" s="278" t="s">
        <v>165</v>
      </c>
    </row>
    <row r="1026" spans="1:65" s="2" customFormat="1" ht="21.75" customHeight="1">
      <c r="A1026" s="37"/>
      <c r="B1026" s="38"/>
      <c r="C1026" s="243" t="s">
        <v>1092</v>
      </c>
      <c r="D1026" s="243" t="s">
        <v>167</v>
      </c>
      <c r="E1026" s="244" t="s">
        <v>1098</v>
      </c>
      <c r="F1026" s="245" t="s">
        <v>1099</v>
      </c>
      <c r="G1026" s="246" t="s">
        <v>219</v>
      </c>
      <c r="H1026" s="247">
        <v>5.266</v>
      </c>
      <c r="I1026" s="248"/>
      <c r="J1026" s="249">
        <f>ROUND(I1026*H1026,2)</f>
        <v>0</v>
      </c>
      <c r="K1026" s="250"/>
      <c r="L1026" s="43"/>
      <c r="M1026" s="251" t="s">
        <v>1</v>
      </c>
      <c r="N1026" s="252" t="s">
        <v>38</v>
      </c>
      <c r="O1026" s="90"/>
      <c r="P1026" s="253">
        <f>O1026*H1026</f>
        <v>0</v>
      </c>
      <c r="Q1026" s="253">
        <v>0</v>
      </c>
      <c r="R1026" s="253">
        <f>Q1026*H1026</f>
        <v>0</v>
      </c>
      <c r="S1026" s="253">
        <v>0</v>
      </c>
      <c r="T1026" s="254">
        <f>S1026*H1026</f>
        <v>0</v>
      </c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R1026" s="255" t="s">
        <v>247</v>
      </c>
      <c r="AT1026" s="255" t="s">
        <v>167</v>
      </c>
      <c r="AU1026" s="255" t="s">
        <v>82</v>
      </c>
      <c r="AY1026" s="16" t="s">
        <v>165</v>
      </c>
      <c r="BE1026" s="256">
        <f>IF(N1026="základní",J1026,0)</f>
        <v>0</v>
      </c>
      <c r="BF1026" s="256">
        <f>IF(N1026="snížená",J1026,0)</f>
        <v>0</v>
      </c>
      <c r="BG1026" s="256">
        <f>IF(N1026="zákl. přenesená",J1026,0)</f>
        <v>0</v>
      </c>
      <c r="BH1026" s="256">
        <f>IF(N1026="sníž. přenesená",J1026,0)</f>
        <v>0</v>
      </c>
      <c r="BI1026" s="256">
        <f>IF(N1026="nulová",J1026,0)</f>
        <v>0</v>
      </c>
      <c r="BJ1026" s="16" t="s">
        <v>80</v>
      </c>
      <c r="BK1026" s="256">
        <f>ROUND(I1026*H1026,2)</f>
        <v>0</v>
      </c>
      <c r="BL1026" s="16" t="s">
        <v>247</v>
      </c>
      <c r="BM1026" s="255" t="s">
        <v>3463</v>
      </c>
    </row>
    <row r="1027" spans="1:63" s="12" customFormat="1" ht="22.8" customHeight="1">
      <c r="A1027" s="12"/>
      <c r="B1027" s="227"/>
      <c r="C1027" s="228"/>
      <c r="D1027" s="229" t="s">
        <v>72</v>
      </c>
      <c r="E1027" s="241" t="s">
        <v>3464</v>
      </c>
      <c r="F1027" s="241" t="s">
        <v>3465</v>
      </c>
      <c r="G1027" s="228"/>
      <c r="H1027" s="228"/>
      <c r="I1027" s="231"/>
      <c r="J1027" s="242">
        <f>BK1027</f>
        <v>0</v>
      </c>
      <c r="K1027" s="228"/>
      <c r="L1027" s="233"/>
      <c r="M1027" s="234"/>
      <c r="N1027" s="235"/>
      <c r="O1027" s="235"/>
      <c r="P1027" s="236">
        <f>SUM(P1028:P1071)</f>
        <v>0</v>
      </c>
      <c r="Q1027" s="235"/>
      <c r="R1027" s="236">
        <f>SUM(R1028:R1071)</f>
        <v>0.049534440000000006</v>
      </c>
      <c r="S1027" s="235"/>
      <c r="T1027" s="237">
        <f>SUM(T1028:T1071)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38" t="s">
        <v>82</v>
      </c>
      <c r="AT1027" s="239" t="s">
        <v>72</v>
      </c>
      <c r="AU1027" s="239" t="s">
        <v>80</v>
      </c>
      <c r="AY1027" s="238" t="s">
        <v>165</v>
      </c>
      <c r="BK1027" s="240">
        <f>SUM(BK1028:BK1071)</f>
        <v>0</v>
      </c>
    </row>
    <row r="1028" spans="1:65" s="2" customFormat="1" ht="21.75" customHeight="1">
      <c r="A1028" s="37"/>
      <c r="B1028" s="38"/>
      <c r="C1028" s="243" t="s">
        <v>1097</v>
      </c>
      <c r="D1028" s="243" t="s">
        <v>167</v>
      </c>
      <c r="E1028" s="244" t="s">
        <v>3466</v>
      </c>
      <c r="F1028" s="245" t="s">
        <v>3467</v>
      </c>
      <c r="G1028" s="246" t="s">
        <v>170</v>
      </c>
      <c r="H1028" s="247">
        <v>4.11</v>
      </c>
      <c r="I1028" s="248"/>
      <c r="J1028" s="249">
        <f>ROUND(I1028*H1028,2)</f>
        <v>0</v>
      </c>
      <c r="K1028" s="250"/>
      <c r="L1028" s="43"/>
      <c r="M1028" s="251" t="s">
        <v>1</v>
      </c>
      <c r="N1028" s="252" t="s">
        <v>38</v>
      </c>
      <c r="O1028" s="90"/>
      <c r="P1028" s="253">
        <f>O1028*H1028</f>
        <v>0</v>
      </c>
      <c r="Q1028" s="253">
        <v>0</v>
      </c>
      <c r="R1028" s="253">
        <f>Q1028*H1028</f>
        <v>0</v>
      </c>
      <c r="S1028" s="253">
        <v>0</v>
      </c>
      <c r="T1028" s="254">
        <f>S1028*H1028</f>
        <v>0</v>
      </c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R1028" s="255" t="s">
        <v>247</v>
      </c>
      <c r="AT1028" s="255" t="s">
        <v>167</v>
      </c>
      <c r="AU1028" s="255" t="s">
        <v>82</v>
      </c>
      <c r="AY1028" s="16" t="s">
        <v>165</v>
      </c>
      <c r="BE1028" s="256">
        <f>IF(N1028="základní",J1028,0)</f>
        <v>0</v>
      </c>
      <c r="BF1028" s="256">
        <f>IF(N1028="snížená",J1028,0)</f>
        <v>0</v>
      </c>
      <c r="BG1028" s="256">
        <f>IF(N1028="zákl. přenesená",J1028,0)</f>
        <v>0</v>
      </c>
      <c r="BH1028" s="256">
        <f>IF(N1028="sníž. přenesená",J1028,0)</f>
        <v>0</v>
      </c>
      <c r="BI1028" s="256">
        <f>IF(N1028="nulová",J1028,0)</f>
        <v>0</v>
      </c>
      <c r="BJ1028" s="16" t="s">
        <v>80</v>
      </c>
      <c r="BK1028" s="256">
        <f>ROUND(I1028*H1028,2)</f>
        <v>0</v>
      </c>
      <c r="BL1028" s="16" t="s">
        <v>247</v>
      </c>
      <c r="BM1028" s="255" t="s">
        <v>3468</v>
      </c>
    </row>
    <row r="1029" spans="1:51" s="13" customFormat="1" ht="12">
      <c r="A1029" s="13"/>
      <c r="B1029" s="257"/>
      <c r="C1029" s="258"/>
      <c r="D1029" s="259" t="s">
        <v>173</v>
      </c>
      <c r="E1029" s="260" t="s">
        <v>1</v>
      </c>
      <c r="F1029" s="261" t="s">
        <v>2979</v>
      </c>
      <c r="G1029" s="258"/>
      <c r="H1029" s="260" t="s">
        <v>1</v>
      </c>
      <c r="I1029" s="262"/>
      <c r="J1029" s="258"/>
      <c r="K1029" s="258"/>
      <c r="L1029" s="263"/>
      <c r="M1029" s="264"/>
      <c r="N1029" s="265"/>
      <c r="O1029" s="265"/>
      <c r="P1029" s="265"/>
      <c r="Q1029" s="265"/>
      <c r="R1029" s="265"/>
      <c r="S1029" s="265"/>
      <c r="T1029" s="266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67" t="s">
        <v>173</v>
      </c>
      <c r="AU1029" s="267" t="s">
        <v>82</v>
      </c>
      <c r="AV1029" s="13" t="s">
        <v>80</v>
      </c>
      <c r="AW1029" s="13" t="s">
        <v>30</v>
      </c>
      <c r="AX1029" s="13" t="s">
        <v>73</v>
      </c>
      <c r="AY1029" s="267" t="s">
        <v>165</v>
      </c>
    </row>
    <row r="1030" spans="1:51" s="14" customFormat="1" ht="12">
      <c r="A1030" s="14"/>
      <c r="B1030" s="268"/>
      <c r="C1030" s="269"/>
      <c r="D1030" s="259" t="s">
        <v>173</v>
      </c>
      <c r="E1030" s="270" t="s">
        <v>1</v>
      </c>
      <c r="F1030" s="271" t="s">
        <v>3469</v>
      </c>
      <c r="G1030" s="269"/>
      <c r="H1030" s="272">
        <v>2.055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173</v>
      </c>
      <c r="AU1030" s="278" t="s">
        <v>82</v>
      </c>
      <c r="AV1030" s="14" t="s">
        <v>82</v>
      </c>
      <c r="AW1030" s="14" t="s">
        <v>30</v>
      </c>
      <c r="AX1030" s="14" t="s">
        <v>73</v>
      </c>
      <c r="AY1030" s="278" t="s">
        <v>165</v>
      </c>
    </row>
    <row r="1031" spans="1:51" s="14" customFormat="1" ht="12">
      <c r="A1031" s="14"/>
      <c r="B1031" s="268"/>
      <c r="C1031" s="269"/>
      <c r="D1031" s="259" t="s">
        <v>173</v>
      </c>
      <c r="E1031" s="270" t="s">
        <v>1</v>
      </c>
      <c r="F1031" s="271" t="s">
        <v>3470</v>
      </c>
      <c r="G1031" s="269"/>
      <c r="H1031" s="272">
        <v>2.055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173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165</v>
      </c>
    </row>
    <row r="1032" spans="1:65" s="2" customFormat="1" ht="16.5" customHeight="1">
      <c r="A1032" s="37"/>
      <c r="B1032" s="38"/>
      <c r="C1032" s="279" t="s">
        <v>1103</v>
      </c>
      <c r="D1032" s="279" t="s">
        <v>238</v>
      </c>
      <c r="E1032" s="280" t="s">
        <v>3471</v>
      </c>
      <c r="F1032" s="281" t="s">
        <v>3472</v>
      </c>
      <c r="G1032" s="282" t="s">
        <v>170</v>
      </c>
      <c r="H1032" s="283">
        <v>4.727</v>
      </c>
      <c r="I1032" s="284"/>
      <c r="J1032" s="285">
        <f>ROUND(I1032*H1032,2)</f>
        <v>0</v>
      </c>
      <c r="K1032" s="286"/>
      <c r="L1032" s="287"/>
      <c r="M1032" s="288" t="s">
        <v>1</v>
      </c>
      <c r="N1032" s="289" t="s">
        <v>38</v>
      </c>
      <c r="O1032" s="90"/>
      <c r="P1032" s="253">
        <f>O1032*H1032</f>
        <v>0</v>
      </c>
      <c r="Q1032" s="253">
        <v>0.00254</v>
      </c>
      <c r="R1032" s="253">
        <f>Q1032*H1032</f>
        <v>0.012006580000000001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333</v>
      </c>
      <c r="AT1032" s="255" t="s">
        <v>238</v>
      </c>
      <c r="AU1032" s="255" t="s">
        <v>82</v>
      </c>
      <c r="AY1032" s="16" t="s">
        <v>165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80</v>
      </c>
      <c r="BK1032" s="256">
        <f>ROUND(I1032*H1032,2)</f>
        <v>0</v>
      </c>
      <c r="BL1032" s="16" t="s">
        <v>247</v>
      </c>
      <c r="BM1032" s="255" t="s">
        <v>3473</v>
      </c>
    </row>
    <row r="1033" spans="1:51" s="14" customFormat="1" ht="12">
      <c r="A1033" s="14"/>
      <c r="B1033" s="268"/>
      <c r="C1033" s="269"/>
      <c r="D1033" s="259" t="s">
        <v>173</v>
      </c>
      <c r="E1033" s="269"/>
      <c r="F1033" s="271" t="s">
        <v>3474</v>
      </c>
      <c r="G1033" s="269"/>
      <c r="H1033" s="272">
        <v>4.727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173</v>
      </c>
      <c r="AU1033" s="278" t="s">
        <v>82</v>
      </c>
      <c r="AV1033" s="14" t="s">
        <v>82</v>
      </c>
      <c r="AW1033" s="14" t="s">
        <v>4</v>
      </c>
      <c r="AX1033" s="14" t="s">
        <v>80</v>
      </c>
      <c r="AY1033" s="278" t="s">
        <v>165</v>
      </c>
    </row>
    <row r="1034" spans="1:65" s="2" customFormat="1" ht="21.75" customHeight="1">
      <c r="A1034" s="37"/>
      <c r="B1034" s="38"/>
      <c r="C1034" s="243" t="s">
        <v>1110</v>
      </c>
      <c r="D1034" s="243" t="s">
        <v>167</v>
      </c>
      <c r="E1034" s="244" t="s">
        <v>3475</v>
      </c>
      <c r="F1034" s="245" t="s">
        <v>3476</v>
      </c>
      <c r="G1034" s="246" t="s">
        <v>273</v>
      </c>
      <c r="H1034" s="247">
        <v>7</v>
      </c>
      <c r="I1034" s="248"/>
      <c r="J1034" s="249">
        <f>ROUND(I1034*H1034,2)</f>
        <v>0</v>
      </c>
      <c r="K1034" s="250"/>
      <c r="L1034" s="43"/>
      <c r="M1034" s="251" t="s">
        <v>1</v>
      </c>
      <c r="N1034" s="252" t="s">
        <v>38</v>
      </c>
      <c r="O1034" s="90"/>
      <c r="P1034" s="253">
        <f>O1034*H1034</f>
        <v>0</v>
      </c>
      <c r="Q1034" s="253">
        <v>0.00056</v>
      </c>
      <c r="R1034" s="253">
        <f>Q1034*H1034</f>
        <v>0.00392</v>
      </c>
      <c r="S1034" s="253">
        <v>0</v>
      </c>
      <c r="T1034" s="254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55" t="s">
        <v>171</v>
      </c>
      <c r="AT1034" s="255" t="s">
        <v>167</v>
      </c>
      <c r="AU1034" s="255" t="s">
        <v>82</v>
      </c>
      <c r="AY1034" s="16" t="s">
        <v>165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6" t="s">
        <v>80</v>
      </c>
      <c r="BK1034" s="256">
        <f>ROUND(I1034*H1034,2)</f>
        <v>0</v>
      </c>
      <c r="BL1034" s="16" t="s">
        <v>171</v>
      </c>
      <c r="BM1034" s="255" t="s">
        <v>3477</v>
      </c>
    </row>
    <row r="1035" spans="1:51" s="13" customFormat="1" ht="12">
      <c r="A1035" s="13"/>
      <c r="B1035" s="257"/>
      <c r="C1035" s="258"/>
      <c r="D1035" s="259" t="s">
        <v>173</v>
      </c>
      <c r="E1035" s="260" t="s">
        <v>1</v>
      </c>
      <c r="F1035" s="261" t="s">
        <v>2979</v>
      </c>
      <c r="G1035" s="258"/>
      <c r="H1035" s="260" t="s">
        <v>1</v>
      </c>
      <c r="I1035" s="262"/>
      <c r="J1035" s="258"/>
      <c r="K1035" s="258"/>
      <c r="L1035" s="263"/>
      <c r="M1035" s="264"/>
      <c r="N1035" s="265"/>
      <c r="O1035" s="265"/>
      <c r="P1035" s="265"/>
      <c r="Q1035" s="265"/>
      <c r="R1035" s="265"/>
      <c r="S1035" s="265"/>
      <c r="T1035" s="266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7" t="s">
        <v>173</v>
      </c>
      <c r="AU1035" s="267" t="s">
        <v>82</v>
      </c>
      <c r="AV1035" s="13" t="s">
        <v>80</v>
      </c>
      <c r="AW1035" s="13" t="s">
        <v>30</v>
      </c>
      <c r="AX1035" s="13" t="s">
        <v>73</v>
      </c>
      <c r="AY1035" s="267" t="s">
        <v>165</v>
      </c>
    </row>
    <row r="1036" spans="1:51" s="14" customFormat="1" ht="12">
      <c r="A1036" s="14"/>
      <c r="B1036" s="268"/>
      <c r="C1036" s="269"/>
      <c r="D1036" s="259" t="s">
        <v>173</v>
      </c>
      <c r="E1036" s="270" t="s">
        <v>1</v>
      </c>
      <c r="F1036" s="271" t="s">
        <v>3478</v>
      </c>
      <c r="G1036" s="269"/>
      <c r="H1036" s="272">
        <v>3.5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173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165</v>
      </c>
    </row>
    <row r="1037" spans="1:51" s="14" customFormat="1" ht="12">
      <c r="A1037" s="14"/>
      <c r="B1037" s="268"/>
      <c r="C1037" s="269"/>
      <c r="D1037" s="259" t="s">
        <v>173</v>
      </c>
      <c r="E1037" s="270" t="s">
        <v>1</v>
      </c>
      <c r="F1037" s="271" t="s">
        <v>3479</v>
      </c>
      <c r="G1037" s="269"/>
      <c r="H1037" s="272">
        <v>3.5</v>
      </c>
      <c r="I1037" s="273"/>
      <c r="J1037" s="269"/>
      <c r="K1037" s="269"/>
      <c r="L1037" s="274"/>
      <c r="M1037" s="275"/>
      <c r="N1037" s="276"/>
      <c r="O1037" s="276"/>
      <c r="P1037" s="276"/>
      <c r="Q1037" s="276"/>
      <c r="R1037" s="276"/>
      <c r="S1037" s="276"/>
      <c r="T1037" s="27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8" t="s">
        <v>173</v>
      </c>
      <c r="AU1037" s="278" t="s">
        <v>82</v>
      </c>
      <c r="AV1037" s="14" t="s">
        <v>82</v>
      </c>
      <c r="AW1037" s="14" t="s">
        <v>30</v>
      </c>
      <c r="AX1037" s="14" t="s">
        <v>73</v>
      </c>
      <c r="AY1037" s="278" t="s">
        <v>165</v>
      </c>
    </row>
    <row r="1038" spans="1:65" s="2" customFormat="1" ht="21.75" customHeight="1">
      <c r="A1038" s="37"/>
      <c r="B1038" s="38"/>
      <c r="C1038" s="243" t="s">
        <v>1115</v>
      </c>
      <c r="D1038" s="243" t="s">
        <v>167</v>
      </c>
      <c r="E1038" s="244" t="s">
        <v>3480</v>
      </c>
      <c r="F1038" s="245" t="s">
        <v>3481</v>
      </c>
      <c r="G1038" s="246" t="s">
        <v>273</v>
      </c>
      <c r="H1038" s="247">
        <v>7</v>
      </c>
      <c r="I1038" s="248"/>
      <c r="J1038" s="249">
        <f>ROUND(I1038*H1038,2)</f>
        <v>0</v>
      </c>
      <c r="K1038" s="250"/>
      <c r="L1038" s="43"/>
      <c r="M1038" s="251" t="s">
        <v>1</v>
      </c>
      <c r="N1038" s="252" t="s">
        <v>38</v>
      </c>
      <c r="O1038" s="90"/>
      <c r="P1038" s="253">
        <f>O1038*H1038</f>
        <v>0</v>
      </c>
      <c r="Q1038" s="253">
        <v>0.00111</v>
      </c>
      <c r="R1038" s="253">
        <f>Q1038*H1038</f>
        <v>0.007770000000000001</v>
      </c>
      <c r="S1038" s="253">
        <v>0</v>
      </c>
      <c r="T1038" s="254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55" t="s">
        <v>247</v>
      </c>
      <c r="AT1038" s="255" t="s">
        <v>167</v>
      </c>
      <c r="AU1038" s="255" t="s">
        <v>82</v>
      </c>
      <c r="AY1038" s="16" t="s">
        <v>165</v>
      </c>
      <c r="BE1038" s="256">
        <f>IF(N1038="základní",J1038,0)</f>
        <v>0</v>
      </c>
      <c r="BF1038" s="256">
        <f>IF(N1038="snížená",J1038,0)</f>
        <v>0</v>
      </c>
      <c r="BG1038" s="256">
        <f>IF(N1038="zákl. přenesená",J1038,0)</f>
        <v>0</v>
      </c>
      <c r="BH1038" s="256">
        <f>IF(N1038="sníž. přenesená",J1038,0)</f>
        <v>0</v>
      </c>
      <c r="BI1038" s="256">
        <f>IF(N1038="nulová",J1038,0)</f>
        <v>0</v>
      </c>
      <c r="BJ1038" s="16" t="s">
        <v>80</v>
      </c>
      <c r="BK1038" s="256">
        <f>ROUND(I1038*H1038,2)</f>
        <v>0</v>
      </c>
      <c r="BL1038" s="16" t="s">
        <v>247</v>
      </c>
      <c r="BM1038" s="255" t="s">
        <v>3482</v>
      </c>
    </row>
    <row r="1039" spans="1:51" s="13" customFormat="1" ht="12">
      <c r="A1039" s="13"/>
      <c r="B1039" s="257"/>
      <c r="C1039" s="258"/>
      <c r="D1039" s="259" t="s">
        <v>173</v>
      </c>
      <c r="E1039" s="260" t="s">
        <v>1</v>
      </c>
      <c r="F1039" s="261" t="s">
        <v>2979</v>
      </c>
      <c r="G1039" s="258"/>
      <c r="H1039" s="260" t="s">
        <v>1</v>
      </c>
      <c r="I1039" s="262"/>
      <c r="J1039" s="258"/>
      <c r="K1039" s="258"/>
      <c r="L1039" s="263"/>
      <c r="M1039" s="264"/>
      <c r="N1039" s="265"/>
      <c r="O1039" s="265"/>
      <c r="P1039" s="265"/>
      <c r="Q1039" s="265"/>
      <c r="R1039" s="265"/>
      <c r="S1039" s="265"/>
      <c r="T1039" s="266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7" t="s">
        <v>173</v>
      </c>
      <c r="AU1039" s="267" t="s">
        <v>82</v>
      </c>
      <c r="AV1039" s="13" t="s">
        <v>80</v>
      </c>
      <c r="AW1039" s="13" t="s">
        <v>30</v>
      </c>
      <c r="AX1039" s="13" t="s">
        <v>73</v>
      </c>
      <c r="AY1039" s="267" t="s">
        <v>165</v>
      </c>
    </row>
    <row r="1040" spans="1:51" s="14" customFormat="1" ht="12">
      <c r="A1040" s="14"/>
      <c r="B1040" s="268"/>
      <c r="C1040" s="269"/>
      <c r="D1040" s="259" t="s">
        <v>173</v>
      </c>
      <c r="E1040" s="270" t="s">
        <v>1</v>
      </c>
      <c r="F1040" s="271" t="s">
        <v>3478</v>
      </c>
      <c r="G1040" s="269"/>
      <c r="H1040" s="272">
        <v>3.5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173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165</v>
      </c>
    </row>
    <row r="1041" spans="1:51" s="14" customFormat="1" ht="12">
      <c r="A1041" s="14"/>
      <c r="B1041" s="268"/>
      <c r="C1041" s="269"/>
      <c r="D1041" s="259" t="s">
        <v>173</v>
      </c>
      <c r="E1041" s="270" t="s">
        <v>1</v>
      </c>
      <c r="F1041" s="271" t="s">
        <v>3479</v>
      </c>
      <c r="G1041" s="269"/>
      <c r="H1041" s="272">
        <v>3.5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173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165</v>
      </c>
    </row>
    <row r="1042" spans="1:65" s="2" customFormat="1" ht="21.75" customHeight="1">
      <c r="A1042" s="37"/>
      <c r="B1042" s="38"/>
      <c r="C1042" s="243" t="s">
        <v>1120</v>
      </c>
      <c r="D1042" s="243" t="s">
        <v>167</v>
      </c>
      <c r="E1042" s="244" t="s">
        <v>3483</v>
      </c>
      <c r="F1042" s="245" t="s">
        <v>3484</v>
      </c>
      <c r="G1042" s="246" t="s">
        <v>273</v>
      </c>
      <c r="H1042" s="247">
        <v>7</v>
      </c>
      <c r="I1042" s="248"/>
      <c r="J1042" s="249">
        <f>ROUND(I1042*H1042,2)</f>
        <v>0</v>
      </c>
      <c r="K1042" s="250"/>
      <c r="L1042" s="43"/>
      <c r="M1042" s="251" t="s">
        <v>1</v>
      </c>
      <c r="N1042" s="252" t="s">
        <v>38</v>
      </c>
      <c r="O1042" s="90"/>
      <c r="P1042" s="253">
        <f>O1042*H1042</f>
        <v>0</v>
      </c>
      <c r="Q1042" s="253">
        <v>0.00079</v>
      </c>
      <c r="R1042" s="253">
        <f>Q1042*H1042</f>
        <v>0.00553</v>
      </c>
      <c r="S1042" s="253">
        <v>0</v>
      </c>
      <c r="T1042" s="254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55" t="s">
        <v>247</v>
      </c>
      <c r="AT1042" s="255" t="s">
        <v>167</v>
      </c>
      <c r="AU1042" s="255" t="s">
        <v>82</v>
      </c>
      <c r="AY1042" s="16" t="s">
        <v>165</v>
      </c>
      <c r="BE1042" s="256">
        <f>IF(N1042="základní",J1042,0)</f>
        <v>0</v>
      </c>
      <c r="BF1042" s="256">
        <f>IF(N1042="snížená",J1042,0)</f>
        <v>0</v>
      </c>
      <c r="BG1042" s="256">
        <f>IF(N1042="zákl. přenesená",J1042,0)</f>
        <v>0</v>
      </c>
      <c r="BH1042" s="256">
        <f>IF(N1042="sníž. přenesená",J1042,0)</f>
        <v>0</v>
      </c>
      <c r="BI1042" s="256">
        <f>IF(N1042="nulová",J1042,0)</f>
        <v>0</v>
      </c>
      <c r="BJ1042" s="16" t="s">
        <v>80</v>
      </c>
      <c r="BK1042" s="256">
        <f>ROUND(I1042*H1042,2)</f>
        <v>0</v>
      </c>
      <c r="BL1042" s="16" t="s">
        <v>247</v>
      </c>
      <c r="BM1042" s="255" t="s">
        <v>3485</v>
      </c>
    </row>
    <row r="1043" spans="1:51" s="13" customFormat="1" ht="12">
      <c r="A1043" s="13"/>
      <c r="B1043" s="257"/>
      <c r="C1043" s="258"/>
      <c r="D1043" s="259" t="s">
        <v>173</v>
      </c>
      <c r="E1043" s="260" t="s">
        <v>1</v>
      </c>
      <c r="F1043" s="261" t="s">
        <v>2979</v>
      </c>
      <c r="G1043" s="258"/>
      <c r="H1043" s="260" t="s">
        <v>1</v>
      </c>
      <c r="I1043" s="262"/>
      <c r="J1043" s="258"/>
      <c r="K1043" s="258"/>
      <c r="L1043" s="263"/>
      <c r="M1043" s="264"/>
      <c r="N1043" s="265"/>
      <c r="O1043" s="265"/>
      <c r="P1043" s="265"/>
      <c r="Q1043" s="265"/>
      <c r="R1043" s="265"/>
      <c r="S1043" s="265"/>
      <c r="T1043" s="266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7" t="s">
        <v>173</v>
      </c>
      <c r="AU1043" s="267" t="s">
        <v>82</v>
      </c>
      <c r="AV1043" s="13" t="s">
        <v>80</v>
      </c>
      <c r="AW1043" s="13" t="s">
        <v>30</v>
      </c>
      <c r="AX1043" s="13" t="s">
        <v>73</v>
      </c>
      <c r="AY1043" s="267" t="s">
        <v>165</v>
      </c>
    </row>
    <row r="1044" spans="1:51" s="14" customFormat="1" ht="12">
      <c r="A1044" s="14"/>
      <c r="B1044" s="268"/>
      <c r="C1044" s="269"/>
      <c r="D1044" s="259" t="s">
        <v>173</v>
      </c>
      <c r="E1044" s="270" t="s">
        <v>1</v>
      </c>
      <c r="F1044" s="271" t="s">
        <v>3478</v>
      </c>
      <c r="G1044" s="269"/>
      <c r="H1044" s="272">
        <v>3.5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173</v>
      </c>
      <c r="AU1044" s="278" t="s">
        <v>82</v>
      </c>
      <c r="AV1044" s="14" t="s">
        <v>82</v>
      </c>
      <c r="AW1044" s="14" t="s">
        <v>30</v>
      </c>
      <c r="AX1044" s="14" t="s">
        <v>73</v>
      </c>
      <c r="AY1044" s="278" t="s">
        <v>165</v>
      </c>
    </row>
    <row r="1045" spans="1:51" s="14" customFormat="1" ht="12">
      <c r="A1045" s="14"/>
      <c r="B1045" s="268"/>
      <c r="C1045" s="269"/>
      <c r="D1045" s="259" t="s">
        <v>173</v>
      </c>
      <c r="E1045" s="270" t="s">
        <v>1</v>
      </c>
      <c r="F1045" s="271" t="s">
        <v>3479</v>
      </c>
      <c r="G1045" s="269"/>
      <c r="H1045" s="272">
        <v>3.5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173</v>
      </c>
      <c r="AU1045" s="278" t="s">
        <v>82</v>
      </c>
      <c r="AV1045" s="14" t="s">
        <v>82</v>
      </c>
      <c r="AW1045" s="14" t="s">
        <v>30</v>
      </c>
      <c r="AX1045" s="14" t="s">
        <v>73</v>
      </c>
      <c r="AY1045" s="278" t="s">
        <v>165</v>
      </c>
    </row>
    <row r="1046" spans="1:65" s="2" customFormat="1" ht="21.75" customHeight="1">
      <c r="A1046" s="37"/>
      <c r="B1046" s="38"/>
      <c r="C1046" s="243" t="s">
        <v>1125</v>
      </c>
      <c r="D1046" s="243" t="s">
        <v>167</v>
      </c>
      <c r="E1046" s="244" t="s">
        <v>3486</v>
      </c>
      <c r="F1046" s="245" t="s">
        <v>3487</v>
      </c>
      <c r="G1046" s="246" t="s">
        <v>273</v>
      </c>
      <c r="H1046" s="247">
        <v>3.4</v>
      </c>
      <c r="I1046" s="248"/>
      <c r="J1046" s="249">
        <f>ROUND(I1046*H1046,2)</f>
        <v>0</v>
      </c>
      <c r="K1046" s="250"/>
      <c r="L1046" s="43"/>
      <c r="M1046" s="251" t="s">
        <v>1</v>
      </c>
      <c r="N1046" s="252" t="s">
        <v>38</v>
      </c>
      <c r="O1046" s="90"/>
      <c r="P1046" s="253">
        <f>O1046*H1046</f>
        <v>0</v>
      </c>
      <c r="Q1046" s="253">
        <v>0.00222</v>
      </c>
      <c r="R1046" s="253">
        <f>Q1046*H1046</f>
        <v>0.007548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247</v>
      </c>
      <c r="AT1046" s="255" t="s">
        <v>167</v>
      </c>
      <c r="AU1046" s="255" t="s">
        <v>82</v>
      </c>
      <c r="AY1046" s="16" t="s">
        <v>165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80</v>
      </c>
      <c r="BK1046" s="256">
        <f>ROUND(I1046*H1046,2)</f>
        <v>0</v>
      </c>
      <c r="BL1046" s="16" t="s">
        <v>247</v>
      </c>
      <c r="BM1046" s="255" t="s">
        <v>3488</v>
      </c>
    </row>
    <row r="1047" spans="1:51" s="13" customFormat="1" ht="12">
      <c r="A1047" s="13"/>
      <c r="B1047" s="257"/>
      <c r="C1047" s="258"/>
      <c r="D1047" s="259" t="s">
        <v>173</v>
      </c>
      <c r="E1047" s="260" t="s">
        <v>1</v>
      </c>
      <c r="F1047" s="261" t="s">
        <v>2979</v>
      </c>
      <c r="G1047" s="258"/>
      <c r="H1047" s="260" t="s">
        <v>1</v>
      </c>
      <c r="I1047" s="262"/>
      <c r="J1047" s="258"/>
      <c r="K1047" s="258"/>
      <c r="L1047" s="263"/>
      <c r="M1047" s="264"/>
      <c r="N1047" s="265"/>
      <c r="O1047" s="265"/>
      <c r="P1047" s="265"/>
      <c r="Q1047" s="265"/>
      <c r="R1047" s="265"/>
      <c r="S1047" s="265"/>
      <c r="T1047" s="266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7" t="s">
        <v>173</v>
      </c>
      <c r="AU1047" s="267" t="s">
        <v>82</v>
      </c>
      <c r="AV1047" s="13" t="s">
        <v>80</v>
      </c>
      <c r="AW1047" s="13" t="s">
        <v>30</v>
      </c>
      <c r="AX1047" s="13" t="s">
        <v>73</v>
      </c>
      <c r="AY1047" s="267" t="s">
        <v>165</v>
      </c>
    </row>
    <row r="1048" spans="1:51" s="14" customFormat="1" ht="12">
      <c r="A1048" s="14"/>
      <c r="B1048" s="268"/>
      <c r="C1048" s="269"/>
      <c r="D1048" s="259" t="s">
        <v>173</v>
      </c>
      <c r="E1048" s="270" t="s">
        <v>1</v>
      </c>
      <c r="F1048" s="271" t="s">
        <v>3489</v>
      </c>
      <c r="G1048" s="269"/>
      <c r="H1048" s="272">
        <v>1.7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173</v>
      </c>
      <c r="AU1048" s="278" t="s">
        <v>82</v>
      </c>
      <c r="AV1048" s="14" t="s">
        <v>82</v>
      </c>
      <c r="AW1048" s="14" t="s">
        <v>30</v>
      </c>
      <c r="AX1048" s="14" t="s">
        <v>73</v>
      </c>
      <c r="AY1048" s="278" t="s">
        <v>165</v>
      </c>
    </row>
    <row r="1049" spans="1:51" s="14" customFormat="1" ht="12">
      <c r="A1049" s="14"/>
      <c r="B1049" s="268"/>
      <c r="C1049" s="269"/>
      <c r="D1049" s="259" t="s">
        <v>173</v>
      </c>
      <c r="E1049" s="270" t="s">
        <v>1</v>
      </c>
      <c r="F1049" s="271" t="s">
        <v>3490</v>
      </c>
      <c r="G1049" s="269"/>
      <c r="H1049" s="272">
        <v>1.7</v>
      </c>
      <c r="I1049" s="273"/>
      <c r="J1049" s="269"/>
      <c r="K1049" s="269"/>
      <c r="L1049" s="274"/>
      <c r="M1049" s="275"/>
      <c r="N1049" s="276"/>
      <c r="O1049" s="276"/>
      <c r="P1049" s="276"/>
      <c r="Q1049" s="276"/>
      <c r="R1049" s="276"/>
      <c r="S1049" s="276"/>
      <c r="T1049" s="27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8" t="s">
        <v>173</v>
      </c>
      <c r="AU1049" s="278" t="s">
        <v>82</v>
      </c>
      <c r="AV1049" s="14" t="s">
        <v>82</v>
      </c>
      <c r="AW1049" s="14" t="s">
        <v>30</v>
      </c>
      <c r="AX1049" s="14" t="s">
        <v>73</v>
      </c>
      <c r="AY1049" s="278" t="s">
        <v>165</v>
      </c>
    </row>
    <row r="1050" spans="1:65" s="2" customFormat="1" ht="33" customHeight="1">
      <c r="A1050" s="37"/>
      <c r="B1050" s="38"/>
      <c r="C1050" s="243" t="s">
        <v>1129</v>
      </c>
      <c r="D1050" s="243" t="s">
        <v>167</v>
      </c>
      <c r="E1050" s="244" t="s">
        <v>3491</v>
      </c>
      <c r="F1050" s="245" t="s">
        <v>3492</v>
      </c>
      <c r="G1050" s="246" t="s">
        <v>273</v>
      </c>
      <c r="H1050" s="247">
        <v>3.4</v>
      </c>
      <c r="I1050" s="248"/>
      <c r="J1050" s="249">
        <f>ROUND(I1050*H1050,2)</f>
        <v>0</v>
      </c>
      <c r="K1050" s="250"/>
      <c r="L1050" s="43"/>
      <c r="M1050" s="251" t="s">
        <v>1</v>
      </c>
      <c r="N1050" s="252" t="s">
        <v>38</v>
      </c>
      <c r="O1050" s="90"/>
      <c r="P1050" s="253">
        <f>O1050*H1050</f>
        <v>0</v>
      </c>
      <c r="Q1050" s="253">
        <v>0.00278</v>
      </c>
      <c r="R1050" s="253">
        <f>Q1050*H1050</f>
        <v>0.009452</v>
      </c>
      <c r="S1050" s="253">
        <v>0</v>
      </c>
      <c r="T1050" s="254">
        <f>S1050*H1050</f>
        <v>0</v>
      </c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R1050" s="255" t="s">
        <v>247</v>
      </c>
      <c r="AT1050" s="255" t="s">
        <v>167</v>
      </c>
      <c r="AU1050" s="255" t="s">
        <v>82</v>
      </c>
      <c r="AY1050" s="16" t="s">
        <v>165</v>
      </c>
      <c r="BE1050" s="256">
        <f>IF(N1050="základní",J1050,0)</f>
        <v>0</v>
      </c>
      <c r="BF1050" s="256">
        <f>IF(N1050="snížená",J1050,0)</f>
        <v>0</v>
      </c>
      <c r="BG1050" s="256">
        <f>IF(N1050="zákl. přenesená",J1050,0)</f>
        <v>0</v>
      </c>
      <c r="BH1050" s="256">
        <f>IF(N1050="sníž. přenesená",J1050,0)</f>
        <v>0</v>
      </c>
      <c r="BI1050" s="256">
        <f>IF(N1050="nulová",J1050,0)</f>
        <v>0</v>
      </c>
      <c r="BJ1050" s="16" t="s">
        <v>80</v>
      </c>
      <c r="BK1050" s="256">
        <f>ROUND(I1050*H1050,2)</f>
        <v>0</v>
      </c>
      <c r="BL1050" s="16" t="s">
        <v>247</v>
      </c>
      <c r="BM1050" s="255" t="s">
        <v>3493</v>
      </c>
    </row>
    <row r="1051" spans="1:51" s="13" customFormat="1" ht="12">
      <c r="A1051" s="13"/>
      <c r="B1051" s="257"/>
      <c r="C1051" s="258"/>
      <c r="D1051" s="259" t="s">
        <v>173</v>
      </c>
      <c r="E1051" s="260" t="s">
        <v>1</v>
      </c>
      <c r="F1051" s="261" t="s">
        <v>2979</v>
      </c>
      <c r="G1051" s="258"/>
      <c r="H1051" s="260" t="s">
        <v>1</v>
      </c>
      <c r="I1051" s="262"/>
      <c r="J1051" s="258"/>
      <c r="K1051" s="258"/>
      <c r="L1051" s="263"/>
      <c r="M1051" s="264"/>
      <c r="N1051" s="265"/>
      <c r="O1051" s="265"/>
      <c r="P1051" s="265"/>
      <c r="Q1051" s="265"/>
      <c r="R1051" s="265"/>
      <c r="S1051" s="265"/>
      <c r="T1051" s="266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7" t="s">
        <v>173</v>
      </c>
      <c r="AU1051" s="267" t="s">
        <v>82</v>
      </c>
      <c r="AV1051" s="13" t="s">
        <v>80</v>
      </c>
      <c r="AW1051" s="13" t="s">
        <v>30</v>
      </c>
      <c r="AX1051" s="13" t="s">
        <v>73</v>
      </c>
      <c r="AY1051" s="267" t="s">
        <v>165</v>
      </c>
    </row>
    <row r="1052" spans="1:51" s="14" customFormat="1" ht="12">
      <c r="A1052" s="14"/>
      <c r="B1052" s="268"/>
      <c r="C1052" s="269"/>
      <c r="D1052" s="259" t="s">
        <v>173</v>
      </c>
      <c r="E1052" s="270" t="s">
        <v>1</v>
      </c>
      <c r="F1052" s="271" t="s">
        <v>3489</v>
      </c>
      <c r="G1052" s="269"/>
      <c r="H1052" s="272">
        <v>1.7</v>
      </c>
      <c r="I1052" s="273"/>
      <c r="J1052" s="269"/>
      <c r="K1052" s="269"/>
      <c r="L1052" s="274"/>
      <c r="M1052" s="275"/>
      <c r="N1052" s="276"/>
      <c r="O1052" s="276"/>
      <c r="P1052" s="276"/>
      <c r="Q1052" s="276"/>
      <c r="R1052" s="276"/>
      <c r="S1052" s="276"/>
      <c r="T1052" s="27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78" t="s">
        <v>173</v>
      </c>
      <c r="AU1052" s="278" t="s">
        <v>82</v>
      </c>
      <c r="AV1052" s="14" t="s">
        <v>82</v>
      </c>
      <c r="AW1052" s="14" t="s">
        <v>30</v>
      </c>
      <c r="AX1052" s="14" t="s">
        <v>73</v>
      </c>
      <c r="AY1052" s="278" t="s">
        <v>165</v>
      </c>
    </row>
    <row r="1053" spans="1:51" s="14" customFormat="1" ht="12">
      <c r="A1053" s="14"/>
      <c r="B1053" s="268"/>
      <c r="C1053" s="269"/>
      <c r="D1053" s="259" t="s">
        <v>173</v>
      </c>
      <c r="E1053" s="270" t="s">
        <v>1</v>
      </c>
      <c r="F1053" s="271" t="s">
        <v>3490</v>
      </c>
      <c r="G1053" s="269"/>
      <c r="H1053" s="272">
        <v>1.7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173</v>
      </c>
      <c r="AU1053" s="278" t="s">
        <v>82</v>
      </c>
      <c r="AV1053" s="14" t="s">
        <v>82</v>
      </c>
      <c r="AW1053" s="14" t="s">
        <v>30</v>
      </c>
      <c r="AX1053" s="14" t="s">
        <v>73</v>
      </c>
      <c r="AY1053" s="278" t="s">
        <v>165</v>
      </c>
    </row>
    <row r="1054" spans="1:65" s="2" customFormat="1" ht="21.75" customHeight="1">
      <c r="A1054" s="37"/>
      <c r="B1054" s="38"/>
      <c r="C1054" s="243" t="s">
        <v>1135</v>
      </c>
      <c r="D1054" s="243" t="s">
        <v>167</v>
      </c>
      <c r="E1054" s="244" t="s">
        <v>3494</v>
      </c>
      <c r="F1054" s="245" t="s">
        <v>3495</v>
      </c>
      <c r="G1054" s="246" t="s">
        <v>170</v>
      </c>
      <c r="H1054" s="247">
        <v>3.06</v>
      </c>
      <c r="I1054" s="248"/>
      <c r="J1054" s="249">
        <f>ROUND(I1054*H1054,2)</f>
        <v>0</v>
      </c>
      <c r="K1054" s="250"/>
      <c r="L1054" s="43"/>
      <c r="M1054" s="251" t="s">
        <v>1</v>
      </c>
      <c r="N1054" s="252" t="s">
        <v>38</v>
      </c>
      <c r="O1054" s="90"/>
      <c r="P1054" s="253">
        <f>O1054*H1054</f>
        <v>0</v>
      </c>
      <c r="Q1054" s="253">
        <v>0</v>
      </c>
      <c r="R1054" s="253">
        <f>Q1054*H1054</f>
        <v>0</v>
      </c>
      <c r="S1054" s="253">
        <v>0</v>
      </c>
      <c r="T1054" s="254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55" t="s">
        <v>247</v>
      </c>
      <c r="AT1054" s="255" t="s">
        <v>167</v>
      </c>
      <c r="AU1054" s="255" t="s">
        <v>82</v>
      </c>
      <c r="AY1054" s="16" t="s">
        <v>165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6" t="s">
        <v>80</v>
      </c>
      <c r="BK1054" s="256">
        <f>ROUND(I1054*H1054,2)</f>
        <v>0</v>
      </c>
      <c r="BL1054" s="16" t="s">
        <v>247</v>
      </c>
      <c r="BM1054" s="255" t="s">
        <v>3496</v>
      </c>
    </row>
    <row r="1055" spans="1:51" s="13" customFormat="1" ht="12">
      <c r="A1055" s="13"/>
      <c r="B1055" s="257"/>
      <c r="C1055" s="258"/>
      <c r="D1055" s="259" t="s">
        <v>173</v>
      </c>
      <c r="E1055" s="260" t="s">
        <v>1</v>
      </c>
      <c r="F1055" s="261" t="s">
        <v>2979</v>
      </c>
      <c r="G1055" s="258"/>
      <c r="H1055" s="260" t="s">
        <v>1</v>
      </c>
      <c r="I1055" s="262"/>
      <c r="J1055" s="258"/>
      <c r="K1055" s="258"/>
      <c r="L1055" s="263"/>
      <c r="M1055" s="264"/>
      <c r="N1055" s="265"/>
      <c r="O1055" s="265"/>
      <c r="P1055" s="265"/>
      <c r="Q1055" s="265"/>
      <c r="R1055" s="265"/>
      <c r="S1055" s="265"/>
      <c r="T1055" s="266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7" t="s">
        <v>173</v>
      </c>
      <c r="AU1055" s="267" t="s">
        <v>82</v>
      </c>
      <c r="AV1055" s="13" t="s">
        <v>80</v>
      </c>
      <c r="AW1055" s="13" t="s">
        <v>30</v>
      </c>
      <c r="AX1055" s="13" t="s">
        <v>73</v>
      </c>
      <c r="AY1055" s="267" t="s">
        <v>165</v>
      </c>
    </row>
    <row r="1056" spans="1:51" s="14" customFormat="1" ht="12">
      <c r="A1056" s="14"/>
      <c r="B1056" s="268"/>
      <c r="C1056" s="269"/>
      <c r="D1056" s="259" t="s">
        <v>173</v>
      </c>
      <c r="E1056" s="270" t="s">
        <v>1</v>
      </c>
      <c r="F1056" s="271" t="s">
        <v>3497</v>
      </c>
      <c r="G1056" s="269"/>
      <c r="H1056" s="272">
        <v>1.53</v>
      </c>
      <c r="I1056" s="273"/>
      <c r="J1056" s="269"/>
      <c r="K1056" s="269"/>
      <c r="L1056" s="274"/>
      <c r="M1056" s="275"/>
      <c r="N1056" s="276"/>
      <c r="O1056" s="276"/>
      <c r="P1056" s="276"/>
      <c r="Q1056" s="276"/>
      <c r="R1056" s="276"/>
      <c r="S1056" s="276"/>
      <c r="T1056" s="277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8" t="s">
        <v>173</v>
      </c>
      <c r="AU1056" s="278" t="s">
        <v>82</v>
      </c>
      <c r="AV1056" s="14" t="s">
        <v>82</v>
      </c>
      <c r="AW1056" s="14" t="s">
        <v>30</v>
      </c>
      <c r="AX1056" s="14" t="s">
        <v>73</v>
      </c>
      <c r="AY1056" s="278" t="s">
        <v>165</v>
      </c>
    </row>
    <row r="1057" spans="1:51" s="14" customFormat="1" ht="12">
      <c r="A1057" s="14"/>
      <c r="B1057" s="268"/>
      <c r="C1057" s="269"/>
      <c r="D1057" s="259" t="s">
        <v>173</v>
      </c>
      <c r="E1057" s="270" t="s">
        <v>1</v>
      </c>
      <c r="F1057" s="271" t="s">
        <v>3498</v>
      </c>
      <c r="G1057" s="269"/>
      <c r="H1057" s="272">
        <v>1.53</v>
      </c>
      <c r="I1057" s="273"/>
      <c r="J1057" s="269"/>
      <c r="K1057" s="269"/>
      <c r="L1057" s="274"/>
      <c r="M1057" s="275"/>
      <c r="N1057" s="276"/>
      <c r="O1057" s="276"/>
      <c r="P1057" s="276"/>
      <c r="Q1057" s="276"/>
      <c r="R1057" s="276"/>
      <c r="S1057" s="276"/>
      <c r="T1057" s="27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78" t="s">
        <v>173</v>
      </c>
      <c r="AU1057" s="278" t="s">
        <v>82</v>
      </c>
      <c r="AV1057" s="14" t="s">
        <v>82</v>
      </c>
      <c r="AW1057" s="14" t="s">
        <v>30</v>
      </c>
      <c r="AX1057" s="14" t="s">
        <v>73</v>
      </c>
      <c r="AY1057" s="278" t="s">
        <v>165</v>
      </c>
    </row>
    <row r="1058" spans="1:65" s="2" customFormat="1" ht="21.75" customHeight="1">
      <c r="A1058" s="37"/>
      <c r="B1058" s="38"/>
      <c r="C1058" s="243" t="s">
        <v>1140</v>
      </c>
      <c r="D1058" s="243" t="s">
        <v>167</v>
      </c>
      <c r="E1058" s="244" t="s">
        <v>3499</v>
      </c>
      <c r="F1058" s="245" t="s">
        <v>3500</v>
      </c>
      <c r="G1058" s="246" t="s">
        <v>170</v>
      </c>
      <c r="H1058" s="247">
        <v>3.06</v>
      </c>
      <c r="I1058" s="248"/>
      <c r="J1058" s="249">
        <f>ROUND(I1058*H1058,2)</f>
        <v>0</v>
      </c>
      <c r="K1058" s="250"/>
      <c r="L1058" s="43"/>
      <c r="M1058" s="251" t="s">
        <v>1</v>
      </c>
      <c r="N1058" s="252" t="s">
        <v>38</v>
      </c>
      <c r="O1058" s="90"/>
      <c r="P1058" s="253">
        <f>O1058*H1058</f>
        <v>0</v>
      </c>
      <c r="Q1058" s="253">
        <v>0</v>
      </c>
      <c r="R1058" s="253">
        <f>Q1058*H1058</f>
        <v>0</v>
      </c>
      <c r="S1058" s="253">
        <v>0</v>
      </c>
      <c r="T1058" s="254">
        <f>S1058*H1058</f>
        <v>0</v>
      </c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R1058" s="255" t="s">
        <v>247</v>
      </c>
      <c r="AT1058" s="255" t="s">
        <v>167</v>
      </c>
      <c r="AU1058" s="255" t="s">
        <v>82</v>
      </c>
      <c r="AY1058" s="16" t="s">
        <v>165</v>
      </c>
      <c r="BE1058" s="256">
        <f>IF(N1058="základní",J1058,0)</f>
        <v>0</v>
      </c>
      <c r="BF1058" s="256">
        <f>IF(N1058="snížená",J1058,0)</f>
        <v>0</v>
      </c>
      <c r="BG1058" s="256">
        <f>IF(N1058="zákl. přenesená",J1058,0)</f>
        <v>0</v>
      </c>
      <c r="BH1058" s="256">
        <f>IF(N1058="sníž. přenesená",J1058,0)</f>
        <v>0</v>
      </c>
      <c r="BI1058" s="256">
        <f>IF(N1058="nulová",J1058,0)</f>
        <v>0</v>
      </c>
      <c r="BJ1058" s="16" t="s">
        <v>80</v>
      </c>
      <c r="BK1058" s="256">
        <f>ROUND(I1058*H1058,2)</f>
        <v>0</v>
      </c>
      <c r="BL1058" s="16" t="s">
        <v>247</v>
      </c>
      <c r="BM1058" s="255" t="s">
        <v>3501</v>
      </c>
    </row>
    <row r="1059" spans="1:51" s="13" customFormat="1" ht="12">
      <c r="A1059" s="13"/>
      <c r="B1059" s="257"/>
      <c r="C1059" s="258"/>
      <c r="D1059" s="259" t="s">
        <v>173</v>
      </c>
      <c r="E1059" s="260" t="s">
        <v>1</v>
      </c>
      <c r="F1059" s="261" t="s">
        <v>2979</v>
      </c>
      <c r="G1059" s="258"/>
      <c r="H1059" s="260" t="s">
        <v>1</v>
      </c>
      <c r="I1059" s="262"/>
      <c r="J1059" s="258"/>
      <c r="K1059" s="258"/>
      <c r="L1059" s="263"/>
      <c r="M1059" s="264"/>
      <c r="N1059" s="265"/>
      <c r="O1059" s="265"/>
      <c r="P1059" s="265"/>
      <c r="Q1059" s="265"/>
      <c r="R1059" s="265"/>
      <c r="S1059" s="265"/>
      <c r="T1059" s="266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7" t="s">
        <v>173</v>
      </c>
      <c r="AU1059" s="267" t="s">
        <v>82</v>
      </c>
      <c r="AV1059" s="13" t="s">
        <v>80</v>
      </c>
      <c r="AW1059" s="13" t="s">
        <v>30</v>
      </c>
      <c r="AX1059" s="13" t="s">
        <v>73</v>
      </c>
      <c r="AY1059" s="267" t="s">
        <v>165</v>
      </c>
    </row>
    <row r="1060" spans="1:51" s="14" customFormat="1" ht="12">
      <c r="A1060" s="14"/>
      <c r="B1060" s="268"/>
      <c r="C1060" s="269"/>
      <c r="D1060" s="259" t="s">
        <v>173</v>
      </c>
      <c r="E1060" s="270" t="s">
        <v>1</v>
      </c>
      <c r="F1060" s="271" t="s">
        <v>3497</v>
      </c>
      <c r="G1060" s="269"/>
      <c r="H1060" s="272">
        <v>1.53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173</v>
      </c>
      <c r="AU1060" s="278" t="s">
        <v>82</v>
      </c>
      <c r="AV1060" s="14" t="s">
        <v>82</v>
      </c>
      <c r="AW1060" s="14" t="s">
        <v>30</v>
      </c>
      <c r="AX1060" s="14" t="s">
        <v>73</v>
      </c>
      <c r="AY1060" s="278" t="s">
        <v>165</v>
      </c>
    </row>
    <row r="1061" spans="1:51" s="14" customFormat="1" ht="12">
      <c r="A1061" s="14"/>
      <c r="B1061" s="268"/>
      <c r="C1061" s="269"/>
      <c r="D1061" s="259" t="s">
        <v>173</v>
      </c>
      <c r="E1061" s="270" t="s">
        <v>1</v>
      </c>
      <c r="F1061" s="271" t="s">
        <v>3498</v>
      </c>
      <c r="G1061" s="269"/>
      <c r="H1061" s="272">
        <v>1.53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173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165</v>
      </c>
    </row>
    <row r="1062" spans="1:65" s="2" customFormat="1" ht="16.5" customHeight="1">
      <c r="A1062" s="37"/>
      <c r="B1062" s="38"/>
      <c r="C1062" s="279" t="s">
        <v>1145</v>
      </c>
      <c r="D1062" s="279" t="s">
        <v>238</v>
      </c>
      <c r="E1062" s="280" t="s">
        <v>3502</v>
      </c>
      <c r="F1062" s="281" t="s">
        <v>3503</v>
      </c>
      <c r="G1062" s="282" t="s">
        <v>457</v>
      </c>
      <c r="H1062" s="283">
        <v>7.038</v>
      </c>
      <c r="I1062" s="284"/>
      <c r="J1062" s="285">
        <f>ROUND(I1062*H1062,2)</f>
        <v>0</v>
      </c>
      <c r="K1062" s="286"/>
      <c r="L1062" s="287"/>
      <c r="M1062" s="288" t="s">
        <v>1</v>
      </c>
      <c r="N1062" s="289" t="s">
        <v>38</v>
      </c>
      <c r="O1062" s="90"/>
      <c r="P1062" s="253">
        <f>O1062*H1062</f>
        <v>0</v>
      </c>
      <c r="Q1062" s="253">
        <v>0.00047</v>
      </c>
      <c r="R1062" s="253">
        <f>Q1062*H1062</f>
        <v>0.00330786</v>
      </c>
      <c r="S1062" s="253">
        <v>0</v>
      </c>
      <c r="T1062" s="254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55" t="s">
        <v>333</v>
      </c>
      <c r="AT1062" s="255" t="s">
        <v>238</v>
      </c>
      <c r="AU1062" s="255" t="s">
        <v>82</v>
      </c>
      <c r="AY1062" s="16" t="s">
        <v>165</v>
      </c>
      <c r="BE1062" s="256">
        <f>IF(N1062="základní",J1062,0)</f>
        <v>0</v>
      </c>
      <c r="BF1062" s="256">
        <f>IF(N1062="snížená",J1062,0)</f>
        <v>0</v>
      </c>
      <c r="BG1062" s="256">
        <f>IF(N1062="zákl. přenesená",J1062,0)</f>
        <v>0</v>
      </c>
      <c r="BH1062" s="256">
        <f>IF(N1062="sníž. přenesená",J1062,0)</f>
        <v>0</v>
      </c>
      <c r="BI1062" s="256">
        <f>IF(N1062="nulová",J1062,0)</f>
        <v>0</v>
      </c>
      <c r="BJ1062" s="16" t="s">
        <v>80</v>
      </c>
      <c r="BK1062" s="256">
        <f>ROUND(I1062*H1062,2)</f>
        <v>0</v>
      </c>
      <c r="BL1062" s="16" t="s">
        <v>247</v>
      </c>
      <c r="BM1062" s="255" t="s">
        <v>3504</v>
      </c>
    </row>
    <row r="1063" spans="1:51" s="14" customFormat="1" ht="12">
      <c r="A1063" s="14"/>
      <c r="B1063" s="268"/>
      <c r="C1063" s="269"/>
      <c r="D1063" s="259" t="s">
        <v>173</v>
      </c>
      <c r="E1063" s="270" t="s">
        <v>1</v>
      </c>
      <c r="F1063" s="271" t="s">
        <v>3505</v>
      </c>
      <c r="G1063" s="269"/>
      <c r="H1063" s="272">
        <v>3.06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173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165</v>
      </c>
    </row>
    <row r="1064" spans="1:51" s="14" customFormat="1" ht="12">
      <c r="A1064" s="14"/>
      <c r="B1064" s="268"/>
      <c r="C1064" s="269"/>
      <c r="D1064" s="259" t="s">
        <v>173</v>
      </c>
      <c r="E1064" s="270" t="s">
        <v>1</v>
      </c>
      <c r="F1064" s="271" t="s">
        <v>3506</v>
      </c>
      <c r="G1064" s="269"/>
      <c r="H1064" s="272">
        <v>3.06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173</v>
      </c>
      <c r="AU1064" s="278" t="s">
        <v>82</v>
      </c>
      <c r="AV1064" s="14" t="s">
        <v>82</v>
      </c>
      <c r="AW1064" s="14" t="s">
        <v>30</v>
      </c>
      <c r="AX1064" s="14" t="s">
        <v>73</v>
      </c>
      <c r="AY1064" s="278" t="s">
        <v>165</v>
      </c>
    </row>
    <row r="1065" spans="1:51" s="14" customFormat="1" ht="12">
      <c r="A1065" s="14"/>
      <c r="B1065" s="268"/>
      <c r="C1065" s="269"/>
      <c r="D1065" s="259" t="s">
        <v>173</v>
      </c>
      <c r="E1065" s="269"/>
      <c r="F1065" s="271" t="s">
        <v>3507</v>
      </c>
      <c r="G1065" s="269"/>
      <c r="H1065" s="272">
        <v>7.038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173</v>
      </c>
      <c r="AU1065" s="278" t="s">
        <v>82</v>
      </c>
      <c r="AV1065" s="14" t="s">
        <v>82</v>
      </c>
      <c r="AW1065" s="14" t="s">
        <v>4</v>
      </c>
      <c r="AX1065" s="14" t="s">
        <v>80</v>
      </c>
      <c r="AY1065" s="278" t="s">
        <v>165</v>
      </c>
    </row>
    <row r="1066" spans="1:65" s="2" customFormat="1" ht="21.75" customHeight="1">
      <c r="A1066" s="37"/>
      <c r="B1066" s="38"/>
      <c r="C1066" s="243" t="s">
        <v>1152</v>
      </c>
      <c r="D1066" s="243" t="s">
        <v>167</v>
      </c>
      <c r="E1066" s="244" t="s">
        <v>3508</v>
      </c>
      <c r="F1066" s="245" t="s">
        <v>3509</v>
      </c>
      <c r="G1066" s="246" t="s">
        <v>273</v>
      </c>
      <c r="H1066" s="247">
        <v>18.36</v>
      </c>
      <c r="I1066" s="248"/>
      <c r="J1066" s="249">
        <f>ROUND(I1066*H1066,2)</f>
        <v>0</v>
      </c>
      <c r="K1066" s="250"/>
      <c r="L1066" s="43"/>
      <c r="M1066" s="251" t="s">
        <v>1</v>
      </c>
      <c r="N1066" s="252" t="s">
        <v>38</v>
      </c>
      <c r="O1066" s="90"/>
      <c r="P1066" s="253">
        <f>O1066*H1066</f>
        <v>0</v>
      </c>
      <c r="Q1066" s="253">
        <v>0</v>
      </c>
      <c r="R1066" s="253">
        <f>Q1066*H1066</f>
        <v>0</v>
      </c>
      <c r="S1066" s="253">
        <v>0</v>
      </c>
      <c r="T1066" s="254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255" t="s">
        <v>247</v>
      </c>
      <c r="AT1066" s="255" t="s">
        <v>167</v>
      </c>
      <c r="AU1066" s="255" t="s">
        <v>82</v>
      </c>
      <c r="AY1066" s="16" t="s">
        <v>165</v>
      </c>
      <c r="BE1066" s="256">
        <f>IF(N1066="základní",J1066,0)</f>
        <v>0</v>
      </c>
      <c r="BF1066" s="256">
        <f>IF(N1066="snížená",J1066,0)</f>
        <v>0</v>
      </c>
      <c r="BG1066" s="256">
        <f>IF(N1066="zákl. přenesená",J1066,0)</f>
        <v>0</v>
      </c>
      <c r="BH1066" s="256">
        <f>IF(N1066="sníž. přenesená",J1066,0)</f>
        <v>0</v>
      </c>
      <c r="BI1066" s="256">
        <f>IF(N1066="nulová",J1066,0)</f>
        <v>0</v>
      </c>
      <c r="BJ1066" s="16" t="s">
        <v>80</v>
      </c>
      <c r="BK1066" s="256">
        <f>ROUND(I1066*H1066,2)</f>
        <v>0</v>
      </c>
      <c r="BL1066" s="16" t="s">
        <v>247</v>
      </c>
      <c r="BM1066" s="255" t="s">
        <v>3510</v>
      </c>
    </row>
    <row r="1067" spans="1:51" s="13" customFormat="1" ht="12">
      <c r="A1067" s="13"/>
      <c r="B1067" s="257"/>
      <c r="C1067" s="258"/>
      <c r="D1067" s="259" t="s">
        <v>173</v>
      </c>
      <c r="E1067" s="260" t="s">
        <v>1</v>
      </c>
      <c r="F1067" s="261" t="s">
        <v>2979</v>
      </c>
      <c r="G1067" s="258"/>
      <c r="H1067" s="260" t="s">
        <v>1</v>
      </c>
      <c r="I1067" s="262"/>
      <c r="J1067" s="258"/>
      <c r="K1067" s="258"/>
      <c r="L1067" s="263"/>
      <c r="M1067" s="264"/>
      <c r="N1067" s="265"/>
      <c r="O1067" s="265"/>
      <c r="P1067" s="265"/>
      <c r="Q1067" s="265"/>
      <c r="R1067" s="265"/>
      <c r="S1067" s="265"/>
      <c r="T1067" s="26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7" t="s">
        <v>173</v>
      </c>
      <c r="AU1067" s="267" t="s">
        <v>82</v>
      </c>
      <c r="AV1067" s="13" t="s">
        <v>80</v>
      </c>
      <c r="AW1067" s="13" t="s">
        <v>30</v>
      </c>
      <c r="AX1067" s="13" t="s">
        <v>73</v>
      </c>
      <c r="AY1067" s="267" t="s">
        <v>165</v>
      </c>
    </row>
    <row r="1068" spans="1:51" s="14" customFormat="1" ht="12">
      <c r="A1068" s="14"/>
      <c r="B1068" s="268"/>
      <c r="C1068" s="269"/>
      <c r="D1068" s="259" t="s">
        <v>173</v>
      </c>
      <c r="E1068" s="270" t="s">
        <v>1</v>
      </c>
      <c r="F1068" s="271" t="s">
        <v>3497</v>
      </c>
      <c r="G1068" s="269"/>
      <c r="H1068" s="272">
        <v>1.53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173</v>
      </c>
      <c r="AU1068" s="278" t="s">
        <v>82</v>
      </c>
      <c r="AV1068" s="14" t="s">
        <v>82</v>
      </c>
      <c r="AW1068" s="14" t="s">
        <v>30</v>
      </c>
      <c r="AX1068" s="14" t="s">
        <v>73</v>
      </c>
      <c r="AY1068" s="278" t="s">
        <v>165</v>
      </c>
    </row>
    <row r="1069" spans="1:51" s="14" customFormat="1" ht="12">
      <c r="A1069" s="14"/>
      <c r="B1069" s="268"/>
      <c r="C1069" s="269"/>
      <c r="D1069" s="259" t="s">
        <v>173</v>
      </c>
      <c r="E1069" s="270" t="s">
        <v>1</v>
      </c>
      <c r="F1069" s="271" t="s">
        <v>3498</v>
      </c>
      <c r="G1069" s="269"/>
      <c r="H1069" s="272">
        <v>1.53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173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165</v>
      </c>
    </row>
    <row r="1070" spans="1:51" s="14" customFormat="1" ht="12">
      <c r="A1070" s="14"/>
      <c r="B1070" s="268"/>
      <c r="C1070" s="269"/>
      <c r="D1070" s="259" t="s">
        <v>173</v>
      </c>
      <c r="E1070" s="269"/>
      <c r="F1070" s="271" t="s">
        <v>3511</v>
      </c>
      <c r="G1070" s="269"/>
      <c r="H1070" s="272">
        <v>18.36</v>
      </c>
      <c r="I1070" s="273"/>
      <c r="J1070" s="269"/>
      <c r="K1070" s="269"/>
      <c r="L1070" s="274"/>
      <c r="M1070" s="275"/>
      <c r="N1070" s="276"/>
      <c r="O1070" s="276"/>
      <c r="P1070" s="276"/>
      <c r="Q1070" s="276"/>
      <c r="R1070" s="276"/>
      <c r="S1070" s="276"/>
      <c r="T1070" s="27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8" t="s">
        <v>173</v>
      </c>
      <c r="AU1070" s="278" t="s">
        <v>82</v>
      </c>
      <c r="AV1070" s="14" t="s">
        <v>82</v>
      </c>
      <c r="AW1070" s="14" t="s">
        <v>4</v>
      </c>
      <c r="AX1070" s="14" t="s">
        <v>80</v>
      </c>
      <c r="AY1070" s="278" t="s">
        <v>165</v>
      </c>
    </row>
    <row r="1071" spans="1:65" s="2" customFormat="1" ht="21.75" customHeight="1">
      <c r="A1071" s="37"/>
      <c r="B1071" s="38"/>
      <c r="C1071" s="243" t="s">
        <v>1157</v>
      </c>
      <c r="D1071" s="243" t="s">
        <v>167</v>
      </c>
      <c r="E1071" s="244" t="s">
        <v>3512</v>
      </c>
      <c r="F1071" s="245" t="s">
        <v>3513</v>
      </c>
      <c r="G1071" s="246" t="s">
        <v>219</v>
      </c>
      <c r="H1071" s="247">
        <v>0.046</v>
      </c>
      <c r="I1071" s="248"/>
      <c r="J1071" s="249">
        <f>ROUND(I1071*H1071,2)</f>
        <v>0</v>
      </c>
      <c r="K1071" s="250"/>
      <c r="L1071" s="43"/>
      <c r="M1071" s="251" t="s">
        <v>1</v>
      </c>
      <c r="N1071" s="252" t="s">
        <v>38</v>
      </c>
      <c r="O1071" s="90"/>
      <c r="P1071" s="253">
        <f>O1071*H1071</f>
        <v>0</v>
      </c>
      <c r="Q1071" s="253">
        <v>0</v>
      </c>
      <c r="R1071" s="253">
        <f>Q1071*H1071</f>
        <v>0</v>
      </c>
      <c r="S1071" s="253">
        <v>0</v>
      </c>
      <c r="T1071" s="254">
        <f>S1071*H1071</f>
        <v>0</v>
      </c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R1071" s="255" t="s">
        <v>247</v>
      </c>
      <c r="AT1071" s="255" t="s">
        <v>167</v>
      </c>
      <c r="AU1071" s="255" t="s">
        <v>82</v>
      </c>
      <c r="AY1071" s="16" t="s">
        <v>165</v>
      </c>
      <c r="BE1071" s="256">
        <f>IF(N1071="základní",J1071,0)</f>
        <v>0</v>
      </c>
      <c r="BF1071" s="256">
        <f>IF(N1071="snížená",J1071,0)</f>
        <v>0</v>
      </c>
      <c r="BG1071" s="256">
        <f>IF(N1071="zákl. přenesená",J1071,0)</f>
        <v>0</v>
      </c>
      <c r="BH1071" s="256">
        <f>IF(N1071="sníž. přenesená",J1071,0)</f>
        <v>0</v>
      </c>
      <c r="BI1071" s="256">
        <f>IF(N1071="nulová",J1071,0)</f>
        <v>0</v>
      </c>
      <c r="BJ1071" s="16" t="s">
        <v>80</v>
      </c>
      <c r="BK1071" s="256">
        <f>ROUND(I1071*H1071,2)</f>
        <v>0</v>
      </c>
      <c r="BL1071" s="16" t="s">
        <v>247</v>
      </c>
      <c r="BM1071" s="255" t="s">
        <v>3514</v>
      </c>
    </row>
    <row r="1072" spans="1:63" s="12" customFormat="1" ht="22.8" customHeight="1">
      <c r="A1072" s="12"/>
      <c r="B1072" s="227"/>
      <c r="C1072" s="228"/>
      <c r="D1072" s="229" t="s">
        <v>72</v>
      </c>
      <c r="E1072" s="241" t="s">
        <v>1101</v>
      </c>
      <c r="F1072" s="241" t="s">
        <v>1102</v>
      </c>
      <c r="G1072" s="228"/>
      <c r="H1072" s="228"/>
      <c r="I1072" s="231"/>
      <c r="J1072" s="242">
        <f>BK1072</f>
        <v>0</v>
      </c>
      <c r="K1072" s="228"/>
      <c r="L1072" s="233"/>
      <c r="M1072" s="234"/>
      <c r="N1072" s="235"/>
      <c r="O1072" s="235"/>
      <c r="P1072" s="236">
        <f>SUM(P1073:P1121)</f>
        <v>0</v>
      </c>
      <c r="Q1072" s="235"/>
      <c r="R1072" s="236">
        <f>SUM(R1073:R1121)</f>
        <v>5.978282975</v>
      </c>
      <c r="S1072" s="235"/>
      <c r="T1072" s="237">
        <f>SUM(T1073:T1121)</f>
        <v>0</v>
      </c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R1072" s="238" t="s">
        <v>82</v>
      </c>
      <c r="AT1072" s="239" t="s">
        <v>72</v>
      </c>
      <c r="AU1072" s="239" t="s">
        <v>80</v>
      </c>
      <c r="AY1072" s="238" t="s">
        <v>165</v>
      </c>
      <c r="BK1072" s="240">
        <f>SUM(BK1073:BK1121)</f>
        <v>0</v>
      </c>
    </row>
    <row r="1073" spans="1:65" s="2" customFormat="1" ht="21.75" customHeight="1">
      <c r="A1073" s="37"/>
      <c r="B1073" s="38"/>
      <c r="C1073" s="243" t="s">
        <v>1164</v>
      </c>
      <c r="D1073" s="243" t="s">
        <v>167</v>
      </c>
      <c r="E1073" s="244" t="s">
        <v>1104</v>
      </c>
      <c r="F1073" s="245" t="s">
        <v>1105</v>
      </c>
      <c r="G1073" s="246" t="s">
        <v>170</v>
      </c>
      <c r="H1073" s="247">
        <v>25.11</v>
      </c>
      <c r="I1073" s="248"/>
      <c r="J1073" s="249">
        <f>ROUND(I1073*H1073,2)</f>
        <v>0</v>
      </c>
      <c r="K1073" s="250"/>
      <c r="L1073" s="43"/>
      <c r="M1073" s="251" t="s">
        <v>1</v>
      </c>
      <c r="N1073" s="252" t="s">
        <v>38</v>
      </c>
      <c r="O1073" s="90"/>
      <c r="P1073" s="253">
        <f>O1073*H1073</f>
        <v>0</v>
      </c>
      <c r="Q1073" s="253">
        <v>0</v>
      </c>
      <c r="R1073" s="253">
        <f>Q1073*H1073</f>
        <v>0</v>
      </c>
      <c r="S1073" s="253">
        <v>0</v>
      </c>
      <c r="T1073" s="254">
        <f>S1073*H1073</f>
        <v>0</v>
      </c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R1073" s="255" t="s">
        <v>247</v>
      </c>
      <c r="AT1073" s="255" t="s">
        <v>167</v>
      </c>
      <c r="AU1073" s="255" t="s">
        <v>82</v>
      </c>
      <c r="AY1073" s="16" t="s">
        <v>165</v>
      </c>
      <c r="BE1073" s="256">
        <f>IF(N1073="základní",J1073,0)</f>
        <v>0</v>
      </c>
      <c r="BF1073" s="256">
        <f>IF(N1073="snížená",J1073,0)</f>
        <v>0</v>
      </c>
      <c r="BG1073" s="256">
        <f>IF(N1073="zákl. přenesená",J1073,0)</f>
        <v>0</v>
      </c>
      <c r="BH1073" s="256">
        <f>IF(N1073="sníž. přenesená",J1073,0)</f>
        <v>0</v>
      </c>
      <c r="BI1073" s="256">
        <f>IF(N1073="nulová",J1073,0)</f>
        <v>0</v>
      </c>
      <c r="BJ1073" s="16" t="s">
        <v>80</v>
      </c>
      <c r="BK1073" s="256">
        <f>ROUND(I1073*H1073,2)</f>
        <v>0</v>
      </c>
      <c r="BL1073" s="16" t="s">
        <v>247</v>
      </c>
      <c r="BM1073" s="255" t="s">
        <v>3515</v>
      </c>
    </row>
    <row r="1074" spans="1:51" s="13" customFormat="1" ht="12">
      <c r="A1074" s="13"/>
      <c r="B1074" s="257"/>
      <c r="C1074" s="258"/>
      <c r="D1074" s="259" t="s">
        <v>173</v>
      </c>
      <c r="E1074" s="260" t="s">
        <v>1</v>
      </c>
      <c r="F1074" s="261" t="s">
        <v>265</v>
      </c>
      <c r="G1074" s="258"/>
      <c r="H1074" s="260" t="s">
        <v>1</v>
      </c>
      <c r="I1074" s="262"/>
      <c r="J1074" s="258"/>
      <c r="K1074" s="258"/>
      <c r="L1074" s="263"/>
      <c r="M1074" s="264"/>
      <c r="N1074" s="265"/>
      <c r="O1074" s="265"/>
      <c r="P1074" s="265"/>
      <c r="Q1074" s="265"/>
      <c r="R1074" s="265"/>
      <c r="S1074" s="265"/>
      <c r="T1074" s="266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7" t="s">
        <v>173</v>
      </c>
      <c r="AU1074" s="267" t="s">
        <v>82</v>
      </c>
      <c r="AV1074" s="13" t="s">
        <v>80</v>
      </c>
      <c r="AW1074" s="13" t="s">
        <v>30</v>
      </c>
      <c r="AX1074" s="13" t="s">
        <v>73</v>
      </c>
      <c r="AY1074" s="267" t="s">
        <v>165</v>
      </c>
    </row>
    <row r="1075" spans="1:51" s="14" customFormat="1" ht="12">
      <c r="A1075" s="14"/>
      <c r="B1075" s="268"/>
      <c r="C1075" s="269"/>
      <c r="D1075" s="259" t="s">
        <v>173</v>
      </c>
      <c r="E1075" s="270" t="s">
        <v>1</v>
      </c>
      <c r="F1075" s="271" t="s">
        <v>3516</v>
      </c>
      <c r="G1075" s="269"/>
      <c r="H1075" s="272">
        <v>4.332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173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165</v>
      </c>
    </row>
    <row r="1076" spans="1:51" s="14" customFormat="1" ht="12">
      <c r="A1076" s="14"/>
      <c r="B1076" s="268"/>
      <c r="C1076" s="269"/>
      <c r="D1076" s="259" t="s">
        <v>173</v>
      </c>
      <c r="E1076" s="270" t="s">
        <v>1</v>
      </c>
      <c r="F1076" s="271" t="s">
        <v>3517</v>
      </c>
      <c r="G1076" s="269"/>
      <c r="H1076" s="272">
        <v>4.451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173</v>
      </c>
      <c r="AU1076" s="278" t="s">
        <v>82</v>
      </c>
      <c r="AV1076" s="14" t="s">
        <v>82</v>
      </c>
      <c r="AW1076" s="14" t="s">
        <v>30</v>
      </c>
      <c r="AX1076" s="14" t="s">
        <v>73</v>
      </c>
      <c r="AY1076" s="278" t="s">
        <v>165</v>
      </c>
    </row>
    <row r="1077" spans="1:51" s="14" customFormat="1" ht="12">
      <c r="A1077" s="14"/>
      <c r="B1077" s="268"/>
      <c r="C1077" s="269"/>
      <c r="D1077" s="259" t="s">
        <v>173</v>
      </c>
      <c r="E1077" s="270" t="s">
        <v>1</v>
      </c>
      <c r="F1077" s="271" t="s">
        <v>3518</v>
      </c>
      <c r="G1077" s="269"/>
      <c r="H1077" s="272">
        <v>4.311</v>
      </c>
      <c r="I1077" s="273"/>
      <c r="J1077" s="269"/>
      <c r="K1077" s="269"/>
      <c r="L1077" s="274"/>
      <c r="M1077" s="275"/>
      <c r="N1077" s="276"/>
      <c r="O1077" s="276"/>
      <c r="P1077" s="276"/>
      <c r="Q1077" s="276"/>
      <c r="R1077" s="276"/>
      <c r="S1077" s="276"/>
      <c r="T1077" s="27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78" t="s">
        <v>173</v>
      </c>
      <c r="AU1077" s="278" t="s">
        <v>82</v>
      </c>
      <c r="AV1077" s="14" t="s">
        <v>82</v>
      </c>
      <c r="AW1077" s="14" t="s">
        <v>30</v>
      </c>
      <c r="AX1077" s="14" t="s">
        <v>73</v>
      </c>
      <c r="AY1077" s="278" t="s">
        <v>165</v>
      </c>
    </row>
    <row r="1078" spans="1:51" s="14" customFormat="1" ht="12">
      <c r="A1078" s="14"/>
      <c r="B1078" s="268"/>
      <c r="C1078" s="269"/>
      <c r="D1078" s="259" t="s">
        <v>173</v>
      </c>
      <c r="E1078" s="270" t="s">
        <v>1</v>
      </c>
      <c r="F1078" s="271" t="s">
        <v>3519</v>
      </c>
      <c r="G1078" s="269"/>
      <c r="H1078" s="272">
        <v>6.2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78" t="s">
        <v>173</v>
      </c>
      <c r="AU1078" s="278" t="s">
        <v>82</v>
      </c>
      <c r="AV1078" s="14" t="s">
        <v>82</v>
      </c>
      <c r="AW1078" s="14" t="s">
        <v>30</v>
      </c>
      <c r="AX1078" s="14" t="s">
        <v>73</v>
      </c>
      <c r="AY1078" s="278" t="s">
        <v>165</v>
      </c>
    </row>
    <row r="1079" spans="1:51" s="14" customFormat="1" ht="12">
      <c r="A1079" s="14"/>
      <c r="B1079" s="268"/>
      <c r="C1079" s="269"/>
      <c r="D1079" s="259" t="s">
        <v>173</v>
      </c>
      <c r="E1079" s="270" t="s">
        <v>1</v>
      </c>
      <c r="F1079" s="271" t="s">
        <v>3520</v>
      </c>
      <c r="G1079" s="269"/>
      <c r="H1079" s="272">
        <v>5.816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173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165</v>
      </c>
    </row>
    <row r="1080" spans="1:65" s="2" customFormat="1" ht="21.75" customHeight="1">
      <c r="A1080" s="37"/>
      <c r="B1080" s="38"/>
      <c r="C1080" s="279" t="s">
        <v>1170</v>
      </c>
      <c r="D1080" s="279" t="s">
        <v>238</v>
      </c>
      <c r="E1080" s="280" t="s">
        <v>1111</v>
      </c>
      <c r="F1080" s="281" t="s">
        <v>1112</v>
      </c>
      <c r="G1080" s="282" t="s">
        <v>170</v>
      </c>
      <c r="H1080" s="283">
        <v>26.366</v>
      </c>
      <c r="I1080" s="284"/>
      <c r="J1080" s="285">
        <f>ROUND(I1080*H1080,2)</f>
        <v>0</v>
      </c>
      <c r="K1080" s="286"/>
      <c r="L1080" s="287"/>
      <c r="M1080" s="288" t="s">
        <v>1</v>
      </c>
      <c r="N1080" s="289" t="s">
        <v>38</v>
      </c>
      <c r="O1080" s="90"/>
      <c r="P1080" s="253">
        <f>O1080*H1080</f>
        <v>0</v>
      </c>
      <c r="Q1080" s="253">
        <v>0.0056</v>
      </c>
      <c r="R1080" s="253">
        <f>Q1080*H1080</f>
        <v>0.1476496</v>
      </c>
      <c r="S1080" s="253">
        <v>0</v>
      </c>
      <c r="T1080" s="254">
        <f>S1080*H1080</f>
        <v>0</v>
      </c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R1080" s="255" t="s">
        <v>333</v>
      </c>
      <c r="AT1080" s="255" t="s">
        <v>238</v>
      </c>
      <c r="AU1080" s="255" t="s">
        <v>82</v>
      </c>
      <c r="AY1080" s="16" t="s">
        <v>165</v>
      </c>
      <c r="BE1080" s="256">
        <f>IF(N1080="základní",J1080,0)</f>
        <v>0</v>
      </c>
      <c r="BF1080" s="256">
        <f>IF(N1080="snížená",J1080,0)</f>
        <v>0</v>
      </c>
      <c r="BG1080" s="256">
        <f>IF(N1080="zákl. přenesená",J1080,0)</f>
        <v>0</v>
      </c>
      <c r="BH1080" s="256">
        <f>IF(N1080="sníž. přenesená",J1080,0)</f>
        <v>0</v>
      </c>
      <c r="BI1080" s="256">
        <f>IF(N1080="nulová",J1080,0)</f>
        <v>0</v>
      </c>
      <c r="BJ1080" s="16" t="s">
        <v>80</v>
      </c>
      <c r="BK1080" s="256">
        <f>ROUND(I1080*H1080,2)</f>
        <v>0</v>
      </c>
      <c r="BL1080" s="16" t="s">
        <v>247</v>
      </c>
      <c r="BM1080" s="255" t="s">
        <v>3521</v>
      </c>
    </row>
    <row r="1081" spans="1:51" s="14" customFormat="1" ht="12">
      <c r="A1081" s="14"/>
      <c r="B1081" s="268"/>
      <c r="C1081" s="269"/>
      <c r="D1081" s="259" t="s">
        <v>173</v>
      </c>
      <c r="E1081" s="269"/>
      <c r="F1081" s="271" t="s">
        <v>3522</v>
      </c>
      <c r="G1081" s="269"/>
      <c r="H1081" s="272">
        <v>26.366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173</v>
      </c>
      <c r="AU1081" s="278" t="s">
        <v>82</v>
      </c>
      <c r="AV1081" s="14" t="s">
        <v>82</v>
      </c>
      <c r="AW1081" s="14" t="s">
        <v>4</v>
      </c>
      <c r="AX1081" s="14" t="s">
        <v>80</v>
      </c>
      <c r="AY1081" s="278" t="s">
        <v>165</v>
      </c>
    </row>
    <row r="1082" spans="1:65" s="2" customFormat="1" ht="21.75" customHeight="1">
      <c r="A1082" s="37"/>
      <c r="B1082" s="38"/>
      <c r="C1082" s="243" t="s">
        <v>1175</v>
      </c>
      <c r="D1082" s="243" t="s">
        <v>167</v>
      </c>
      <c r="E1082" s="244" t="s">
        <v>1116</v>
      </c>
      <c r="F1082" s="245" t="s">
        <v>1117</v>
      </c>
      <c r="G1082" s="246" t="s">
        <v>170</v>
      </c>
      <c r="H1082" s="247">
        <v>6.58</v>
      </c>
      <c r="I1082" s="248"/>
      <c r="J1082" s="249">
        <f>ROUND(I1082*H1082,2)</f>
        <v>0</v>
      </c>
      <c r="K1082" s="250"/>
      <c r="L1082" s="43"/>
      <c r="M1082" s="251" t="s">
        <v>1</v>
      </c>
      <c r="N1082" s="252" t="s">
        <v>38</v>
      </c>
      <c r="O1082" s="90"/>
      <c r="P1082" s="253">
        <f>O1082*H1082</f>
        <v>0</v>
      </c>
      <c r="Q1082" s="253">
        <v>0</v>
      </c>
      <c r="R1082" s="253">
        <f>Q1082*H1082</f>
        <v>0</v>
      </c>
      <c r="S1082" s="253">
        <v>0</v>
      </c>
      <c r="T1082" s="254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255" t="s">
        <v>247</v>
      </c>
      <c r="AT1082" s="255" t="s">
        <v>167</v>
      </c>
      <c r="AU1082" s="255" t="s">
        <v>82</v>
      </c>
      <c r="AY1082" s="16" t="s">
        <v>165</v>
      </c>
      <c r="BE1082" s="256">
        <f>IF(N1082="základní",J1082,0)</f>
        <v>0</v>
      </c>
      <c r="BF1082" s="256">
        <f>IF(N1082="snížená",J1082,0)</f>
        <v>0</v>
      </c>
      <c r="BG1082" s="256">
        <f>IF(N1082="zákl. přenesená",J1082,0)</f>
        <v>0</v>
      </c>
      <c r="BH1082" s="256">
        <f>IF(N1082="sníž. přenesená",J1082,0)</f>
        <v>0</v>
      </c>
      <c r="BI1082" s="256">
        <f>IF(N1082="nulová",J1082,0)</f>
        <v>0</v>
      </c>
      <c r="BJ1082" s="16" t="s">
        <v>80</v>
      </c>
      <c r="BK1082" s="256">
        <f>ROUND(I1082*H1082,2)</f>
        <v>0</v>
      </c>
      <c r="BL1082" s="16" t="s">
        <v>247</v>
      </c>
      <c r="BM1082" s="255" t="s">
        <v>3523</v>
      </c>
    </row>
    <row r="1083" spans="1:51" s="13" customFormat="1" ht="12">
      <c r="A1083" s="13"/>
      <c r="B1083" s="257"/>
      <c r="C1083" s="258"/>
      <c r="D1083" s="259" t="s">
        <v>173</v>
      </c>
      <c r="E1083" s="260" t="s">
        <v>1</v>
      </c>
      <c r="F1083" s="261" t="s">
        <v>3344</v>
      </c>
      <c r="G1083" s="258"/>
      <c r="H1083" s="260" t="s">
        <v>1</v>
      </c>
      <c r="I1083" s="262"/>
      <c r="J1083" s="258"/>
      <c r="K1083" s="258"/>
      <c r="L1083" s="263"/>
      <c r="M1083" s="264"/>
      <c r="N1083" s="265"/>
      <c r="O1083" s="265"/>
      <c r="P1083" s="265"/>
      <c r="Q1083" s="265"/>
      <c r="R1083" s="265"/>
      <c r="S1083" s="265"/>
      <c r="T1083" s="266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7" t="s">
        <v>173</v>
      </c>
      <c r="AU1083" s="267" t="s">
        <v>82</v>
      </c>
      <c r="AV1083" s="13" t="s">
        <v>80</v>
      </c>
      <c r="AW1083" s="13" t="s">
        <v>30</v>
      </c>
      <c r="AX1083" s="13" t="s">
        <v>73</v>
      </c>
      <c r="AY1083" s="267" t="s">
        <v>165</v>
      </c>
    </row>
    <row r="1084" spans="1:51" s="14" customFormat="1" ht="12">
      <c r="A1084" s="14"/>
      <c r="B1084" s="268"/>
      <c r="C1084" s="269"/>
      <c r="D1084" s="259" t="s">
        <v>173</v>
      </c>
      <c r="E1084" s="270" t="s">
        <v>1</v>
      </c>
      <c r="F1084" s="271" t="s">
        <v>3524</v>
      </c>
      <c r="G1084" s="269"/>
      <c r="H1084" s="272">
        <v>1.53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173</v>
      </c>
      <c r="AU1084" s="278" t="s">
        <v>82</v>
      </c>
      <c r="AV1084" s="14" t="s">
        <v>82</v>
      </c>
      <c r="AW1084" s="14" t="s">
        <v>30</v>
      </c>
      <c r="AX1084" s="14" t="s">
        <v>73</v>
      </c>
      <c r="AY1084" s="278" t="s">
        <v>165</v>
      </c>
    </row>
    <row r="1085" spans="1:51" s="14" customFormat="1" ht="12">
      <c r="A1085" s="14"/>
      <c r="B1085" s="268"/>
      <c r="C1085" s="269"/>
      <c r="D1085" s="259" t="s">
        <v>173</v>
      </c>
      <c r="E1085" s="270" t="s">
        <v>1</v>
      </c>
      <c r="F1085" s="271" t="s">
        <v>3525</v>
      </c>
      <c r="G1085" s="269"/>
      <c r="H1085" s="272">
        <v>1.53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78" t="s">
        <v>173</v>
      </c>
      <c r="AU1085" s="278" t="s">
        <v>82</v>
      </c>
      <c r="AV1085" s="14" t="s">
        <v>82</v>
      </c>
      <c r="AW1085" s="14" t="s">
        <v>30</v>
      </c>
      <c r="AX1085" s="14" t="s">
        <v>73</v>
      </c>
      <c r="AY1085" s="278" t="s">
        <v>165</v>
      </c>
    </row>
    <row r="1086" spans="1:51" s="14" customFormat="1" ht="12">
      <c r="A1086" s="14"/>
      <c r="B1086" s="268"/>
      <c r="C1086" s="269"/>
      <c r="D1086" s="259" t="s">
        <v>173</v>
      </c>
      <c r="E1086" s="270" t="s">
        <v>1</v>
      </c>
      <c r="F1086" s="271" t="s">
        <v>3437</v>
      </c>
      <c r="G1086" s="269"/>
      <c r="H1086" s="272">
        <v>3.52</v>
      </c>
      <c r="I1086" s="273"/>
      <c r="J1086" s="269"/>
      <c r="K1086" s="269"/>
      <c r="L1086" s="274"/>
      <c r="M1086" s="275"/>
      <c r="N1086" s="276"/>
      <c r="O1086" s="276"/>
      <c r="P1086" s="276"/>
      <c r="Q1086" s="276"/>
      <c r="R1086" s="276"/>
      <c r="S1086" s="276"/>
      <c r="T1086" s="27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8" t="s">
        <v>173</v>
      </c>
      <c r="AU1086" s="278" t="s">
        <v>82</v>
      </c>
      <c r="AV1086" s="14" t="s">
        <v>82</v>
      </c>
      <c r="AW1086" s="14" t="s">
        <v>30</v>
      </c>
      <c r="AX1086" s="14" t="s">
        <v>73</v>
      </c>
      <c r="AY1086" s="278" t="s">
        <v>165</v>
      </c>
    </row>
    <row r="1087" spans="1:65" s="2" customFormat="1" ht="21.75" customHeight="1">
      <c r="A1087" s="37"/>
      <c r="B1087" s="38"/>
      <c r="C1087" s="279" t="s">
        <v>1180</v>
      </c>
      <c r="D1087" s="279" t="s">
        <v>238</v>
      </c>
      <c r="E1087" s="280" t="s">
        <v>1121</v>
      </c>
      <c r="F1087" s="281" t="s">
        <v>1122</v>
      </c>
      <c r="G1087" s="282" t="s">
        <v>170</v>
      </c>
      <c r="H1087" s="283">
        <v>6.712</v>
      </c>
      <c r="I1087" s="284"/>
      <c r="J1087" s="285">
        <f>ROUND(I1087*H1087,2)</f>
        <v>0</v>
      </c>
      <c r="K1087" s="286"/>
      <c r="L1087" s="287"/>
      <c r="M1087" s="288" t="s">
        <v>1</v>
      </c>
      <c r="N1087" s="289" t="s">
        <v>38</v>
      </c>
      <c r="O1087" s="90"/>
      <c r="P1087" s="253">
        <f>O1087*H1087</f>
        <v>0</v>
      </c>
      <c r="Q1087" s="253">
        <v>0.0018</v>
      </c>
      <c r="R1087" s="253">
        <f>Q1087*H1087</f>
        <v>0.0120816</v>
      </c>
      <c r="S1087" s="253">
        <v>0</v>
      </c>
      <c r="T1087" s="254">
        <f>S1087*H1087</f>
        <v>0</v>
      </c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R1087" s="255" t="s">
        <v>208</v>
      </c>
      <c r="AT1087" s="255" t="s">
        <v>238</v>
      </c>
      <c r="AU1087" s="255" t="s">
        <v>82</v>
      </c>
      <c r="AY1087" s="16" t="s">
        <v>165</v>
      </c>
      <c r="BE1087" s="256">
        <f>IF(N1087="základní",J1087,0)</f>
        <v>0</v>
      </c>
      <c r="BF1087" s="256">
        <f>IF(N1087="snížená",J1087,0)</f>
        <v>0</v>
      </c>
      <c r="BG1087" s="256">
        <f>IF(N1087="zákl. přenesená",J1087,0)</f>
        <v>0</v>
      </c>
      <c r="BH1087" s="256">
        <f>IF(N1087="sníž. přenesená",J1087,0)</f>
        <v>0</v>
      </c>
      <c r="BI1087" s="256">
        <f>IF(N1087="nulová",J1087,0)</f>
        <v>0</v>
      </c>
      <c r="BJ1087" s="16" t="s">
        <v>80</v>
      </c>
      <c r="BK1087" s="256">
        <f>ROUND(I1087*H1087,2)</f>
        <v>0</v>
      </c>
      <c r="BL1087" s="16" t="s">
        <v>171</v>
      </c>
      <c r="BM1087" s="255" t="s">
        <v>3526</v>
      </c>
    </row>
    <row r="1088" spans="1:51" s="14" customFormat="1" ht="12">
      <c r="A1088" s="14"/>
      <c r="B1088" s="268"/>
      <c r="C1088" s="269"/>
      <c r="D1088" s="259" t="s">
        <v>173</v>
      </c>
      <c r="E1088" s="269"/>
      <c r="F1088" s="271" t="s">
        <v>3527</v>
      </c>
      <c r="G1088" s="269"/>
      <c r="H1088" s="272">
        <v>6.712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173</v>
      </c>
      <c r="AU1088" s="278" t="s">
        <v>82</v>
      </c>
      <c r="AV1088" s="14" t="s">
        <v>82</v>
      </c>
      <c r="AW1088" s="14" t="s">
        <v>4</v>
      </c>
      <c r="AX1088" s="14" t="s">
        <v>80</v>
      </c>
      <c r="AY1088" s="278" t="s">
        <v>165</v>
      </c>
    </row>
    <row r="1089" spans="1:65" s="2" customFormat="1" ht="21.75" customHeight="1">
      <c r="A1089" s="37"/>
      <c r="B1089" s="38"/>
      <c r="C1089" s="243" t="s">
        <v>1186</v>
      </c>
      <c r="D1089" s="243" t="s">
        <v>167</v>
      </c>
      <c r="E1089" s="244" t="s">
        <v>1126</v>
      </c>
      <c r="F1089" s="245" t="s">
        <v>1127</v>
      </c>
      <c r="G1089" s="246" t="s">
        <v>170</v>
      </c>
      <c r="H1089" s="247">
        <v>565.5</v>
      </c>
      <c r="I1089" s="248"/>
      <c r="J1089" s="249">
        <f>ROUND(I1089*H1089,2)</f>
        <v>0</v>
      </c>
      <c r="K1089" s="250"/>
      <c r="L1089" s="43"/>
      <c r="M1089" s="251" t="s">
        <v>1</v>
      </c>
      <c r="N1089" s="252" t="s">
        <v>38</v>
      </c>
      <c r="O1089" s="90"/>
      <c r="P1089" s="253">
        <f>O1089*H1089</f>
        <v>0</v>
      </c>
      <c r="Q1089" s="253">
        <v>0</v>
      </c>
      <c r="R1089" s="253">
        <f>Q1089*H1089</f>
        <v>0</v>
      </c>
      <c r="S1089" s="253">
        <v>0</v>
      </c>
      <c r="T1089" s="254">
        <f>S1089*H1089</f>
        <v>0</v>
      </c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R1089" s="255" t="s">
        <v>247</v>
      </c>
      <c r="AT1089" s="255" t="s">
        <v>167</v>
      </c>
      <c r="AU1089" s="255" t="s">
        <v>82</v>
      </c>
      <c r="AY1089" s="16" t="s">
        <v>165</v>
      </c>
      <c r="BE1089" s="256">
        <f>IF(N1089="základní",J1089,0)</f>
        <v>0</v>
      </c>
      <c r="BF1089" s="256">
        <f>IF(N1089="snížená",J1089,0)</f>
        <v>0</v>
      </c>
      <c r="BG1089" s="256">
        <f>IF(N1089="zákl. přenesená",J1089,0)</f>
        <v>0</v>
      </c>
      <c r="BH1089" s="256">
        <f>IF(N1089="sníž. přenesená",J1089,0)</f>
        <v>0</v>
      </c>
      <c r="BI1089" s="256">
        <f>IF(N1089="nulová",J1089,0)</f>
        <v>0</v>
      </c>
      <c r="BJ1089" s="16" t="s">
        <v>80</v>
      </c>
      <c r="BK1089" s="256">
        <f>ROUND(I1089*H1089,2)</f>
        <v>0</v>
      </c>
      <c r="BL1089" s="16" t="s">
        <v>247</v>
      </c>
      <c r="BM1089" s="255" t="s">
        <v>3528</v>
      </c>
    </row>
    <row r="1090" spans="1:51" s="14" customFormat="1" ht="12">
      <c r="A1090" s="14"/>
      <c r="B1090" s="268"/>
      <c r="C1090" s="269"/>
      <c r="D1090" s="259" t="s">
        <v>173</v>
      </c>
      <c r="E1090" s="270" t="s">
        <v>1</v>
      </c>
      <c r="F1090" s="271" t="s">
        <v>3436</v>
      </c>
      <c r="G1090" s="269"/>
      <c r="H1090" s="272">
        <v>565.5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173</v>
      </c>
      <c r="AU1090" s="278" t="s">
        <v>82</v>
      </c>
      <c r="AV1090" s="14" t="s">
        <v>82</v>
      </c>
      <c r="AW1090" s="14" t="s">
        <v>30</v>
      </c>
      <c r="AX1090" s="14" t="s">
        <v>73</v>
      </c>
      <c r="AY1090" s="278" t="s">
        <v>165</v>
      </c>
    </row>
    <row r="1091" spans="1:65" s="2" customFormat="1" ht="21.75" customHeight="1">
      <c r="A1091" s="37"/>
      <c r="B1091" s="38"/>
      <c r="C1091" s="279" t="s">
        <v>1190</v>
      </c>
      <c r="D1091" s="279" t="s">
        <v>238</v>
      </c>
      <c r="E1091" s="280" t="s">
        <v>1130</v>
      </c>
      <c r="F1091" s="281" t="s">
        <v>1131</v>
      </c>
      <c r="G1091" s="282" t="s">
        <v>170</v>
      </c>
      <c r="H1091" s="283">
        <v>1153.62</v>
      </c>
      <c r="I1091" s="284"/>
      <c r="J1091" s="285">
        <f>ROUND(I1091*H1091,2)</f>
        <v>0</v>
      </c>
      <c r="K1091" s="286"/>
      <c r="L1091" s="287"/>
      <c r="M1091" s="288" t="s">
        <v>1</v>
      </c>
      <c r="N1091" s="289" t="s">
        <v>38</v>
      </c>
      <c r="O1091" s="90"/>
      <c r="P1091" s="253">
        <f>O1091*H1091</f>
        <v>0</v>
      </c>
      <c r="Q1091" s="253">
        <v>0.004</v>
      </c>
      <c r="R1091" s="253">
        <f>Q1091*H1091</f>
        <v>4.6144799999999995</v>
      </c>
      <c r="S1091" s="253">
        <v>0</v>
      </c>
      <c r="T1091" s="254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55" t="s">
        <v>333</v>
      </c>
      <c r="AT1091" s="255" t="s">
        <v>238</v>
      </c>
      <c r="AU1091" s="255" t="s">
        <v>82</v>
      </c>
      <c r="AY1091" s="16" t="s">
        <v>165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6" t="s">
        <v>80</v>
      </c>
      <c r="BK1091" s="256">
        <f>ROUND(I1091*H1091,2)</f>
        <v>0</v>
      </c>
      <c r="BL1091" s="16" t="s">
        <v>247</v>
      </c>
      <c r="BM1091" s="255" t="s">
        <v>3529</v>
      </c>
    </row>
    <row r="1092" spans="1:47" s="2" customFormat="1" ht="12">
      <c r="A1092" s="37"/>
      <c r="B1092" s="38"/>
      <c r="C1092" s="39"/>
      <c r="D1092" s="259" t="s">
        <v>437</v>
      </c>
      <c r="E1092" s="39"/>
      <c r="F1092" s="290" t="s">
        <v>1133</v>
      </c>
      <c r="G1092" s="39"/>
      <c r="H1092" s="39"/>
      <c r="I1092" s="153"/>
      <c r="J1092" s="39"/>
      <c r="K1092" s="39"/>
      <c r="L1092" s="43"/>
      <c r="M1092" s="291"/>
      <c r="N1092" s="292"/>
      <c r="O1092" s="90"/>
      <c r="P1092" s="90"/>
      <c r="Q1092" s="90"/>
      <c r="R1092" s="90"/>
      <c r="S1092" s="90"/>
      <c r="T1092" s="91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T1092" s="16" t="s">
        <v>437</v>
      </c>
      <c r="AU1092" s="16" t="s">
        <v>82</v>
      </c>
    </row>
    <row r="1093" spans="1:51" s="14" customFormat="1" ht="12">
      <c r="A1093" s="14"/>
      <c r="B1093" s="268"/>
      <c r="C1093" s="269"/>
      <c r="D1093" s="259" t="s">
        <v>173</v>
      </c>
      <c r="E1093" s="269"/>
      <c r="F1093" s="271" t="s">
        <v>3530</v>
      </c>
      <c r="G1093" s="269"/>
      <c r="H1093" s="272">
        <v>1153.62</v>
      </c>
      <c r="I1093" s="273"/>
      <c r="J1093" s="269"/>
      <c r="K1093" s="269"/>
      <c r="L1093" s="274"/>
      <c r="M1093" s="275"/>
      <c r="N1093" s="276"/>
      <c r="O1093" s="276"/>
      <c r="P1093" s="276"/>
      <c r="Q1093" s="276"/>
      <c r="R1093" s="276"/>
      <c r="S1093" s="276"/>
      <c r="T1093" s="277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78" t="s">
        <v>173</v>
      </c>
      <c r="AU1093" s="278" t="s">
        <v>82</v>
      </c>
      <c r="AV1093" s="14" t="s">
        <v>82</v>
      </c>
      <c r="AW1093" s="14" t="s">
        <v>4</v>
      </c>
      <c r="AX1093" s="14" t="s">
        <v>80</v>
      </c>
      <c r="AY1093" s="278" t="s">
        <v>165</v>
      </c>
    </row>
    <row r="1094" spans="1:65" s="2" customFormat="1" ht="21.75" customHeight="1">
      <c r="A1094" s="37"/>
      <c r="B1094" s="38"/>
      <c r="C1094" s="243" t="s">
        <v>1197</v>
      </c>
      <c r="D1094" s="243" t="s">
        <v>167</v>
      </c>
      <c r="E1094" s="244" t="s">
        <v>1136</v>
      </c>
      <c r="F1094" s="245" t="s">
        <v>1137</v>
      </c>
      <c r="G1094" s="246" t="s">
        <v>170</v>
      </c>
      <c r="H1094" s="247">
        <v>10.695</v>
      </c>
      <c r="I1094" s="248"/>
      <c r="J1094" s="249">
        <f>ROUND(I1094*H1094,2)</f>
        <v>0</v>
      </c>
      <c r="K1094" s="250"/>
      <c r="L1094" s="43"/>
      <c r="M1094" s="251" t="s">
        <v>1</v>
      </c>
      <c r="N1094" s="252" t="s">
        <v>38</v>
      </c>
      <c r="O1094" s="90"/>
      <c r="P1094" s="253">
        <f>O1094*H1094</f>
        <v>0</v>
      </c>
      <c r="Q1094" s="253">
        <v>0.006</v>
      </c>
      <c r="R1094" s="253">
        <f>Q1094*H1094</f>
        <v>0.06417</v>
      </c>
      <c r="S1094" s="253">
        <v>0</v>
      </c>
      <c r="T1094" s="254">
        <f>S1094*H1094</f>
        <v>0</v>
      </c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R1094" s="255" t="s">
        <v>247</v>
      </c>
      <c r="AT1094" s="255" t="s">
        <v>167</v>
      </c>
      <c r="AU1094" s="255" t="s">
        <v>82</v>
      </c>
      <c r="AY1094" s="16" t="s">
        <v>165</v>
      </c>
      <c r="BE1094" s="256">
        <f>IF(N1094="základní",J1094,0)</f>
        <v>0</v>
      </c>
      <c r="BF1094" s="256">
        <f>IF(N1094="snížená",J1094,0)</f>
        <v>0</v>
      </c>
      <c r="BG1094" s="256">
        <f>IF(N1094="zákl. přenesená",J1094,0)</f>
        <v>0</v>
      </c>
      <c r="BH1094" s="256">
        <f>IF(N1094="sníž. přenesená",J1094,0)</f>
        <v>0</v>
      </c>
      <c r="BI1094" s="256">
        <f>IF(N1094="nulová",J1094,0)</f>
        <v>0</v>
      </c>
      <c r="BJ1094" s="16" t="s">
        <v>80</v>
      </c>
      <c r="BK1094" s="256">
        <f>ROUND(I1094*H1094,2)</f>
        <v>0</v>
      </c>
      <c r="BL1094" s="16" t="s">
        <v>247</v>
      </c>
      <c r="BM1094" s="255" t="s">
        <v>3531</v>
      </c>
    </row>
    <row r="1095" spans="1:51" s="14" customFormat="1" ht="12">
      <c r="A1095" s="14"/>
      <c r="B1095" s="268"/>
      <c r="C1095" s="269"/>
      <c r="D1095" s="259" t="s">
        <v>173</v>
      </c>
      <c r="E1095" s="270" t="s">
        <v>1</v>
      </c>
      <c r="F1095" s="271" t="s">
        <v>3435</v>
      </c>
      <c r="G1095" s="269"/>
      <c r="H1095" s="272">
        <v>10.695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173</v>
      </c>
      <c r="AU1095" s="278" t="s">
        <v>82</v>
      </c>
      <c r="AV1095" s="14" t="s">
        <v>82</v>
      </c>
      <c r="AW1095" s="14" t="s">
        <v>30</v>
      </c>
      <c r="AX1095" s="14" t="s">
        <v>73</v>
      </c>
      <c r="AY1095" s="278" t="s">
        <v>165</v>
      </c>
    </row>
    <row r="1096" spans="1:65" s="2" customFormat="1" ht="21.75" customHeight="1">
      <c r="A1096" s="37"/>
      <c r="B1096" s="38"/>
      <c r="C1096" s="279" t="s">
        <v>1202</v>
      </c>
      <c r="D1096" s="279" t="s">
        <v>238</v>
      </c>
      <c r="E1096" s="280" t="s">
        <v>1141</v>
      </c>
      <c r="F1096" s="281" t="s">
        <v>1142</v>
      </c>
      <c r="G1096" s="282" t="s">
        <v>170</v>
      </c>
      <c r="H1096" s="283">
        <v>11.444</v>
      </c>
      <c r="I1096" s="284"/>
      <c r="J1096" s="285">
        <f>ROUND(I1096*H1096,2)</f>
        <v>0</v>
      </c>
      <c r="K1096" s="286"/>
      <c r="L1096" s="287"/>
      <c r="M1096" s="288" t="s">
        <v>1</v>
      </c>
      <c r="N1096" s="289" t="s">
        <v>38</v>
      </c>
      <c r="O1096" s="90"/>
      <c r="P1096" s="253">
        <f>O1096*H1096</f>
        <v>0</v>
      </c>
      <c r="Q1096" s="253">
        <v>0.005</v>
      </c>
      <c r="R1096" s="253">
        <f>Q1096*H1096</f>
        <v>0.05722000000000001</v>
      </c>
      <c r="S1096" s="253">
        <v>0</v>
      </c>
      <c r="T1096" s="254">
        <f>S1096*H1096</f>
        <v>0</v>
      </c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R1096" s="255" t="s">
        <v>333</v>
      </c>
      <c r="AT1096" s="255" t="s">
        <v>238</v>
      </c>
      <c r="AU1096" s="255" t="s">
        <v>82</v>
      </c>
      <c r="AY1096" s="16" t="s">
        <v>165</v>
      </c>
      <c r="BE1096" s="256">
        <f>IF(N1096="základní",J1096,0)</f>
        <v>0</v>
      </c>
      <c r="BF1096" s="256">
        <f>IF(N1096="snížená",J1096,0)</f>
        <v>0</v>
      </c>
      <c r="BG1096" s="256">
        <f>IF(N1096="zákl. přenesená",J1096,0)</f>
        <v>0</v>
      </c>
      <c r="BH1096" s="256">
        <f>IF(N1096="sníž. přenesená",J1096,0)</f>
        <v>0</v>
      </c>
      <c r="BI1096" s="256">
        <f>IF(N1096="nulová",J1096,0)</f>
        <v>0</v>
      </c>
      <c r="BJ1096" s="16" t="s">
        <v>80</v>
      </c>
      <c r="BK1096" s="256">
        <f>ROUND(I1096*H1096,2)</f>
        <v>0</v>
      </c>
      <c r="BL1096" s="16" t="s">
        <v>247</v>
      </c>
      <c r="BM1096" s="255" t="s">
        <v>3532</v>
      </c>
    </row>
    <row r="1097" spans="1:47" s="2" customFormat="1" ht="12">
      <c r="A1097" s="37"/>
      <c r="B1097" s="38"/>
      <c r="C1097" s="39"/>
      <c r="D1097" s="259" t="s">
        <v>437</v>
      </c>
      <c r="E1097" s="39"/>
      <c r="F1097" s="290" t="s">
        <v>1133</v>
      </c>
      <c r="G1097" s="39"/>
      <c r="H1097" s="39"/>
      <c r="I1097" s="153"/>
      <c r="J1097" s="39"/>
      <c r="K1097" s="39"/>
      <c r="L1097" s="43"/>
      <c r="M1097" s="291"/>
      <c r="N1097" s="292"/>
      <c r="O1097" s="90"/>
      <c r="P1097" s="90"/>
      <c r="Q1097" s="90"/>
      <c r="R1097" s="90"/>
      <c r="S1097" s="90"/>
      <c r="T1097" s="91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T1097" s="16" t="s">
        <v>437</v>
      </c>
      <c r="AU1097" s="16" t="s">
        <v>82</v>
      </c>
    </row>
    <row r="1098" spans="1:51" s="14" customFormat="1" ht="12">
      <c r="A1098" s="14"/>
      <c r="B1098" s="268"/>
      <c r="C1098" s="269"/>
      <c r="D1098" s="259" t="s">
        <v>173</v>
      </c>
      <c r="E1098" s="269"/>
      <c r="F1098" s="271" t="s">
        <v>3533</v>
      </c>
      <c r="G1098" s="269"/>
      <c r="H1098" s="272">
        <v>11.444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173</v>
      </c>
      <c r="AU1098" s="278" t="s">
        <v>82</v>
      </c>
      <c r="AV1098" s="14" t="s">
        <v>82</v>
      </c>
      <c r="AW1098" s="14" t="s">
        <v>4</v>
      </c>
      <c r="AX1098" s="14" t="s">
        <v>80</v>
      </c>
      <c r="AY1098" s="278" t="s">
        <v>165</v>
      </c>
    </row>
    <row r="1099" spans="1:65" s="2" customFormat="1" ht="21.75" customHeight="1">
      <c r="A1099" s="37"/>
      <c r="B1099" s="38"/>
      <c r="C1099" s="243" t="s">
        <v>1206</v>
      </c>
      <c r="D1099" s="243" t="s">
        <v>167</v>
      </c>
      <c r="E1099" s="244" t="s">
        <v>1146</v>
      </c>
      <c r="F1099" s="245" t="s">
        <v>1147</v>
      </c>
      <c r="G1099" s="246" t="s">
        <v>170</v>
      </c>
      <c r="H1099" s="247">
        <v>340.29</v>
      </c>
      <c r="I1099" s="248"/>
      <c r="J1099" s="249">
        <f>ROUND(I1099*H1099,2)</f>
        <v>0</v>
      </c>
      <c r="K1099" s="250"/>
      <c r="L1099" s="43"/>
      <c r="M1099" s="251" t="s">
        <v>1</v>
      </c>
      <c r="N1099" s="252" t="s">
        <v>38</v>
      </c>
      <c r="O1099" s="90"/>
      <c r="P1099" s="253">
        <f>O1099*H1099</f>
        <v>0</v>
      </c>
      <c r="Q1099" s="253">
        <v>0</v>
      </c>
      <c r="R1099" s="253">
        <f>Q1099*H1099</f>
        <v>0</v>
      </c>
      <c r="S1099" s="253">
        <v>0</v>
      </c>
      <c r="T1099" s="254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55" t="s">
        <v>247</v>
      </c>
      <c r="AT1099" s="255" t="s">
        <v>167</v>
      </c>
      <c r="AU1099" s="255" t="s">
        <v>82</v>
      </c>
      <c r="AY1099" s="16" t="s">
        <v>165</v>
      </c>
      <c r="BE1099" s="256">
        <f>IF(N1099="základní",J1099,0)</f>
        <v>0</v>
      </c>
      <c r="BF1099" s="256">
        <f>IF(N1099="snížená",J1099,0)</f>
        <v>0</v>
      </c>
      <c r="BG1099" s="256">
        <f>IF(N1099="zákl. přenesená",J1099,0)</f>
        <v>0</v>
      </c>
      <c r="BH1099" s="256">
        <f>IF(N1099="sníž. přenesená",J1099,0)</f>
        <v>0</v>
      </c>
      <c r="BI1099" s="256">
        <f>IF(N1099="nulová",J1099,0)</f>
        <v>0</v>
      </c>
      <c r="BJ1099" s="16" t="s">
        <v>80</v>
      </c>
      <c r="BK1099" s="256">
        <f>ROUND(I1099*H1099,2)</f>
        <v>0</v>
      </c>
      <c r="BL1099" s="16" t="s">
        <v>247</v>
      </c>
      <c r="BM1099" s="255" t="s">
        <v>3534</v>
      </c>
    </row>
    <row r="1100" spans="1:51" s="13" customFormat="1" ht="12">
      <c r="A1100" s="13"/>
      <c r="B1100" s="257"/>
      <c r="C1100" s="258"/>
      <c r="D1100" s="259" t="s">
        <v>173</v>
      </c>
      <c r="E1100" s="260" t="s">
        <v>1</v>
      </c>
      <c r="F1100" s="261" t="s">
        <v>1149</v>
      </c>
      <c r="G1100" s="258"/>
      <c r="H1100" s="260" t="s">
        <v>1</v>
      </c>
      <c r="I1100" s="262"/>
      <c r="J1100" s="258"/>
      <c r="K1100" s="258"/>
      <c r="L1100" s="263"/>
      <c r="M1100" s="264"/>
      <c r="N1100" s="265"/>
      <c r="O1100" s="265"/>
      <c r="P1100" s="265"/>
      <c r="Q1100" s="265"/>
      <c r="R1100" s="265"/>
      <c r="S1100" s="265"/>
      <c r="T1100" s="266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7" t="s">
        <v>173</v>
      </c>
      <c r="AU1100" s="267" t="s">
        <v>82</v>
      </c>
      <c r="AV1100" s="13" t="s">
        <v>80</v>
      </c>
      <c r="AW1100" s="13" t="s">
        <v>30</v>
      </c>
      <c r="AX1100" s="13" t="s">
        <v>73</v>
      </c>
      <c r="AY1100" s="267" t="s">
        <v>165</v>
      </c>
    </row>
    <row r="1101" spans="1:51" s="14" customFormat="1" ht="12">
      <c r="A1101" s="14"/>
      <c r="B1101" s="268"/>
      <c r="C1101" s="269"/>
      <c r="D1101" s="259" t="s">
        <v>173</v>
      </c>
      <c r="E1101" s="270" t="s">
        <v>1</v>
      </c>
      <c r="F1101" s="271" t="s">
        <v>3535</v>
      </c>
      <c r="G1101" s="269"/>
      <c r="H1101" s="272">
        <v>35.91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173</v>
      </c>
      <c r="AU1101" s="278" t="s">
        <v>82</v>
      </c>
      <c r="AV1101" s="14" t="s">
        <v>82</v>
      </c>
      <c r="AW1101" s="14" t="s">
        <v>30</v>
      </c>
      <c r="AX1101" s="14" t="s">
        <v>73</v>
      </c>
      <c r="AY1101" s="278" t="s">
        <v>165</v>
      </c>
    </row>
    <row r="1102" spans="1:51" s="14" customFormat="1" ht="12">
      <c r="A1102" s="14"/>
      <c r="B1102" s="268"/>
      <c r="C1102" s="269"/>
      <c r="D1102" s="259" t="s">
        <v>173</v>
      </c>
      <c r="E1102" s="270" t="s">
        <v>1</v>
      </c>
      <c r="F1102" s="271" t="s">
        <v>3536</v>
      </c>
      <c r="G1102" s="269"/>
      <c r="H1102" s="272">
        <v>304.38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173</v>
      </c>
      <c r="AU1102" s="278" t="s">
        <v>82</v>
      </c>
      <c r="AV1102" s="14" t="s">
        <v>82</v>
      </c>
      <c r="AW1102" s="14" t="s">
        <v>30</v>
      </c>
      <c r="AX1102" s="14" t="s">
        <v>73</v>
      </c>
      <c r="AY1102" s="278" t="s">
        <v>165</v>
      </c>
    </row>
    <row r="1103" spans="1:65" s="2" customFormat="1" ht="33" customHeight="1">
      <c r="A1103" s="37"/>
      <c r="B1103" s="38"/>
      <c r="C1103" s="243" t="s">
        <v>3537</v>
      </c>
      <c r="D1103" s="243" t="s">
        <v>167</v>
      </c>
      <c r="E1103" s="244" t="s">
        <v>1153</v>
      </c>
      <c r="F1103" s="245" t="s">
        <v>1154</v>
      </c>
      <c r="G1103" s="246" t="s">
        <v>170</v>
      </c>
      <c r="H1103" s="247">
        <v>304.38</v>
      </c>
      <c r="I1103" s="248"/>
      <c r="J1103" s="249">
        <f>ROUND(I1103*H1103,2)</f>
        <v>0</v>
      </c>
      <c r="K1103" s="250"/>
      <c r="L1103" s="43"/>
      <c r="M1103" s="251" t="s">
        <v>1</v>
      </c>
      <c r="N1103" s="252" t="s">
        <v>38</v>
      </c>
      <c r="O1103" s="90"/>
      <c r="P1103" s="253">
        <f>O1103*H1103</f>
        <v>0</v>
      </c>
      <c r="Q1103" s="253">
        <v>0</v>
      </c>
      <c r="R1103" s="253">
        <f>Q1103*H1103</f>
        <v>0</v>
      </c>
      <c r="S1103" s="253">
        <v>0</v>
      </c>
      <c r="T1103" s="254">
        <f>S1103*H1103</f>
        <v>0</v>
      </c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R1103" s="255" t="s">
        <v>247</v>
      </c>
      <c r="AT1103" s="255" t="s">
        <v>167</v>
      </c>
      <c r="AU1103" s="255" t="s">
        <v>82</v>
      </c>
      <c r="AY1103" s="16" t="s">
        <v>165</v>
      </c>
      <c r="BE1103" s="256">
        <f>IF(N1103="základní",J1103,0)</f>
        <v>0</v>
      </c>
      <c r="BF1103" s="256">
        <f>IF(N1103="snížená",J1103,0)</f>
        <v>0</v>
      </c>
      <c r="BG1103" s="256">
        <f>IF(N1103="zákl. přenesená",J1103,0)</f>
        <v>0</v>
      </c>
      <c r="BH1103" s="256">
        <f>IF(N1103="sníž. přenesená",J1103,0)</f>
        <v>0</v>
      </c>
      <c r="BI1103" s="256">
        <f>IF(N1103="nulová",J1103,0)</f>
        <v>0</v>
      </c>
      <c r="BJ1103" s="16" t="s">
        <v>80</v>
      </c>
      <c r="BK1103" s="256">
        <f>ROUND(I1103*H1103,2)</f>
        <v>0</v>
      </c>
      <c r="BL1103" s="16" t="s">
        <v>247</v>
      </c>
      <c r="BM1103" s="255" t="s">
        <v>3538</v>
      </c>
    </row>
    <row r="1104" spans="1:47" s="2" customFormat="1" ht="12">
      <c r="A1104" s="37"/>
      <c r="B1104" s="38"/>
      <c r="C1104" s="39"/>
      <c r="D1104" s="259" t="s">
        <v>437</v>
      </c>
      <c r="E1104" s="39"/>
      <c r="F1104" s="290" t="s">
        <v>1156</v>
      </c>
      <c r="G1104" s="39"/>
      <c r="H1104" s="39"/>
      <c r="I1104" s="153"/>
      <c r="J1104" s="39"/>
      <c r="K1104" s="39"/>
      <c r="L1104" s="43"/>
      <c r="M1104" s="291"/>
      <c r="N1104" s="292"/>
      <c r="O1104" s="90"/>
      <c r="P1104" s="90"/>
      <c r="Q1104" s="90"/>
      <c r="R1104" s="90"/>
      <c r="S1104" s="90"/>
      <c r="T1104" s="91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T1104" s="16" t="s">
        <v>437</v>
      </c>
      <c r="AU1104" s="16" t="s">
        <v>82</v>
      </c>
    </row>
    <row r="1105" spans="1:51" s="14" customFormat="1" ht="12">
      <c r="A1105" s="14"/>
      <c r="B1105" s="268"/>
      <c r="C1105" s="269"/>
      <c r="D1105" s="259" t="s">
        <v>173</v>
      </c>
      <c r="E1105" s="270" t="s">
        <v>1</v>
      </c>
      <c r="F1105" s="271" t="s">
        <v>3536</v>
      </c>
      <c r="G1105" s="269"/>
      <c r="H1105" s="272">
        <v>304.38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173</v>
      </c>
      <c r="AU1105" s="278" t="s">
        <v>82</v>
      </c>
      <c r="AV1105" s="14" t="s">
        <v>82</v>
      </c>
      <c r="AW1105" s="14" t="s">
        <v>30</v>
      </c>
      <c r="AX1105" s="14" t="s">
        <v>73</v>
      </c>
      <c r="AY1105" s="278" t="s">
        <v>165</v>
      </c>
    </row>
    <row r="1106" spans="1:65" s="2" customFormat="1" ht="21.75" customHeight="1">
      <c r="A1106" s="37"/>
      <c r="B1106" s="38"/>
      <c r="C1106" s="279" t="s">
        <v>1212</v>
      </c>
      <c r="D1106" s="279" t="s">
        <v>238</v>
      </c>
      <c r="E1106" s="280" t="s">
        <v>1158</v>
      </c>
      <c r="F1106" s="281" t="s">
        <v>1159</v>
      </c>
      <c r="G1106" s="282" t="s">
        <v>170</v>
      </c>
      <c r="H1106" s="283">
        <v>167.443</v>
      </c>
      <c r="I1106" s="284"/>
      <c r="J1106" s="285">
        <f>ROUND(I1106*H1106,2)</f>
        <v>0</v>
      </c>
      <c r="K1106" s="286"/>
      <c r="L1106" s="287"/>
      <c r="M1106" s="288" t="s">
        <v>1</v>
      </c>
      <c r="N1106" s="289" t="s">
        <v>38</v>
      </c>
      <c r="O1106" s="90"/>
      <c r="P1106" s="253">
        <f>O1106*H1106</f>
        <v>0</v>
      </c>
      <c r="Q1106" s="253">
        <v>0.0042</v>
      </c>
      <c r="R1106" s="253">
        <f>Q1106*H1106</f>
        <v>0.7032606</v>
      </c>
      <c r="S1106" s="253">
        <v>0</v>
      </c>
      <c r="T1106" s="254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55" t="s">
        <v>333</v>
      </c>
      <c r="AT1106" s="255" t="s">
        <v>238</v>
      </c>
      <c r="AU1106" s="255" t="s">
        <v>82</v>
      </c>
      <c r="AY1106" s="16" t="s">
        <v>165</v>
      </c>
      <c r="BE1106" s="256">
        <f>IF(N1106="základní",J1106,0)</f>
        <v>0</v>
      </c>
      <c r="BF1106" s="256">
        <f>IF(N1106="snížená",J1106,0)</f>
        <v>0</v>
      </c>
      <c r="BG1106" s="256">
        <f>IF(N1106="zákl. přenesená",J1106,0)</f>
        <v>0</v>
      </c>
      <c r="BH1106" s="256">
        <f>IF(N1106="sníž. přenesená",J1106,0)</f>
        <v>0</v>
      </c>
      <c r="BI1106" s="256">
        <f>IF(N1106="nulová",J1106,0)</f>
        <v>0</v>
      </c>
      <c r="BJ1106" s="16" t="s">
        <v>80</v>
      </c>
      <c r="BK1106" s="256">
        <f>ROUND(I1106*H1106,2)</f>
        <v>0</v>
      </c>
      <c r="BL1106" s="16" t="s">
        <v>247</v>
      </c>
      <c r="BM1106" s="255" t="s">
        <v>3539</v>
      </c>
    </row>
    <row r="1107" spans="1:51" s="13" customFormat="1" ht="12">
      <c r="A1107" s="13"/>
      <c r="B1107" s="257"/>
      <c r="C1107" s="258"/>
      <c r="D1107" s="259" t="s">
        <v>173</v>
      </c>
      <c r="E1107" s="260" t="s">
        <v>1</v>
      </c>
      <c r="F1107" s="261" t="s">
        <v>1149</v>
      </c>
      <c r="G1107" s="258"/>
      <c r="H1107" s="260" t="s">
        <v>1</v>
      </c>
      <c r="I1107" s="262"/>
      <c r="J1107" s="258"/>
      <c r="K1107" s="258"/>
      <c r="L1107" s="263"/>
      <c r="M1107" s="264"/>
      <c r="N1107" s="265"/>
      <c r="O1107" s="265"/>
      <c r="P1107" s="265"/>
      <c r="Q1107" s="265"/>
      <c r="R1107" s="265"/>
      <c r="S1107" s="265"/>
      <c r="T1107" s="266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7" t="s">
        <v>173</v>
      </c>
      <c r="AU1107" s="267" t="s">
        <v>82</v>
      </c>
      <c r="AV1107" s="13" t="s">
        <v>80</v>
      </c>
      <c r="AW1107" s="13" t="s">
        <v>30</v>
      </c>
      <c r="AX1107" s="13" t="s">
        <v>73</v>
      </c>
      <c r="AY1107" s="267" t="s">
        <v>165</v>
      </c>
    </row>
    <row r="1108" spans="1:51" s="14" customFormat="1" ht="12">
      <c r="A1108" s="14"/>
      <c r="B1108" s="268"/>
      <c r="C1108" s="269"/>
      <c r="D1108" s="259" t="s">
        <v>173</v>
      </c>
      <c r="E1108" s="270" t="s">
        <v>1</v>
      </c>
      <c r="F1108" s="271" t="s">
        <v>3540</v>
      </c>
      <c r="G1108" s="269"/>
      <c r="H1108" s="272">
        <v>11.97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173</v>
      </c>
      <c r="AU1108" s="278" t="s">
        <v>82</v>
      </c>
      <c r="AV1108" s="14" t="s">
        <v>82</v>
      </c>
      <c r="AW1108" s="14" t="s">
        <v>30</v>
      </c>
      <c r="AX1108" s="14" t="s">
        <v>73</v>
      </c>
      <c r="AY1108" s="278" t="s">
        <v>165</v>
      </c>
    </row>
    <row r="1109" spans="1:51" s="14" customFormat="1" ht="12">
      <c r="A1109" s="14"/>
      <c r="B1109" s="268"/>
      <c r="C1109" s="269"/>
      <c r="D1109" s="259" t="s">
        <v>173</v>
      </c>
      <c r="E1109" s="270" t="s">
        <v>1</v>
      </c>
      <c r="F1109" s="271" t="s">
        <v>3541</v>
      </c>
      <c r="G1109" s="269"/>
      <c r="H1109" s="272">
        <v>152.19</v>
      </c>
      <c r="I1109" s="273"/>
      <c r="J1109" s="269"/>
      <c r="K1109" s="269"/>
      <c r="L1109" s="274"/>
      <c r="M1109" s="275"/>
      <c r="N1109" s="276"/>
      <c r="O1109" s="276"/>
      <c r="P1109" s="276"/>
      <c r="Q1109" s="276"/>
      <c r="R1109" s="276"/>
      <c r="S1109" s="276"/>
      <c r="T1109" s="27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8" t="s">
        <v>173</v>
      </c>
      <c r="AU1109" s="278" t="s">
        <v>82</v>
      </c>
      <c r="AV1109" s="14" t="s">
        <v>82</v>
      </c>
      <c r="AW1109" s="14" t="s">
        <v>30</v>
      </c>
      <c r="AX1109" s="14" t="s">
        <v>73</v>
      </c>
      <c r="AY1109" s="278" t="s">
        <v>165</v>
      </c>
    </row>
    <row r="1110" spans="1:51" s="14" customFormat="1" ht="12">
      <c r="A1110" s="14"/>
      <c r="B1110" s="268"/>
      <c r="C1110" s="269"/>
      <c r="D1110" s="259" t="s">
        <v>173</v>
      </c>
      <c r="E1110" s="269"/>
      <c r="F1110" s="271" t="s">
        <v>3542</v>
      </c>
      <c r="G1110" s="269"/>
      <c r="H1110" s="272">
        <v>167.443</v>
      </c>
      <c r="I1110" s="273"/>
      <c r="J1110" s="269"/>
      <c r="K1110" s="269"/>
      <c r="L1110" s="274"/>
      <c r="M1110" s="275"/>
      <c r="N1110" s="276"/>
      <c r="O1110" s="276"/>
      <c r="P1110" s="276"/>
      <c r="Q1110" s="276"/>
      <c r="R1110" s="276"/>
      <c r="S1110" s="276"/>
      <c r="T1110" s="27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8" t="s">
        <v>173</v>
      </c>
      <c r="AU1110" s="278" t="s">
        <v>82</v>
      </c>
      <c r="AV1110" s="14" t="s">
        <v>82</v>
      </c>
      <c r="AW1110" s="14" t="s">
        <v>4</v>
      </c>
      <c r="AX1110" s="14" t="s">
        <v>80</v>
      </c>
      <c r="AY1110" s="278" t="s">
        <v>165</v>
      </c>
    </row>
    <row r="1111" spans="1:65" s="2" customFormat="1" ht="21.75" customHeight="1">
      <c r="A1111" s="37"/>
      <c r="B1111" s="38"/>
      <c r="C1111" s="279" t="s">
        <v>1219</v>
      </c>
      <c r="D1111" s="279" t="s">
        <v>238</v>
      </c>
      <c r="E1111" s="280" t="s">
        <v>1165</v>
      </c>
      <c r="F1111" s="281" t="s">
        <v>1166</v>
      </c>
      <c r="G1111" s="282" t="s">
        <v>170</v>
      </c>
      <c r="H1111" s="283">
        <v>179.653</v>
      </c>
      <c r="I1111" s="284"/>
      <c r="J1111" s="285">
        <f>ROUND(I1111*H1111,2)</f>
        <v>0</v>
      </c>
      <c r="K1111" s="286"/>
      <c r="L1111" s="287"/>
      <c r="M1111" s="288" t="s">
        <v>1</v>
      </c>
      <c r="N1111" s="289" t="s">
        <v>38</v>
      </c>
      <c r="O1111" s="90"/>
      <c r="P1111" s="253">
        <f>O1111*H1111</f>
        <v>0</v>
      </c>
      <c r="Q1111" s="253">
        <v>0.0021</v>
      </c>
      <c r="R1111" s="253">
        <f>Q1111*H1111</f>
        <v>0.3772713</v>
      </c>
      <c r="S1111" s="253">
        <v>0</v>
      </c>
      <c r="T1111" s="254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55" t="s">
        <v>333</v>
      </c>
      <c r="AT1111" s="255" t="s">
        <v>238</v>
      </c>
      <c r="AU1111" s="255" t="s">
        <v>82</v>
      </c>
      <c r="AY1111" s="16" t="s">
        <v>165</v>
      </c>
      <c r="BE1111" s="256">
        <f>IF(N1111="základní",J1111,0)</f>
        <v>0</v>
      </c>
      <c r="BF1111" s="256">
        <f>IF(N1111="snížená",J1111,0)</f>
        <v>0</v>
      </c>
      <c r="BG1111" s="256">
        <f>IF(N1111="zákl. přenesená",J1111,0)</f>
        <v>0</v>
      </c>
      <c r="BH1111" s="256">
        <f>IF(N1111="sníž. přenesená",J1111,0)</f>
        <v>0</v>
      </c>
      <c r="BI1111" s="256">
        <f>IF(N1111="nulová",J1111,0)</f>
        <v>0</v>
      </c>
      <c r="BJ1111" s="16" t="s">
        <v>80</v>
      </c>
      <c r="BK1111" s="256">
        <f>ROUND(I1111*H1111,2)</f>
        <v>0</v>
      </c>
      <c r="BL1111" s="16" t="s">
        <v>247</v>
      </c>
      <c r="BM1111" s="255" t="s">
        <v>3543</v>
      </c>
    </row>
    <row r="1112" spans="1:51" s="13" customFormat="1" ht="12">
      <c r="A1112" s="13"/>
      <c r="B1112" s="257"/>
      <c r="C1112" s="258"/>
      <c r="D1112" s="259" t="s">
        <v>173</v>
      </c>
      <c r="E1112" s="260" t="s">
        <v>1</v>
      </c>
      <c r="F1112" s="261" t="s">
        <v>1149</v>
      </c>
      <c r="G1112" s="258"/>
      <c r="H1112" s="260" t="s">
        <v>1</v>
      </c>
      <c r="I1112" s="262"/>
      <c r="J1112" s="258"/>
      <c r="K1112" s="258"/>
      <c r="L1112" s="263"/>
      <c r="M1112" s="264"/>
      <c r="N1112" s="265"/>
      <c r="O1112" s="265"/>
      <c r="P1112" s="265"/>
      <c r="Q1112" s="265"/>
      <c r="R1112" s="265"/>
      <c r="S1112" s="265"/>
      <c r="T1112" s="266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7" t="s">
        <v>173</v>
      </c>
      <c r="AU1112" s="267" t="s">
        <v>82</v>
      </c>
      <c r="AV1112" s="13" t="s">
        <v>80</v>
      </c>
      <c r="AW1112" s="13" t="s">
        <v>30</v>
      </c>
      <c r="AX1112" s="13" t="s">
        <v>73</v>
      </c>
      <c r="AY1112" s="267" t="s">
        <v>165</v>
      </c>
    </row>
    <row r="1113" spans="1:51" s="14" customFormat="1" ht="12">
      <c r="A1113" s="14"/>
      <c r="B1113" s="268"/>
      <c r="C1113" s="269"/>
      <c r="D1113" s="259" t="s">
        <v>173</v>
      </c>
      <c r="E1113" s="270" t="s">
        <v>1</v>
      </c>
      <c r="F1113" s="271" t="s">
        <v>3544</v>
      </c>
      <c r="G1113" s="269"/>
      <c r="H1113" s="272">
        <v>23.94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173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165</v>
      </c>
    </row>
    <row r="1114" spans="1:51" s="14" customFormat="1" ht="12">
      <c r="A1114" s="14"/>
      <c r="B1114" s="268"/>
      <c r="C1114" s="269"/>
      <c r="D1114" s="259" t="s">
        <v>173</v>
      </c>
      <c r="E1114" s="270" t="s">
        <v>1</v>
      </c>
      <c r="F1114" s="271" t="s">
        <v>3541</v>
      </c>
      <c r="G1114" s="269"/>
      <c r="H1114" s="272">
        <v>152.19</v>
      </c>
      <c r="I1114" s="273"/>
      <c r="J1114" s="269"/>
      <c r="K1114" s="269"/>
      <c r="L1114" s="274"/>
      <c r="M1114" s="275"/>
      <c r="N1114" s="276"/>
      <c r="O1114" s="276"/>
      <c r="P1114" s="276"/>
      <c r="Q1114" s="276"/>
      <c r="R1114" s="276"/>
      <c r="S1114" s="276"/>
      <c r="T1114" s="27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8" t="s">
        <v>173</v>
      </c>
      <c r="AU1114" s="278" t="s">
        <v>82</v>
      </c>
      <c r="AV1114" s="14" t="s">
        <v>82</v>
      </c>
      <c r="AW1114" s="14" t="s">
        <v>30</v>
      </c>
      <c r="AX1114" s="14" t="s">
        <v>73</v>
      </c>
      <c r="AY1114" s="278" t="s">
        <v>165</v>
      </c>
    </row>
    <row r="1115" spans="1:51" s="14" customFormat="1" ht="12">
      <c r="A1115" s="14"/>
      <c r="B1115" s="268"/>
      <c r="C1115" s="269"/>
      <c r="D1115" s="259" t="s">
        <v>173</v>
      </c>
      <c r="E1115" s="269"/>
      <c r="F1115" s="271" t="s">
        <v>3545</v>
      </c>
      <c r="G1115" s="269"/>
      <c r="H1115" s="272">
        <v>179.653</v>
      </c>
      <c r="I1115" s="273"/>
      <c r="J1115" s="269"/>
      <c r="K1115" s="269"/>
      <c r="L1115" s="274"/>
      <c r="M1115" s="275"/>
      <c r="N1115" s="276"/>
      <c r="O1115" s="276"/>
      <c r="P1115" s="276"/>
      <c r="Q1115" s="276"/>
      <c r="R1115" s="276"/>
      <c r="S1115" s="276"/>
      <c r="T1115" s="277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8" t="s">
        <v>173</v>
      </c>
      <c r="AU1115" s="278" t="s">
        <v>82</v>
      </c>
      <c r="AV1115" s="14" t="s">
        <v>82</v>
      </c>
      <c r="AW1115" s="14" t="s">
        <v>4</v>
      </c>
      <c r="AX1115" s="14" t="s">
        <v>80</v>
      </c>
      <c r="AY1115" s="278" t="s">
        <v>165</v>
      </c>
    </row>
    <row r="1116" spans="1:65" s="2" customFormat="1" ht="21.75" customHeight="1">
      <c r="A1116" s="37"/>
      <c r="B1116" s="38"/>
      <c r="C1116" s="243" t="s">
        <v>1225</v>
      </c>
      <c r="D1116" s="243" t="s">
        <v>167</v>
      </c>
      <c r="E1116" s="244" t="s">
        <v>1171</v>
      </c>
      <c r="F1116" s="245" t="s">
        <v>1172</v>
      </c>
      <c r="G1116" s="246" t="s">
        <v>170</v>
      </c>
      <c r="H1116" s="247">
        <v>15.75</v>
      </c>
      <c r="I1116" s="248"/>
      <c r="J1116" s="249">
        <f>ROUND(I1116*H1116,2)</f>
        <v>0</v>
      </c>
      <c r="K1116" s="250"/>
      <c r="L1116" s="43"/>
      <c r="M1116" s="251" t="s">
        <v>1</v>
      </c>
      <c r="N1116" s="252" t="s">
        <v>38</v>
      </c>
      <c r="O1116" s="90"/>
      <c r="P1116" s="253">
        <f>O1116*H1116</f>
        <v>0</v>
      </c>
      <c r="Q1116" s="253">
        <v>1E-05</v>
      </c>
      <c r="R1116" s="253">
        <f>Q1116*H1116</f>
        <v>0.0001575</v>
      </c>
      <c r="S1116" s="253">
        <v>0</v>
      </c>
      <c r="T1116" s="254">
        <f>S1116*H1116</f>
        <v>0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55" t="s">
        <v>247</v>
      </c>
      <c r="AT1116" s="255" t="s">
        <v>167</v>
      </c>
      <c r="AU1116" s="255" t="s">
        <v>82</v>
      </c>
      <c r="AY1116" s="16" t="s">
        <v>165</v>
      </c>
      <c r="BE1116" s="256">
        <f>IF(N1116="základní",J1116,0)</f>
        <v>0</v>
      </c>
      <c r="BF1116" s="256">
        <f>IF(N1116="snížená",J1116,0)</f>
        <v>0</v>
      </c>
      <c r="BG1116" s="256">
        <f>IF(N1116="zákl. přenesená",J1116,0)</f>
        <v>0</v>
      </c>
      <c r="BH1116" s="256">
        <f>IF(N1116="sníž. přenesená",J1116,0)</f>
        <v>0</v>
      </c>
      <c r="BI1116" s="256">
        <f>IF(N1116="nulová",J1116,0)</f>
        <v>0</v>
      </c>
      <c r="BJ1116" s="16" t="s">
        <v>80</v>
      </c>
      <c r="BK1116" s="256">
        <f>ROUND(I1116*H1116,2)</f>
        <v>0</v>
      </c>
      <c r="BL1116" s="16" t="s">
        <v>247</v>
      </c>
      <c r="BM1116" s="255" t="s">
        <v>3546</v>
      </c>
    </row>
    <row r="1117" spans="1:51" s="13" customFormat="1" ht="12">
      <c r="A1117" s="13"/>
      <c r="B1117" s="257"/>
      <c r="C1117" s="258"/>
      <c r="D1117" s="259" t="s">
        <v>173</v>
      </c>
      <c r="E1117" s="260" t="s">
        <v>1</v>
      </c>
      <c r="F1117" s="261" t="s">
        <v>1149</v>
      </c>
      <c r="G1117" s="258"/>
      <c r="H1117" s="260" t="s">
        <v>1</v>
      </c>
      <c r="I1117" s="262"/>
      <c r="J1117" s="258"/>
      <c r="K1117" s="258"/>
      <c r="L1117" s="263"/>
      <c r="M1117" s="264"/>
      <c r="N1117" s="265"/>
      <c r="O1117" s="265"/>
      <c r="P1117" s="265"/>
      <c r="Q1117" s="265"/>
      <c r="R1117" s="265"/>
      <c r="S1117" s="265"/>
      <c r="T1117" s="266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7" t="s">
        <v>173</v>
      </c>
      <c r="AU1117" s="267" t="s">
        <v>82</v>
      </c>
      <c r="AV1117" s="13" t="s">
        <v>80</v>
      </c>
      <c r="AW1117" s="13" t="s">
        <v>30</v>
      </c>
      <c r="AX1117" s="13" t="s">
        <v>73</v>
      </c>
      <c r="AY1117" s="267" t="s">
        <v>165</v>
      </c>
    </row>
    <row r="1118" spans="1:51" s="14" customFormat="1" ht="12">
      <c r="A1118" s="14"/>
      <c r="B1118" s="268"/>
      <c r="C1118" s="269"/>
      <c r="D1118" s="259" t="s">
        <v>173</v>
      </c>
      <c r="E1118" s="270" t="s">
        <v>1</v>
      </c>
      <c r="F1118" s="271" t="s">
        <v>1174</v>
      </c>
      <c r="G1118" s="269"/>
      <c r="H1118" s="272">
        <v>15.75</v>
      </c>
      <c r="I1118" s="273"/>
      <c r="J1118" s="269"/>
      <c r="K1118" s="269"/>
      <c r="L1118" s="274"/>
      <c r="M1118" s="275"/>
      <c r="N1118" s="276"/>
      <c r="O1118" s="276"/>
      <c r="P1118" s="276"/>
      <c r="Q1118" s="276"/>
      <c r="R1118" s="276"/>
      <c r="S1118" s="276"/>
      <c r="T1118" s="277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78" t="s">
        <v>173</v>
      </c>
      <c r="AU1118" s="278" t="s">
        <v>82</v>
      </c>
      <c r="AV1118" s="14" t="s">
        <v>82</v>
      </c>
      <c r="AW1118" s="14" t="s">
        <v>30</v>
      </c>
      <c r="AX1118" s="14" t="s">
        <v>73</v>
      </c>
      <c r="AY1118" s="278" t="s">
        <v>165</v>
      </c>
    </row>
    <row r="1119" spans="1:65" s="2" customFormat="1" ht="21.75" customHeight="1">
      <c r="A1119" s="37"/>
      <c r="B1119" s="38"/>
      <c r="C1119" s="279" t="s">
        <v>1230</v>
      </c>
      <c r="D1119" s="279" t="s">
        <v>238</v>
      </c>
      <c r="E1119" s="280" t="s">
        <v>1176</v>
      </c>
      <c r="F1119" s="281" t="s">
        <v>1177</v>
      </c>
      <c r="G1119" s="282" t="s">
        <v>170</v>
      </c>
      <c r="H1119" s="283">
        <v>17.325</v>
      </c>
      <c r="I1119" s="284"/>
      <c r="J1119" s="285">
        <f>ROUND(I1119*H1119,2)</f>
        <v>0</v>
      </c>
      <c r="K1119" s="286"/>
      <c r="L1119" s="287"/>
      <c r="M1119" s="288" t="s">
        <v>1</v>
      </c>
      <c r="N1119" s="289" t="s">
        <v>38</v>
      </c>
      <c r="O1119" s="90"/>
      <c r="P1119" s="253">
        <f>O1119*H1119</f>
        <v>0</v>
      </c>
      <c r="Q1119" s="253">
        <v>0.000115</v>
      </c>
      <c r="R1119" s="253">
        <f>Q1119*H1119</f>
        <v>0.001992375</v>
      </c>
      <c r="S1119" s="253">
        <v>0</v>
      </c>
      <c r="T1119" s="254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55" t="s">
        <v>333</v>
      </c>
      <c r="AT1119" s="255" t="s">
        <v>238</v>
      </c>
      <c r="AU1119" s="255" t="s">
        <v>82</v>
      </c>
      <c r="AY1119" s="16" t="s">
        <v>165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6" t="s">
        <v>80</v>
      </c>
      <c r="BK1119" s="256">
        <f>ROUND(I1119*H1119,2)</f>
        <v>0</v>
      </c>
      <c r="BL1119" s="16" t="s">
        <v>247</v>
      </c>
      <c r="BM1119" s="255" t="s">
        <v>3547</v>
      </c>
    </row>
    <row r="1120" spans="1:51" s="14" customFormat="1" ht="12">
      <c r="A1120" s="14"/>
      <c r="B1120" s="268"/>
      <c r="C1120" s="269"/>
      <c r="D1120" s="259" t="s">
        <v>173</v>
      </c>
      <c r="E1120" s="269"/>
      <c r="F1120" s="271" t="s">
        <v>1179</v>
      </c>
      <c r="G1120" s="269"/>
      <c r="H1120" s="272">
        <v>17.325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173</v>
      </c>
      <c r="AU1120" s="278" t="s">
        <v>82</v>
      </c>
      <c r="AV1120" s="14" t="s">
        <v>82</v>
      </c>
      <c r="AW1120" s="14" t="s">
        <v>4</v>
      </c>
      <c r="AX1120" s="14" t="s">
        <v>80</v>
      </c>
      <c r="AY1120" s="278" t="s">
        <v>165</v>
      </c>
    </row>
    <row r="1121" spans="1:65" s="2" customFormat="1" ht="21.75" customHeight="1">
      <c r="A1121" s="37"/>
      <c r="B1121" s="38"/>
      <c r="C1121" s="243" t="s">
        <v>1235</v>
      </c>
      <c r="D1121" s="243" t="s">
        <v>167</v>
      </c>
      <c r="E1121" s="244" t="s">
        <v>1181</v>
      </c>
      <c r="F1121" s="245" t="s">
        <v>1182</v>
      </c>
      <c r="G1121" s="246" t="s">
        <v>219</v>
      </c>
      <c r="H1121" s="247">
        <v>5.966</v>
      </c>
      <c r="I1121" s="248"/>
      <c r="J1121" s="249">
        <f>ROUND(I1121*H1121,2)</f>
        <v>0</v>
      </c>
      <c r="K1121" s="250"/>
      <c r="L1121" s="43"/>
      <c r="M1121" s="251" t="s">
        <v>1</v>
      </c>
      <c r="N1121" s="252" t="s">
        <v>38</v>
      </c>
      <c r="O1121" s="90"/>
      <c r="P1121" s="253">
        <f>O1121*H1121</f>
        <v>0</v>
      </c>
      <c r="Q1121" s="253">
        <v>0</v>
      </c>
      <c r="R1121" s="253">
        <f>Q1121*H1121</f>
        <v>0</v>
      </c>
      <c r="S1121" s="253">
        <v>0</v>
      </c>
      <c r="T1121" s="254">
        <f>S1121*H1121</f>
        <v>0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55" t="s">
        <v>247</v>
      </c>
      <c r="AT1121" s="255" t="s">
        <v>167</v>
      </c>
      <c r="AU1121" s="255" t="s">
        <v>82</v>
      </c>
      <c r="AY1121" s="16" t="s">
        <v>165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6" t="s">
        <v>80</v>
      </c>
      <c r="BK1121" s="256">
        <f>ROUND(I1121*H1121,2)</f>
        <v>0</v>
      </c>
      <c r="BL1121" s="16" t="s">
        <v>247</v>
      </c>
      <c r="BM1121" s="255" t="s">
        <v>3548</v>
      </c>
    </row>
    <row r="1122" spans="1:63" s="12" customFormat="1" ht="22.8" customHeight="1">
      <c r="A1122" s="12"/>
      <c r="B1122" s="227"/>
      <c r="C1122" s="228"/>
      <c r="D1122" s="229" t="s">
        <v>72</v>
      </c>
      <c r="E1122" s="241" t="s">
        <v>1184</v>
      </c>
      <c r="F1122" s="241" t="s">
        <v>1185</v>
      </c>
      <c r="G1122" s="228"/>
      <c r="H1122" s="228"/>
      <c r="I1122" s="231"/>
      <c r="J1122" s="242">
        <f>BK1122</f>
        <v>0</v>
      </c>
      <c r="K1122" s="228"/>
      <c r="L1122" s="233"/>
      <c r="M1122" s="234"/>
      <c r="N1122" s="235"/>
      <c r="O1122" s="235"/>
      <c r="P1122" s="236">
        <f>SUM(P1123:P1125)</f>
        <v>0</v>
      </c>
      <c r="Q1122" s="235"/>
      <c r="R1122" s="236">
        <f>SUM(R1123:R1125)</f>
        <v>0.07056000000000001</v>
      </c>
      <c r="S1122" s="235"/>
      <c r="T1122" s="237">
        <f>SUM(T1123:T1125)</f>
        <v>0</v>
      </c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R1122" s="238" t="s">
        <v>82</v>
      </c>
      <c r="AT1122" s="239" t="s">
        <v>72</v>
      </c>
      <c r="AU1122" s="239" t="s">
        <v>80</v>
      </c>
      <c r="AY1122" s="238" t="s">
        <v>165</v>
      </c>
      <c r="BK1122" s="240">
        <f>SUM(BK1123:BK1125)</f>
        <v>0</v>
      </c>
    </row>
    <row r="1123" spans="1:65" s="2" customFormat="1" ht="44.25" customHeight="1">
      <c r="A1123" s="37"/>
      <c r="B1123" s="38"/>
      <c r="C1123" s="243" t="s">
        <v>1239</v>
      </c>
      <c r="D1123" s="243" t="s">
        <v>167</v>
      </c>
      <c r="E1123" s="244" t="s">
        <v>1187</v>
      </c>
      <c r="F1123" s="245" t="s">
        <v>1188</v>
      </c>
      <c r="G1123" s="246" t="s">
        <v>273</v>
      </c>
      <c r="H1123" s="247">
        <v>2</v>
      </c>
      <c r="I1123" s="248"/>
      <c r="J1123" s="249">
        <f>ROUND(I1123*H1123,2)</f>
        <v>0</v>
      </c>
      <c r="K1123" s="250"/>
      <c r="L1123" s="43"/>
      <c r="M1123" s="251" t="s">
        <v>1</v>
      </c>
      <c r="N1123" s="252" t="s">
        <v>38</v>
      </c>
      <c r="O1123" s="90"/>
      <c r="P1123" s="253">
        <f>O1123*H1123</f>
        <v>0</v>
      </c>
      <c r="Q1123" s="253">
        <v>0.00168</v>
      </c>
      <c r="R1123" s="253">
        <f>Q1123*H1123</f>
        <v>0.00336</v>
      </c>
      <c r="S1123" s="253">
        <v>0</v>
      </c>
      <c r="T1123" s="254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55" t="s">
        <v>247</v>
      </c>
      <c r="AT1123" s="255" t="s">
        <v>167</v>
      </c>
      <c r="AU1123" s="255" t="s">
        <v>82</v>
      </c>
      <c r="AY1123" s="16" t="s">
        <v>165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6" t="s">
        <v>80</v>
      </c>
      <c r="BK1123" s="256">
        <f>ROUND(I1123*H1123,2)</f>
        <v>0</v>
      </c>
      <c r="BL1123" s="16" t="s">
        <v>247</v>
      </c>
      <c r="BM1123" s="255" t="s">
        <v>3549</v>
      </c>
    </row>
    <row r="1124" spans="1:65" s="2" customFormat="1" ht="21.75" customHeight="1">
      <c r="A1124" s="37"/>
      <c r="B1124" s="38"/>
      <c r="C1124" s="243" t="s">
        <v>1243</v>
      </c>
      <c r="D1124" s="243" t="s">
        <v>167</v>
      </c>
      <c r="E1124" s="244" t="s">
        <v>1191</v>
      </c>
      <c r="F1124" s="245" t="s">
        <v>1192</v>
      </c>
      <c r="G1124" s="246" t="s">
        <v>273</v>
      </c>
      <c r="H1124" s="247">
        <v>40</v>
      </c>
      <c r="I1124" s="248"/>
      <c r="J1124" s="249">
        <f>ROUND(I1124*H1124,2)</f>
        <v>0</v>
      </c>
      <c r="K1124" s="250"/>
      <c r="L1124" s="43"/>
      <c r="M1124" s="251" t="s">
        <v>1</v>
      </c>
      <c r="N1124" s="252" t="s">
        <v>38</v>
      </c>
      <c r="O1124" s="90"/>
      <c r="P1124" s="253">
        <f>O1124*H1124</f>
        <v>0</v>
      </c>
      <c r="Q1124" s="253">
        <v>0.00168</v>
      </c>
      <c r="R1124" s="253">
        <f>Q1124*H1124</f>
        <v>0.06720000000000001</v>
      </c>
      <c r="S1124" s="253">
        <v>0</v>
      </c>
      <c r="T1124" s="254">
        <f>S1124*H1124</f>
        <v>0</v>
      </c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R1124" s="255" t="s">
        <v>247</v>
      </c>
      <c r="AT1124" s="255" t="s">
        <v>167</v>
      </c>
      <c r="AU1124" s="255" t="s">
        <v>82</v>
      </c>
      <c r="AY1124" s="16" t="s">
        <v>165</v>
      </c>
      <c r="BE1124" s="256">
        <f>IF(N1124="základní",J1124,0)</f>
        <v>0</v>
      </c>
      <c r="BF1124" s="256">
        <f>IF(N1124="snížená",J1124,0)</f>
        <v>0</v>
      </c>
      <c r="BG1124" s="256">
        <f>IF(N1124="zákl. přenesená",J1124,0)</f>
        <v>0</v>
      </c>
      <c r="BH1124" s="256">
        <f>IF(N1124="sníž. přenesená",J1124,0)</f>
        <v>0</v>
      </c>
      <c r="BI1124" s="256">
        <f>IF(N1124="nulová",J1124,0)</f>
        <v>0</v>
      </c>
      <c r="BJ1124" s="16" t="s">
        <v>80</v>
      </c>
      <c r="BK1124" s="256">
        <f>ROUND(I1124*H1124,2)</f>
        <v>0</v>
      </c>
      <c r="BL1124" s="16" t="s">
        <v>247</v>
      </c>
      <c r="BM1124" s="255" t="s">
        <v>3550</v>
      </c>
    </row>
    <row r="1125" spans="1:51" s="14" customFormat="1" ht="12">
      <c r="A1125" s="14"/>
      <c r="B1125" s="268"/>
      <c r="C1125" s="269"/>
      <c r="D1125" s="259" t="s">
        <v>173</v>
      </c>
      <c r="E1125" s="270" t="s">
        <v>1</v>
      </c>
      <c r="F1125" s="271" t="s">
        <v>3551</v>
      </c>
      <c r="G1125" s="269"/>
      <c r="H1125" s="272">
        <v>40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173</v>
      </c>
      <c r="AU1125" s="278" t="s">
        <v>82</v>
      </c>
      <c r="AV1125" s="14" t="s">
        <v>82</v>
      </c>
      <c r="AW1125" s="14" t="s">
        <v>30</v>
      </c>
      <c r="AX1125" s="14" t="s">
        <v>73</v>
      </c>
      <c r="AY1125" s="278" t="s">
        <v>165</v>
      </c>
    </row>
    <row r="1126" spans="1:63" s="12" customFormat="1" ht="22.8" customHeight="1">
      <c r="A1126" s="12"/>
      <c r="B1126" s="227"/>
      <c r="C1126" s="228"/>
      <c r="D1126" s="229" t="s">
        <v>72</v>
      </c>
      <c r="E1126" s="241" t="s">
        <v>1195</v>
      </c>
      <c r="F1126" s="241" t="s">
        <v>1196</v>
      </c>
      <c r="G1126" s="228"/>
      <c r="H1126" s="228"/>
      <c r="I1126" s="231"/>
      <c r="J1126" s="242">
        <f>BK1126</f>
        <v>0</v>
      </c>
      <c r="K1126" s="228"/>
      <c r="L1126" s="233"/>
      <c r="M1126" s="234"/>
      <c r="N1126" s="235"/>
      <c r="O1126" s="235"/>
      <c r="P1126" s="236">
        <f>SUM(P1127:P1167)</f>
        <v>0</v>
      </c>
      <c r="Q1126" s="235"/>
      <c r="R1126" s="236">
        <f>SUM(R1127:R1167)</f>
        <v>0.5790599999999999</v>
      </c>
      <c r="S1126" s="235"/>
      <c r="T1126" s="237">
        <f>SUM(T1127:T1167)</f>
        <v>0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38" t="s">
        <v>82</v>
      </c>
      <c r="AT1126" s="239" t="s">
        <v>72</v>
      </c>
      <c r="AU1126" s="239" t="s">
        <v>80</v>
      </c>
      <c r="AY1126" s="238" t="s">
        <v>165</v>
      </c>
      <c r="BK1126" s="240">
        <f>SUM(BK1127:BK1167)</f>
        <v>0</v>
      </c>
    </row>
    <row r="1127" spans="1:65" s="2" customFormat="1" ht="21.75" customHeight="1">
      <c r="A1127" s="37"/>
      <c r="B1127" s="38"/>
      <c r="C1127" s="243" t="s">
        <v>1247</v>
      </c>
      <c r="D1127" s="243" t="s">
        <v>167</v>
      </c>
      <c r="E1127" s="244" t="s">
        <v>1198</v>
      </c>
      <c r="F1127" s="245" t="s">
        <v>1199</v>
      </c>
      <c r="G1127" s="246" t="s">
        <v>457</v>
      </c>
      <c r="H1127" s="247">
        <v>182.6</v>
      </c>
      <c r="I1127" s="248"/>
      <c r="J1127" s="249">
        <f>ROUND(I1127*H1127,2)</f>
        <v>0</v>
      </c>
      <c r="K1127" s="250"/>
      <c r="L1127" s="43"/>
      <c r="M1127" s="251" t="s">
        <v>1</v>
      </c>
      <c r="N1127" s="252" t="s">
        <v>38</v>
      </c>
      <c r="O1127" s="90"/>
      <c r="P1127" s="253">
        <f>O1127*H1127</f>
        <v>0</v>
      </c>
      <c r="Q1127" s="253">
        <v>0</v>
      </c>
      <c r="R1127" s="253">
        <f>Q1127*H1127</f>
        <v>0</v>
      </c>
      <c r="S1127" s="253">
        <v>0</v>
      </c>
      <c r="T1127" s="254">
        <f>S1127*H1127</f>
        <v>0</v>
      </c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R1127" s="255" t="s">
        <v>247</v>
      </c>
      <c r="AT1127" s="255" t="s">
        <v>167</v>
      </c>
      <c r="AU1127" s="255" t="s">
        <v>82</v>
      </c>
      <c r="AY1127" s="16" t="s">
        <v>165</v>
      </c>
      <c r="BE1127" s="256">
        <f>IF(N1127="základní",J1127,0)</f>
        <v>0</v>
      </c>
      <c r="BF1127" s="256">
        <f>IF(N1127="snížená",J1127,0)</f>
        <v>0</v>
      </c>
      <c r="BG1127" s="256">
        <f>IF(N1127="zákl. přenesená",J1127,0)</f>
        <v>0</v>
      </c>
      <c r="BH1127" s="256">
        <f>IF(N1127="sníž. přenesená",J1127,0)</f>
        <v>0</v>
      </c>
      <c r="BI1127" s="256">
        <f>IF(N1127="nulová",J1127,0)</f>
        <v>0</v>
      </c>
      <c r="BJ1127" s="16" t="s">
        <v>80</v>
      </c>
      <c r="BK1127" s="256">
        <f>ROUND(I1127*H1127,2)</f>
        <v>0</v>
      </c>
      <c r="BL1127" s="16" t="s">
        <v>247</v>
      </c>
      <c r="BM1127" s="255" t="s">
        <v>3552</v>
      </c>
    </row>
    <row r="1128" spans="1:51" s="13" customFormat="1" ht="12">
      <c r="A1128" s="13"/>
      <c r="B1128" s="257"/>
      <c r="C1128" s="258"/>
      <c r="D1128" s="259" t="s">
        <v>173</v>
      </c>
      <c r="E1128" s="260" t="s">
        <v>1</v>
      </c>
      <c r="F1128" s="261" t="s">
        <v>174</v>
      </c>
      <c r="G1128" s="258"/>
      <c r="H1128" s="260" t="s">
        <v>1</v>
      </c>
      <c r="I1128" s="262"/>
      <c r="J1128" s="258"/>
      <c r="K1128" s="258"/>
      <c r="L1128" s="263"/>
      <c r="M1128" s="264"/>
      <c r="N1128" s="265"/>
      <c r="O1128" s="265"/>
      <c r="P1128" s="265"/>
      <c r="Q1128" s="265"/>
      <c r="R1128" s="265"/>
      <c r="S1128" s="265"/>
      <c r="T1128" s="266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7" t="s">
        <v>173</v>
      </c>
      <c r="AU1128" s="267" t="s">
        <v>82</v>
      </c>
      <c r="AV1128" s="13" t="s">
        <v>80</v>
      </c>
      <c r="AW1128" s="13" t="s">
        <v>30</v>
      </c>
      <c r="AX1128" s="13" t="s">
        <v>73</v>
      </c>
      <c r="AY1128" s="267" t="s">
        <v>165</v>
      </c>
    </row>
    <row r="1129" spans="1:51" s="14" customFormat="1" ht="12">
      <c r="A1129" s="14"/>
      <c r="B1129" s="268"/>
      <c r="C1129" s="269"/>
      <c r="D1129" s="259" t="s">
        <v>173</v>
      </c>
      <c r="E1129" s="270" t="s">
        <v>1</v>
      </c>
      <c r="F1129" s="271" t="s">
        <v>3553</v>
      </c>
      <c r="G1129" s="269"/>
      <c r="H1129" s="272">
        <v>182.6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173</v>
      </c>
      <c r="AU1129" s="278" t="s">
        <v>82</v>
      </c>
      <c r="AV1129" s="14" t="s">
        <v>82</v>
      </c>
      <c r="AW1129" s="14" t="s">
        <v>30</v>
      </c>
      <c r="AX1129" s="14" t="s">
        <v>73</v>
      </c>
      <c r="AY1129" s="278" t="s">
        <v>165</v>
      </c>
    </row>
    <row r="1130" spans="1:65" s="2" customFormat="1" ht="16.5" customHeight="1">
      <c r="A1130" s="37"/>
      <c r="B1130" s="38"/>
      <c r="C1130" s="279" t="s">
        <v>1252</v>
      </c>
      <c r="D1130" s="279" t="s">
        <v>238</v>
      </c>
      <c r="E1130" s="280" t="s">
        <v>1203</v>
      </c>
      <c r="F1130" s="281" t="s">
        <v>1204</v>
      </c>
      <c r="G1130" s="282" t="s">
        <v>241</v>
      </c>
      <c r="H1130" s="283">
        <v>182.6</v>
      </c>
      <c r="I1130" s="284"/>
      <c r="J1130" s="285">
        <f>ROUND(I1130*H1130,2)</f>
        <v>0</v>
      </c>
      <c r="K1130" s="286"/>
      <c r="L1130" s="287"/>
      <c r="M1130" s="288" t="s">
        <v>1</v>
      </c>
      <c r="N1130" s="289" t="s">
        <v>38</v>
      </c>
      <c r="O1130" s="90"/>
      <c r="P1130" s="253">
        <f>O1130*H1130</f>
        <v>0</v>
      </c>
      <c r="Q1130" s="253">
        <v>0.001</v>
      </c>
      <c r="R1130" s="253">
        <f>Q1130*H1130</f>
        <v>0.18259999999999998</v>
      </c>
      <c r="S1130" s="253">
        <v>0</v>
      </c>
      <c r="T1130" s="254">
        <f>S1130*H1130</f>
        <v>0</v>
      </c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R1130" s="255" t="s">
        <v>333</v>
      </c>
      <c r="AT1130" s="255" t="s">
        <v>238</v>
      </c>
      <c r="AU1130" s="255" t="s">
        <v>82</v>
      </c>
      <c r="AY1130" s="16" t="s">
        <v>165</v>
      </c>
      <c r="BE1130" s="256">
        <f>IF(N1130="základní",J1130,0)</f>
        <v>0</v>
      </c>
      <c r="BF1130" s="256">
        <f>IF(N1130="snížená",J1130,0)</f>
        <v>0</v>
      </c>
      <c r="BG1130" s="256">
        <f>IF(N1130="zákl. přenesená",J1130,0)</f>
        <v>0</v>
      </c>
      <c r="BH1130" s="256">
        <f>IF(N1130="sníž. přenesená",J1130,0)</f>
        <v>0</v>
      </c>
      <c r="BI1130" s="256">
        <f>IF(N1130="nulová",J1130,0)</f>
        <v>0</v>
      </c>
      <c r="BJ1130" s="16" t="s">
        <v>80</v>
      </c>
      <c r="BK1130" s="256">
        <f>ROUND(I1130*H1130,2)</f>
        <v>0</v>
      </c>
      <c r="BL1130" s="16" t="s">
        <v>247</v>
      </c>
      <c r="BM1130" s="255" t="s">
        <v>3554</v>
      </c>
    </row>
    <row r="1131" spans="1:65" s="2" customFormat="1" ht="21.75" customHeight="1">
      <c r="A1131" s="37"/>
      <c r="B1131" s="38"/>
      <c r="C1131" s="243" t="s">
        <v>1257</v>
      </c>
      <c r="D1131" s="243" t="s">
        <v>167</v>
      </c>
      <c r="E1131" s="244" t="s">
        <v>1207</v>
      </c>
      <c r="F1131" s="245" t="s">
        <v>1208</v>
      </c>
      <c r="G1131" s="246" t="s">
        <v>457</v>
      </c>
      <c r="H1131" s="247">
        <v>307</v>
      </c>
      <c r="I1131" s="248"/>
      <c r="J1131" s="249">
        <f>ROUND(I1131*H1131,2)</f>
        <v>0</v>
      </c>
      <c r="K1131" s="250"/>
      <c r="L1131" s="43"/>
      <c r="M1131" s="251" t="s">
        <v>1</v>
      </c>
      <c r="N1131" s="252" t="s">
        <v>38</v>
      </c>
      <c r="O1131" s="90"/>
      <c r="P1131" s="253">
        <f>O1131*H1131</f>
        <v>0</v>
      </c>
      <c r="Q1131" s="253">
        <v>0</v>
      </c>
      <c r="R1131" s="253">
        <f>Q1131*H1131</f>
        <v>0</v>
      </c>
      <c r="S1131" s="253">
        <v>0</v>
      </c>
      <c r="T1131" s="254">
        <f>S1131*H1131</f>
        <v>0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255" t="s">
        <v>247</v>
      </c>
      <c r="AT1131" s="255" t="s">
        <v>167</v>
      </c>
      <c r="AU1131" s="255" t="s">
        <v>82</v>
      </c>
      <c r="AY1131" s="16" t="s">
        <v>165</v>
      </c>
      <c r="BE1131" s="256">
        <f>IF(N1131="základní",J1131,0)</f>
        <v>0</v>
      </c>
      <c r="BF1131" s="256">
        <f>IF(N1131="snížená",J1131,0)</f>
        <v>0</v>
      </c>
      <c r="BG1131" s="256">
        <f>IF(N1131="zákl. přenesená",J1131,0)</f>
        <v>0</v>
      </c>
      <c r="BH1131" s="256">
        <f>IF(N1131="sníž. přenesená",J1131,0)</f>
        <v>0</v>
      </c>
      <c r="BI1131" s="256">
        <f>IF(N1131="nulová",J1131,0)</f>
        <v>0</v>
      </c>
      <c r="BJ1131" s="16" t="s">
        <v>80</v>
      </c>
      <c r="BK1131" s="256">
        <f>ROUND(I1131*H1131,2)</f>
        <v>0</v>
      </c>
      <c r="BL1131" s="16" t="s">
        <v>247</v>
      </c>
      <c r="BM1131" s="255" t="s">
        <v>3555</v>
      </c>
    </row>
    <row r="1132" spans="1:51" s="14" customFormat="1" ht="12">
      <c r="A1132" s="14"/>
      <c r="B1132" s="268"/>
      <c r="C1132" s="269"/>
      <c r="D1132" s="259" t="s">
        <v>173</v>
      </c>
      <c r="E1132" s="270" t="s">
        <v>1</v>
      </c>
      <c r="F1132" s="271" t="s">
        <v>3556</v>
      </c>
      <c r="G1132" s="269"/>
      <c r="H1132" s="272">
        <v>49</v>
      </c>
      <c r="I1132" s="273"/>
      <c r="J1132" s="269"/>
      <c r="K1132" s="269"/>
      <c r="L1132" s="274"/>
      <c r="M1132" s="275"/>
      <c r="N1132" s="276"/>
      <c r="O1132" s="276"/>
      <c r="P1132" s="276"/>
      <c r="Q1132" s="276"/>
      <c r="R1132" s="276"/>
      <c r="S1132" s="276"/>
      <c r="T1132" s="27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8" t="s">
        <v>173</v>
      </c>
      <c r="AU1132" s="278" t="s">
        <v>82</v>
      </c>
      <c r="AV1132" s="14" t="s">
        <v>82</v>
      </c>
      <c r="AW1132" s="14" t="s">
        <v>30</v>
      </c>
      <c r="AX1132" s="14" t="s">
        <v>73</v>
      </c>
      <c r="AY1132" s="278" t="s">
        <v>165</v>
      </c>
    </row>
    <row r="1133" spans="1:51" s="14" customFormat="1" ht="12">
      <c r="A1133" s="14"/>
      <c r="B1133" s="268"/>
      <c r="C1133" s="269"/>
      <c r="D1133" s="259" t="s">
        <v>173</v>
      </c>
      <c r="E1133" s="270" t="s">
        <v>1</v>
      </c>
      <c r="F1133" s="271" t="s">
        <v>3557</v>
      </c>
      <c r="G1133" s="269"/>
      <c r="H1133" s="272">
        <v>98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173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165</v>
      </c>
    </row>
    <row r="1134" spans="1:51" s="14" customFormat="1" ht="12">
      <c r="A1134" s="14"/>
      <c r="B1134" s="268"/>
      <c r="C1134" s="269"/>
      <c r="D1134" s="259" t="s">
        <v>173</v>
      </c>
      <c r="E1134" s="270" t="s">
        <v>1</v>
      </c>
      <c r="F1134" s="271" t="s">
        <v>3558</v>
      </c>
      <c r="G1134" s="269"/>
      <c r="H1134" s="272">
        <v>160</v>
      </c>
      <c r="I1134" s="273"/>
      <c r="J1134" s="269"/>
      <c r="K1134" s="269"/>
      <c r="L1134" s="274"/>
      <c r="M1134" s="275"/>
      <c r="N1134" s="276"/>
      <c r="O1134" s="276"/>
      <c r="P1134" s="276"/>
      <c r="Q1134" s="276"/>
      <c r="R1134" s="276"/>
      <c r="S1134" s="276"/>
      <c r="T1134" s="277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8" t="s">
        <v>173</v>
      </c>
      <c r="AU1134" s="278" t="s">
        <v>82</v>
      </c>
      <c r="AV1134" s="14" t="s">
        <v>82</v>
      </c>
      <c r="AW1134" s="14" t="s">
        <v>30</v>
      </c>
      <c r="AX1134" s="14" t="s">
        <v>73</v>
      </c>
      <c r="AY1134" s="278" t="s">
        <v>165</v>
      </c>
    </row>
    <row r="1135" spans="1:65" s="2" customFormat="1" ht="16.5" customHeight="1">
      <c r="A1135" s="37"/>
      <c r="B1135" s="38"/>
      <c r="C1135" s="279" t="s">
        <v>1261</v>
      </c>
      <c r="D1135" s="279" t="s">
        <v>238</v>
      </c>
      <c r="E1135" s="280" t="s">
        <v>1213</v>
      </c>
      <c r="F1135" s="281" t="s">
        <v>1214</v>
      </c>
      <c r="G1135" s="282" t="s">
        <v>241</v>
      </c>
      <c r="H1135" s="283">
        <v>31.957</v>
      </c>
      <c r="I1135" s="284"/>
      <c r="J1135" s="285">
        <f>ROUND(I1135*H1135,2)</f>
        <v>0</v>
      </c>
      <c r="K1135" s="286"/>
      <c r="L1135" s="287"/>
      <c r="M1135" s="288" t="s">
        <v>1</v>
      </c>
      <c r="N1135" s="289" t="s">
        <v>38</v>
      </c>
      <c r="O1135" s="90"/>
      <c r="P1135" s="253">
        <f>O1135*H1135</f>
        <v>0</v>
      </c>
      <c r="Q1135" s="253">
        <v>0.001</v>
      </c>
      <c r="R1135" s="253">
        <f>Q1135*H1135</f>
        <v>0.031957</v>
      </c>
      <c r="S1135" s="253">
        <v>0</v>
      </c>
      <c r="T1135" s="254">
        <f>S1135*H1135</f>
        <v>0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255" t="s">
        <v>333</v>
      </c>
      <c r="AT1135" s="255" t="s">
        <v>238</v>
      </c>
      <c r="AU1135" s="255" t="s">
        <v>82</v>
      </c>
      <c r="AY1135" s="16" t="s">
        <v>165</v>
      </c>
      <c r="BE1135" s="256">
        <f>IF(N1135="základní",J1135,0)</f>
        <v>0</v>
      </c>
      <c r="BF1135" s="256">
        <f>IF(N1135="snížená",J1135,0)</f>
        <v>0</v>
      </c>
      <c r="BG1135" s="256">
        <f>IF(N1135="zákl. přenesená",J1135,0)</f>
        <v>0</v>
      </c>
      <c r="BH1135" s="256">
        <f>IF(N1135="sníž. přenesená",J1135,0)</f>
        <v>0</v>
      </c>
      <c r="BI1135" s="256">
        <f>IF(N1135="nulová",J1135,0)</f>
        <v>0</v>
      </c>
      <c r="BJ1135" s="16" t="s">
        <v>80</v>
      </c>
      <c r="BK1135" s="256">
        <f>ROUND(I1135*H1135,2)</f>
        <v>0</v>
      </c>
      <c r="BL1135" s="16" t="s">
        <v>247</v>
      </c>
      <c r="BM1135" s="255" t="s">
        <v>3559</v>
      </c>
    </row>
    <row r="1136" spans="1:47" s="2" customFormat="1" ht="12">
      <c r="A1136" s="37"/>
      <c r="B1136" s="38"/>
      <c r="C1136" s="39"/>
      <c r="D1136" s="259" t="s">
        <v>437</v>
      </c>
      <c r="E1136" s="39"/>
      <c r="F1136" s="290" t="s">
        <v>1216</v>
      </c>
      <c r="G1136" s="39"/>
      <c r="H1136" s="39"/>
      <c r="I1136" s="153"/>
      <c r="J1136" s="39"/>
      <c r="K1136" s="39"/>
      <c r="L1136" s="43"/>
      <c r="M1136" s="291"/>
      <c r="N1136" s="292"/>
      <c r="O1136" s="90"/>
      <c r="P1136" s="90"/>
      <c r="Q1136" s="90"/>
      <c r="R1136" s="90"/>
      <c r="S1136" s="90"/>
      <c r="T1136" s="91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T1136" s="16" t="s">
        <v>437</v>
      </c>
      <c r="AU1136" s="16" t="s">
        <v>82</v>
      </c>
    </row>
    <row r="1137" spans="1:51" s="14" customFormat="1" ht="12">
      <c r="A1137" s="14"/>
      <c r="B1137" s="268"/>
      <c r="C1137" s="269"/>
      <c r="D1137" s="259" t="s">
        <v>173</v>
      </c>
      <c r="E1137" s="270" t="s">
        <v>1</v>
      </c>
      <c r="F1137" s="271" t="s">
        <v>3560</v>
      </c>
      <c r="G1137" s="269"/>
      <c r="H1137" s="272">
        <v>30.435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173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165</v>
      </c>
    </row>
    <row r="1138" spans="1:51" s="14" customFormat="1" ht="12">
      <c r="A1138" s="14"/>
      <c r="B1138" s="268"/>
      <c r="C1138" s="269"/>
      <c r="D1138" s="259" t="s">
        <v>173</v>
      </c>
      <c r="E1138" s="269"/>
      <c r="F1138" s="271" t="s">
        <v>3561</v>
      </c>
      <c r="G1138" s="269"/>
      <c r="H1138" s="272">
        <v>31.957</v>
      </c>
      <c r="I1138" s="273"/>
      <c r="J1138" s="269"/>
      <c r="K1138" s="269"/>
      <c r="L1138" s="274"/>
      <c r="M1138" s="275"/>
      <c r="N1138" s="276"/>
      <c r="O1138" s="276"/>
      <c r="P1138" s="276"/>
      <c r="Q1138" s="276"/>
      <c r="R1138" s="276"/>
      <c r="S1138" s="276"/>
      <c r="T1138" s="27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78" t="s">
        <v>173</v>
      </c>
      <c r="AU1138" s="278" t="s">
        <v>82</v>
      </c>
      <c r="AV1138" s="14" t="s">
        <v>82</v>
      </c>
      <c r="AW1138" s="14" t="s">
        <v>4</v>
      </c>
      <c r="AX1138" s="14" t="s">
        <v>80</v>
      </c>
      <c r="AY1138" s="278" t="s">
        <v>165</v>
      </c>
    </row>
    <row r="1139" spans="1:65" s="2" customFormat="1" ht="16.5" customHeight="1">
      <c r="A1139" s="37"/>
      <c r="B1139" s="38"/>
      <c r="C1139" s="279" t="s">
        <v>1265</v>
      </c>
      <c r="D1139" s="279" t="s">
        <v>238</v>
      </c>
      <c r="E1139" s="280" t="s">
        <v>1220</v>
      </c>
      <c r="F1139" s="281" t="s">
        <v>1221</v>
      </c>
      <c r="G1139" s="282" t="s">
        <v>241</v>
      </c>
      <c r="H1139" s="283">
        <v>160.249</v>
      </c>
      <c r="I1139" s="284"/>
      <c r="J1139" s="285">
        <f>ROUND(I1139*H1139,2)</f>
        <v>0</v>
      </c>
      <c r="K1139" s="286"/>
      <c r="L1139" s="287"/>
      <c r="M1139" s="288" t="s">
        <v>1</v>
      </c>
      <c r="N1139" s="289" t="s">
        <v>38</v>
      </c>
      <c r="O1139" s="90"/>
      <c r="P1139" s="253">
        <f>O1139*H1139</f>
        <v>0</v>
      </c>
      <c r="Q1139" s="253">
        <v>0.001</v>
      </c>
      <c r="R1139" s="253">
        <f>Q1139*H1139</f>
        <v>0.160249</v>
      </c>
      <c r="S1139" s="253">
        <v>0</v>
      </c>
      <c r="T1139" s="254">
        <f>S1139*H1139</f>
        <v>0</v>
      </c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R1139" s="255" t="s">
        <v>333</v>
      </c>
      <c r="AT1139" s="255" t="s">
        <v>238</v>
      </c>
      <c r="AU1139" s="255" t="s">
        <v>82</v>
      </c>
      <c r="AY1139" s="16" t="s">
        <v>165</v>
      </c>
      <c r="BE1139" s="256">
        <f>IF(N1139="základní",J1139,0)</f>
        <v>0</v>
      </c>
      <c r="BF1139" s="256">
        <f>IF(N1139="snížená",J1139,0)</f>
        <v>0</v>
      </c>
      <c r="BG1139" s="256">
        <f>IF(N1139="zákl. přenesená",J1139,0)</f>
        <v>0</v>
      </c>
      <c r="BH1139" s="256">
        <f>IF(N1139="sníž. přenesená",J1139,0)</f>
        <v>0</v>
      </c>
      <c r="BI1139" s="256">
        <f>IF(N1139="nulová",J1139,0)</f>
        <v>0</v>
      </c>
      <c r="BJ1139" s="16" t="s">
        <v>80</v>
      </c>
      <c r="BK1139" s="256">
        <f>ROUND(I1139*H1139,2)</f>
        <v>0</v>
      </c>
      <c r="BL1139" s="16" t="s">
        <v>247</v>
      </c>
      <c r="BM1139" s="255" t="s">
        <v>3562</v>
      </c>
    </row>
    <row r="1140" spans="1:47" s="2" customFormat="1" ht="12">
      <c r="A1140" s="37"/>
      <c r="B1140" s="38"/>
      <c r="C1140" s="39"/>
      <c r="D1140" s="259" t="s">
        <v>437</v>
      </c>
      <c r="E1140" s="39"/>
      <c r="F1140" s="290" t="s">
        <v>1223</v>
      </c>
      <c r="G1140" s="39"/>
      <c r="H1140" s="39"/>
      <c r="I1140" s="153"/>
      <c r="J1140" s="39"/>
      <c r="K1140" s="39"/>
      <c r="L1140" s="43"/>
      <c r="M1140" s="291"/>
      <c r="N1140" s="292"/>
      <c r="O1140" s="90"/>
      <c r="P1140" s="90"/>
      <c r="Q1140" s="90"/>
      <c r="R1140" s="90"/>
      <c r="S1140" s="90"/>
      <c r="T1140" s="91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T1140" s="16" t="s">
        <v>437</v>
      </c>
      <c r="AU1140" s="16" t="s">
        <v>82</v>
      </c>
    </row>
    <row r="1141" spans="1:51" s="14" customFormat="1" ht="12">
      <c r="A1141" s="14"/>
      <c r="B1141" s="268"/>
      <c r="C1141" s="269"/>
      <c r="D1141" s="259" t="s">
        <v>173</v>
      </c>
      <c r="E1141" s="270" t="s">
        <v>1</v>
      </c>
      <c r="F1141" s="271" t="s">
        <v>3563</v>
      </c>
      <c r="G1141" s="269"/>
      <c r="H1141" s="272">
        <v>60.87</v>
      </c>
      <c r="I1141" s="273"/>
      <c r="J1141" s="269"/>
      <c r="K1141" s="269"/>
      <c r="L1141" s="274"/>
      <c r="M1141" s="275"/>
      <c r="N1141" s="276"/>
      <c r="O1141" s="276"/>
      <c r="P1141" s="276"/>
      <c r="Q1141" s="276"/>
      <c r="R1141" s="276"/>
      <c r="S1141" s="276"/>
      <c r="T1141" s="277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78" t="s">
        <v>173</v>
      </c>
      <c r="AU1141" s="278" t="s">
        <v>82</v>
      </c>
      <c r="AV1141" s="14" t="s">
        <v>82</v>
      </c>
      <c r="AW1141" s="14" t="s">
        <v>30</v>
      </c>
      <c r="AX1141" s="14" t="s">
        <v>73</v>
      </c>
      <c r="AY1141" s="278" t="s">
        <v>165</v>
      </c>
    </row>
    <row r="1142" spans="1:51" s="14" customFormat="1" ht="12">
      <c r="A1142" s="14"/>
      <c r="B1142" s="268"/>
      <c r="C1142" s="269"/>
      <c r="D1142" s="259" t="s">
        <v>173</v>
      </c>
      <c r="E1142" s="270" t="s">
        <v>1</v>
      </c>
      <c r="F1142" s="271" t="s">
        <v>3564</v>
      </c>
      <c r="G1142" s="269"/>
      <c r="H1142" s="272">
        <v>99.379</v>
      </c>
      <c r="I1142" s="273"/>
      <c r="J1142" s="269"/>
      <c r="K1142" s="269"/>
      <c r="L1142" s="274"/>
      <c r="M1142" s="275"/>
      <c r="N1142" s="276"/>
      <c r="O1142" s="276"/>
      <c r="P1142" s="276"/>
      <c r="Q1142" s="276"/>
      <c r="R1142" s="276"/>
      <c r="S1142" s="276"/>
      <c r="T1142" s="27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8" t="s">
        <v>173</v>
      </c>
      <c r="AU1142" s="278" t="s">
        <v>82</v>
      </c>
      <c r="AV1142" s="14" t="s">
        <v>82</v>
      </c>
      <c r="AW1142" s="14" t="s">
        <v>30</v>
      </c>
      <c r="AX1142" s="14" t="s">
        <v>73</v>
      </c>
      <c r="AY1142" s="278" t="s">
        <v>165</v>
      </c>
    </row>
    <row r="1143" spans="1:65" s="2" customFormat="1" ht="21.75" customHeight="1">
      <c r="A1143" s="37"/>
      <c r="B1143" s="38"/>
      <c r="C1143" s="279" t="s">
        <v>1269</v>
      </c>
      <c r="D1143" s="279" t="s">
        <v>238</v>
      </c>
      <c r="E1143" s="280" t="s">
        <v>1226</v>
      </c>
      <c r="F1143" s="281" t="s">
        <v>1227</v>
      </c>
      <c r="G1143" s="282" t="s">
        <v>273</v>
      </c>
      <c r="H1143" s="283">
        <v>84</v>
      </c>
      <c r="I1143" s="284"/>
      <c r="J1143" s="285">
        <f>ROUND(I1143*H1143,2)</f>
        <v>0</v>
      </c>
      <c r="K1143" s="286"/>
      <c r="L1143" s="287"/>
      <c r="M1143" s="288" t="s">
        <v>1</v>
      </c>
      <c r="N1143" s="289" t="s">
        <v>38</v>
      </c>
      <c r="O1143" s="90"/>
      <c r="P1143" s="253">
        <f>O1143*H1143</f>
        <v>0</v>
      </c>
      <c r="Q1143" s="253">
        <v>0.00014</v>
      </c>
      <c r="R1143" s="253">
        <f>Q1143*H1143</f>
        <v>0.01176</v>
      </c>
      <c r="S1143" s="253">
        <v>0</v>
      </c>
      <c r="T1143" s="254">
        <f>S1143*H1143</f>
        <v>0</v>
      </c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R1143" s="255" t="s">
        <v>333</v>
      </c>
      <c r="AT1143" s="255" t="s">
        <v>238</v>
      </c>
      <c r="AU1143" s="255" t="s">
        <v>82</v>
      </c>
      <c r="AY1143" s="16" t="s">
        <v>165</v>
      </c>
      <c r="BE1143" s="256">
        <f>IF(N1143="základní",J1143,0)</f>
        <v>0</v>
      </c>
      <c r="BF1143" s="256">
        <f>IF(N1143="snížená",J1143,0)</f>
        <v>0</v>
      </c>
      <c r="BG1143" s="256">
        <f>IF(N1143="zákl. přenesená",J1143,0)</f>
        <v>0</v>
      </c>
      <c r="BH1143" s="256">
        <f>IF(N1143="sníž. přenesená",J1143,0)</f>
        <v>0</v>
      </c>
      <c r="BI1143" s="256">
        <f>IF(N1143="nulová",J1143,0)</f>
        <v>0</v>
      </c>
      <c r="BJ1143" s="16" t="s">
        <v>80</v>
      </c>
      <c r="BK1143" s="256">
        <f>ROUND(I1143*H1143,2)</f>
        <v>0</v>
      </c>
      <c r="BL1143" s="16" t="s">
        <v>247</v>
      </c>
      <c r="BM1143" s="255" t="s">
        <v>3565</v>
      </c>
    </row>
    <row r="1144" spans="1:51" s="14" customFormat="1" ht="12">
      <c r="A1144" s="14"/>
      <c r="B1144" s="268"/>
      <c r="C1144" s="269"/>
      <c r="D1144" s="259" t="s">
        <v>173</v>
      </c>
      <c r="E1144" s="270" t="s">
        <v>1</v>
      </c>
      <c r="F1144" s="271" t="s">
        <v>3566</v>
      </c>
      <c r="G1144" s="269"/>
      <c r="H1144" s="272">
        <v>84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173</v>
      </c>
      <c r="AU1144" s="278" t="s">
        <v>82</v>
      </c>
      <c r="AV1144" s="14" t="s">
        <v>82</v>
      </c>
      <c r="AW1144" s="14" t="s">
        <v>30</v>
      </c>
      <c r="AX1144" s="14" t="s">
        <v>73</v>
      </c>
      <c r="AY1144" s="278" t="s">
        <v>165</v>
      </c>
    </row>
    <row r="1145" spans="1:65" s="2" customFormat="1" ht="16.5" customHeight="1">
      <c r="A1145" s="37"/>
      <c r="B1145" s="38"/>
      <c r="C1145" s="279" t="s">
        <v>1273</v>
      </c>
      <c r="D1145" s="279" t="s">
        <v>238</v>
      </c>
      <c r="E1145" s="280" t="s">
        <v>3567</v>
      </c>
      <c r="F1145" s="281" t="s">
        <v>3568</v>
      </c>
      <c r="G1145" s="282" t="s">
        <v>273</v>
      </c>
      <c r="H1145" s="283">
        <v>96</v>
      </c>
      <c r="I1145" s="284"/>
      <c r="J1145" s="285">
        <f>ROUND(I1145*H1145,2)</f>
        <v>0</v>
      </c>
      <c r="K1145" s="286"/>
      <c r="L1145" s="287"/>
      <c r="M1145" s="288" t="s">
        <v>1</v>
      </c>
      <c r="N1145" s="289" t="s">
        <v>38</v>
      </c>
      <c r="O1145" s="90"/>
      <c r="P1145" s="253">
        <f>O1145*H1145</f>
        <v>0</v>
      </c>
      <c r="Q1145" s="253">
        <v>0.00055</v>
      </c>
      <c r="R1145" s="253">
        <f>Q1145*H1145</f>
        <v>0.0528</v>
      </c>
      <c r="S1145" s="253">
        <v>0</v>
      </c>
      <c r="T1145" s="254">
        <f>S1145*H1145</f>
        <v>0</v>
      </c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R1145" s="255" t="s">
        <v>333</v>
      </c>
      <c r="AT1145" s="255" t="s">
        <v>238</v>
      </c>
      <c r="AU1145" s="255" t="s">
        <v>82</v>
      </c>
      <c r="AY1145" s="16" t="s">
        <v>165</v>
      </c>
      <c r="BE1145" s="256">
        <f>IF(N1145="základní",J1145,0)</f>
        <v>0</v>
      </c>
      <c r="BF1145" s="256">
        <f>IF(N1145="snížená",J1145,0)</f>
        <v>0</v>
      </c>
      <c r="BG1145" s="256">
        <f>IF(N1145="zákl. přenesená",J1145,0)</f>
        <v>0</v>
      </c>
      <c r="BH1145" s="256">
        <f>IF(N1145="sníž. přenesená",J1145,0)</f>
        <v>0</v>
      </c>
      <c r="BI1145" s="256">
        <f>IF(N1145="nulová",J1145,0)</f>
        <v>0</v>
      </c>
      <c r="BJ1145" s="16" t="s">
        <v>80</v>
      </c>
      <c r="BK1145" s="256">
        <f>ROUND(I1145*H1145,2)</f>
        <v>0</v>
      </c>
      <c r="BL1145" s="16" t="s">
        <v>247</v>
      </c>
      <c r="BM1145" s="255" t="s">
        <v>3569</v>
      </c>
    </row>
    <row r="1146" spans="1:51" s="14" customFormat="1" ht="12">
      <c r="A1146" s="14"/>
      <c r="B1146" s="268"/>
      <c r="C1146" s="269"/>
      <c r="D1146" s="259" t="s">
        <v>173</v>
      </c>
      <c r="E1146" s="270" t="s">
        <v>1</v>
      </c>
      <c r="F1146" s="271" t="s">
        <v>3570</v>
      </c>
      <c r="G1146" s="269"/>
      <c r="H1146" s="272">
        <v>96</v>
      </c>
      <c r="I1146" s="273"/>
      <c r="J1146" s="269"/>
      <c r="K1146" s="269"/>
      <c r="L1146" s="274"/>
      <c r="M1146" s="275"/>
      <c r="N1146" s="276"/>
      <c r="O1146" s="276"/>
      <c r="P1146" s="276"/>
      <c r="Q1146" s="276"/>
      <c r="R1146" s="276"/>
      <c r="S1146" s="276"/>
      <c r="T1146" s="277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78" t="s">
        <v>173</v>
      </c>
      <c r="AU1146" s="278" t="s">
        <v>82</v>
      </c>
      <c r="AV1146" s="14" t="s">
        <v>82</v>
      </c>
      <c r="AW1146" s="14" t="s">
        <v>30</v>
      </c>
      <c r="AX1146" s="14" t="s">
        <v>73</v>
      </c>
      <c r="AY1146" s="278" t="s">
        <v>165</v>
      </c>
    </row>
    <row r="1147" spans="1:65" s="2" customFormat="1" ht="21.75" customHeight="1">
      <c r="A1147" s="37"/>
      <c r="B1147" s="38"/>
      <c r="C1147" s="279" t="s">
        <v>1277</v>
      </c>
      <c r="D1147" s="279" t="s">
        <v>238</v>
      </c>
      <c r="E1147" s="280" t="s">
        <v>3571</v>
      </c>
      <c r="F1147" s="281" t="s">
        <v>3572</v>
      </c>
      <c r="G1147" s="282" t="s">
        <v>273</v>
      </c>
      <c r="H1147" s="283">
        <v>40</v>
      </c>
      <c r="I1147" s="284"/>
      <c r="J1147" s="285">
        <f>ROUND(I1147*H1147,2)</f>
        <v>0</v>
      </c>
      <c r="K1147" s="286"/>
      <c r="L1147" s="287"/>
      <c r="M1147" s="288" t="s">
        <v>1</v>
      </c>
      <c r="N1147" s="289" t="s">
        <v>38</v>
      </c>
      <c r="O1147" s="90"/>
      <c r="P1147" s="253">
        <f>O1147*H1147</f>
        <v>0</v>
      </c>
      <c r="Q1147" s="253">
        <v>0.00025</v>
      </c>
      <c r="R1147" s="253">
        <f>Q1147*H1147</f>
        <v>0.01</v>
      </c>
      <c r="S1147" s="253">
        <v>0</v>
      </c>
      <c r="T1147" s="254">
        <f>S1147*H1147</f>
        <v>0</v>
      </c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R1147" s="255" t="s">
        <v>333</v>
      </c>
      <c r="AT1147" s="255" t="s">
        <v>238</v>
      </c>
      <c r="AU1147" s="255" t="s">
        <v>82</v>
      </c>
      <c r="AY1147" s="16" t="s">
        <v>165</v>
      </c>
      <c r="BE1147" s="256">
        <f>IF(N1147="základní",J1147,0)</f>
        <v>0</v>
      </c>
      <c r="BF1147" s="256">
        <f>IF(N1147="snížená",J1147,0)</f>
        <v>0</v>
      </c>
      <c r="BG1147" s="256">
        <f>IF(N1147="zákl. přenesená",J1147,0)</f>
        <v>0</v>
      </c>
      <c r="BH1147" s="256">
        <f>IF(N1147="sníž. přenesená",J1147,0)</f>
        <v>0</v>
      </c>
      <c r="BI1147" s="256">
        <f>IF(N1147="nulová",J1147,0)</f>
        <v>0</v>
      </c>
      <c r="BJ1147" s="16" t="s">
        <v>80</v>
      </c>
      <c r="BK1147" s="256">
        <f>ROUND(I1147*H1147,2)</f>
        <v>0</v>
      </c>
      <c r="BL1147" s="16" t="s">
        <v>247</v>
      </c>
      <c r="BM1147" s="255" t="s">
        <v>3573</v>
      </c>
    </row>
    <row r="1148" spans="1:65" s="2" customFormat="1" ht="16.5" customHeight="1">
      <c r="A1148" s="37"/>
      <c r="B1148" s="38"/>
      <c r="C1148" s="243" t="s">
        <v>1281</v>
      </c>
      <c r="D1148" s="243" t="s">
        <v>167</v>
      </c>
      <c r="E1148" s="244" t="s">
        <v>1231</v>
      </c>
      <c r="F1148" s="245" t="s">
        <v>1232</v>
      </c>
      <c r="G1148" s="246" t="s">
        <v>273</v>
      </c>
      <c r="H1148" s="247">
        <v>108</v>
      </c>
      <c r="I1148" s="248"/>
      <c r="J1148" s="249">
        <f>ROUND(I1148*H1148,2)</f>
        <v>0</v>
      </c>
      <c r="K1148" s="250"/>
      <c r="L1148" s="43"/>
      <c r="M1148" s="251" t="s">
        <v>1</v>
      </c>
      <c r="N1148" s="252" t="s">
        <v>38</v>
      </c>
      <c r="O1148" s="90"/>
      <c r="P1148" s="253">
        <f>O1148*H1148</f>
        <v>0</v>
      </c>
      <c r="Q1148" s="253">
        <v>0</v>
      </c>
      <c r="R1148" s="253">
        <f>Q1148*H1148</f>
        <v>0</v>
      </c>
      <c r="S1148" s="253">
        <v>0</v>
      </c>
      <c r="T1148" s="254">
        <f>S1148*H1148</f>
        <v>0</v>
      </c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R1148" s="255" t="s">
        <v>247</v>
      </c>
      <c r="AT1148" s="255" t="s">
        <v>167</v>
      </c>
      <c r="AU1148" s="255" t="s">
        <v>82</v>
      </c>
      <c r="AY1148" s="16" t="s">
        <v>165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6" t="s">
        <v>80</v>
      </c>
      <c r="BK1148" s="256">
        <f>ROUND(I1148*H1148,2)</f>
        <v>0</v>
      </c>
      <c r="BL1148" s="16" t="s">
        <v>247</v>
      </c>
      <c r="BM1148" s="255" t="s">
        <v>3574</v>
      </c>
    </row>
    <row r="1149" spans="1:51" s="14" customFormat="1" ht="12">
      <c r="A1149" s="14"/>
      <c r="B1149" s="268"/>
      <c r="C1149" s="269"/>
      <c r="D1149" s="259" t="s">
        <v>173</v>
      </c>
      <c r="E1149" s="270" t="s">
        <v>1</v>
      </c>
      <c r="F1149" s="271" t="s">
        <v>3575</v>
      </c>
      <c r="G1149" s="269"/>
      <c r="H1149" s="272">
        <v>108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173</v>
      </c>
      <c r="AU1149" s="278" t="s">
        <v>82</v>
      </c>
      <c r="AV1149" s="14" t="s">
        <v>82</v>
      </c>
      <c r="AW1149" s="14" t="s">
        <v>30</v>
      </c>
      <c r="AX1149" s="14" t="s">
        <v>73</v>
      </c>
      <c r="AY1149" s="278" t="s">
        <v>165</v>
      </c>
    </row>
    <row r="1150" spans="1:65" s="2" customFormat="1" ht="16.5" customHeight="1">
      <c r="A1150" s="37"/>
      <c r="B1150" s="38"/>
      <c r="C1150" s="279" t="s">
        <v>1285</v>
      </c>
      <c r="D1150" s="279" t="s">
        <v>238</v>
      </c>
      <c r="E1150" s="280" t="s">
        <v>1236</v>
      </c>
      <c r="F1150" s="281" t="s">
        <v>1237</v>
      </c>
      <c r="G1150" s="282" t="s">
        <v>273</v>
      </c>
      <c r="H1150" s="283">
        <v>14</v>
      </c>
      <c r="I1150" s="284"/>
      <c r="J1150" s="285">
        <f>ROUND(I1150*H1150,2)</f>
        <v>0</v>
      </c>
      <c r="K1150" s="286"/>
      <c r="L1150" s="287"/>
      <c r="M1150" s="288" t="s">
        <v>1</v>
      </c>
      <c r="N1150" s="289" t="s">
        <v>38</v>
      </c>
      <c r="O1150" s="90"/>
      <c r="P1150" s="253">
        <f>O1150*H1150</f>
        <v>0</v>
      </c>
      <c r="Q1150" s="253">
        <v>0.00023</v>
      </c>
      <c r="R1150" s="253">
        <f>Q1150*H1150</f>
        <v>0.00322</v>
      </c>
      <c r="S1150" s="253">
        <v>0</v>
      </c>
      <c r="T1150" s="254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55" t="s">
        <v>333</v>
      </c>
      <c r="AT1150" s="255" t="s">
        <v>238</v>
      </c>
      <c r="AU1150" s="255" t="s">
        <v>82</v>
      </c>
      <c r="AY1150" s="16" t="s">
        <v>165</v>
      </c>
      <c r="BE1150" s="256">
        <f>IF(N1150="základní",J1150,0)</f>
        <v>0</v>
      </c>
      <c r="BF1150" s="256">
        <f>IF(N1150="snížená",J1150,0)</f>
        <v>0</v>
      </c>
      <c r="BG1150" s="256">
        <f>IF(N1150="zákl. přenesená",J1150,0)</f>
        <v>0</v>
      </c>
      <c r="BH1150" s="256">
        <f>IF(N1150="sníž. přenesená",J1150,0)</f>
        <v>0</v>
      </c>
      <c r="BI1150" s="256">
        <f>IF(N1150="nulová",J1150,0)</f>
        <v>0</v>
      </c>
      <c r="BJ1150" s="16" t="s">
        <v>80</v>
      </c>
      <c r="BK1150" s="256">
        <f>ROUND(I1150*H1150,2)</f>
        <v>0</v>
      </c>
      <c r="BL1150" s="16" t="s">
        <v>247</v>
      </c>
      <c r="BM1150" s="255" t="s">
        <v>3576</v>
      </c>
    </row>
    <row r="1151" spans="1:65" s="2" customFormat="1" ht="16.5" customHeight="1">
      <c r="A1151" s="37"/>
      <c r="B1151" s="38"/>
      <c r="C1151" s="279" t="s">
        <v>1291</v>
      </c>
      <c r="D1151" s="279" t="s">
        <v>238</v>
      </c>
      <c r="E1151" s="280" t="s">
        <v>1240</v>
      </c>
      <c r="F1151" s="281" t="s">
        <v>1241</v>
      </c>
      <c r="G1151" s="282" t="s">
        <v>273</v>
      </c>
      <c r="H1151" s="283">
        <v>14</v>
      </c>
      <c r="I1151" s="284"/>
      <c r="J1151" s="285">
        <f>ROUND(I1151*H1151,2)</f>
        <v>0</v>
      </c>
      <c r="K1151" s="286"/>
      <c r="L1151" s="287"/>
      <c r="M1151" s="288" t="s">
        <v>1</v>
      </c>
      <c r="N1151" s="289" t="s">
        <v>38</v>
      </c>
      <c r="O1151" s="90"/>
      <c r="P1151" s="253">
        <f>O1151*H1151</f>
        <v>0</v>
      </c>
      <c r="Q1151" s="253">
        <v>0.00013</v>
      </c>
      <c r="R1151" s="253">
        <f>Q1151*H1151</f>
        <v>0.0018199999999999998</v>
      </c>
      <c r="S1151" s="253">
        <v>0</v>
      </c>
      <c r="T1151" s="254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255" t="s">
        <v>333</v>
      </c>
      <c r="AT1151" s="255" t="s">
        <v>238</v>
      </c>
      <c r="AU1151" s="255" t="s">
        <v>82</v>
      </c>
      <c r="AY1151" s="16" t="s">
        <v>165</v>
      </c>
      <c r="BE1151" s="256">
        <f>IF(N1151="základní",J1151,0)</f>
        <v>0</v>
      </c>
      <c r="BF1151" s="256">
        <f>IF(N1151="snížená",J1151,0)</f>
        <v>0</v>
      </c>
      <c r="BG1151" s="256">
        <f>IF(N1151="zákl. přenesená",J1151,0)</f>
        <v>0</v>
      </c>
      <c r="BH1151" s="256">
        <f>IF(N1151="sníž. přenesená",J1151,0)</f>
        <v>0</v>
      </c>
      <c r="BI1151" s="256">
        <f>IF(N1151="nulová",J1151,0)</f>
        <v>0</v>
      </c>
      <c r="BJ1151" s="16" t="s">
        <v>80</v>
      </c>
      <c r="BK1151" s="256">
        <f>ROUND(I1151*H1151,2)</f>
        <v>0</v>
      </c>
      <c r="BL1151" s="16" t="s">
        <v>247</v>
      </c>
      <c r="BM1151" s="255" t="s">
        <v>3577</v>
      </c>
    </row>
    <row r="1152" spans="1:65" s="2" customFormat="1" ht="16.5" customHeight="1">
      <c r="A1152" s="37"/>
      <c r="B1152" s="38"/>
      <c r="C1152" s="279" t="s">
        <v>1295</v>
      </c>
      <c r="D1152" s="279" t="s">
        <v>238</v>
      </c>
      <c r="E1152" s="280" t="s">
        <v>1244</v>
      </c>
      <c r="F1152" s="281" t="s">
        <v>1245</v>
      </c>
      <c r="G1152" s="282" t="s">
        <v>273</v>
      </c>
      <c r="H1152" s="283">
        <v>14</v>
      </c>
      <c r="I1152" s="284"/>
      <c r="J1152" s="285">
        <f>ROUND(I1152*H1152,2)</f>
        <v>0</v>
      </c>
      <c r="K1152" s="286"/>
      <c r="L1152" s="287"/>
      <c r="M1152" s="288" t="s">
        <v>1</v>
      </c>
      <c r="N1152" s="289" t="s">
        <v>38</v>
      </c>
      <c r="O1152" s="90"/>
      <c r="P1152" s="253">
        <f>O1152*H1152</f>
        <v>0</v>
      </c>
      <c r="Q1152" s="253">
        <v>0.00016</v>
      </c>
      <c r="R1152" s="253">
        <f>Q1152*H1152</f>
        <v>0.0022400000000000002</v>
      </c>
      <c r="S1152" s="253">
        <v>0</v>
      </c>
      <c r="T1152" s="254">
        <f>S1152*H1152</f>
        <v>0</v>
      </c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R1152" s="255" t="s">
        <v>333</v>
      </c>
      <c r="AT1152" s="255" t="s">
        <v>238</v>
      </c>
      <c r="AU1152" s="255" t="s">
        <v>82</v>
      </c>
      <c r="AY1152" s="16" t="s">
        <v>165</v>
      </c>
      <c r="BE1152" s="256">
        <f>IF(N1152="základní",J1152,0)</f>
        <v>0</v>
      </c>
      <c r="BF1152" s="256">
        <f>IF(N1152="snížená",J1152,0)</f>
        <v>0</v>
      </c>
      <c r="BG1152" s="256">
        <f>IF(N1152="zákl. přenesená",J1152,0)</f>
        <v>0</v>
      </c>
      <c r="BH1152" s="256">
        <f>IF(N1152="sníž. přenesená",J1152,0)</f>
        <v>0</v>
      </c>
      <c r="BI1152" s="256">
        <f>IF(N1152="nulová",J1152,0)</f>
        <v>0</v>
      </c>
      <c r="BJ1152" s="16" t="s">
        <v>80</v>
      </c>
      <c r="BK1152" s="256">
        <f>ROUND(I1152*H1152,2)</f>
        <v>0</v>
      </c>
      <c r="BL1152" s="16" t="s">
        <v>247</v>
      </c>
      <c r="BM1152" s="255" t="s">
        <v>3578</v>
      </c>
    </row>
    <row r="1153" spans="1:65" s="2" customFormat="1" ht="21.75" customHeight="1">
      <c r="A1153" s="37"/>
      <c r="B1153" s="38"/>
      <c r="C1153" s="279" t="s">
        <v>1300</v>
      </c>
      <c r="D1153" s="279" t="s">
        <v>238</v>
      </c>
      <c r="E1153" s="280" t="s">
        <v>1248</v>
      </c>
      <c r="F1153" s="281" t="s">
        <v>1249</v>
      </c>
      <c r="G1153" s="282" t="s">
        <v>273</v>
      </c>
      <c r="H1153" s="283">
        <v>24</v>
      </c>
      <c r="I1153" s="284"/>
      <c r="J1153" s="285">
        <f>ROUND(I1153*H1153,2)</f>
        <v>0</v>
      </c>
      <c r="K1153" s="286"/>
      <c r="L1153" s="287"/>
      <c r="M1153" s="288" t="s">
        <v>1</v>
      </c>
      <c r="N1153" s="289" t="s">
        <v>38</v>
      </c>
      <c r="O1153" s="90"/>
      <c r="P1153" s="253">
        <f>O1153*H1153</f>
        <v>0</v>
      </c>
      <c r="Q1153" s="253">
        <v>0.00026</v>
      </c>
      <c r="R1153" s="253">
        <f>Q1153*H1153</f>
        <v>0.006239999999999999</v>
      </c>
      <c r="S1153" s="253">
        <v>0</v>
      </c>
      <c r="T1153" s="254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255" t="s">
        <v>333</v>
      </c>
      <c r="AT1153" s="255" t="s">
        <v>238</v>
      </c>
      <c r="AU1153" s="255" t="s">
        <v>82</v>
      </c>
      <c r="AY1153" s="16" t="s">
        <v>165</v>
      </c>
      <c r="BE1153" s="256">
        <f>IF(N1153="základní",J1153,0)</f>
        <v>0</v>
      </c>
      <c r="BF1153" s="256">
        <f>IF(N1153="snížená",J1153,0)</f>
        <v>0</v>
      </c>
      <c r="BG1153" s="256">
        <f>IF(N1153="zákl. přenesená",J1153,0)</f>
        <v>0</v>
      </c>
      <c r="BH1153" s="256">
        <f>IF(N1153="sníž. přenesená",J1153,0)</f>
        <v>0</v>
      </c>
      <c r="BI1153" s="256">
        <f>IF(N1153="nulová",J1153,0)</f>
        <v>0</v>
      </c>
      <c r="BJ1153" s="16" t="s">
        <v>80</v>
      </c>
      <c r="BK1153" s="256">
        <f>ROUND(I1153*H1153,2)</f>
        <v>0</v>
      </c>
      <c r="BL1153" s="16" t="s">
        <v>247</v>
      </c>
      <c r="BM1153" s="255" t="s">
        <v>3579</v>
      </c>
    </row>
    <row r="1154" spans="1:51" s="14" customFormat="1" ht="12">
      <c r="A1154" s="14"/>
      <c r="B1154" s="268"/>
      <c r="C1154" s="269"/>
      <c r="D1154" s="259" t="s">
        <v>173</v>
      </c>
      <c r="E1154" s="270" t="s">
        <v>1</v>
      </c>
      <c r="F1154" s="271" t="s">
        <v>3580</v>
      </c>
      <c r="G1154" s="269"/>
      <c r="H1154" s="272">
        <v>24</v>
      </c>
      <c r="I1154" s="273"/>
      <c r="J1154" s="269"/>
      <c r="K1154" s="269"/>
      <c r="L1154" s="274"/>
      <c r="M1154" s="275"/>
      <c r="N1154" s="276"/>
      <c r="O1154" s="276"/>
      <c r="P1154" s="276"/>
      <c r="Q1154" s="276"/>
      <c r="R1154" s="276"/>
      <c r="S1154" s="276"/>
      <c r="T1154" s="27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8" t="s">
        <v>173</v>
      </c>
      <c r="AU1154" s="278" t="s">
        <v>82</v>
      </c>
      <c r="AV1154" s="14" t="s">
        <v>82</v>
      </c>
      <c r="AW1154" s="14" t="s">
        <v>30</v>
      </c>
      <c r="AX1154" s="14" t="s">
        <v>73</v>
      </c>
      <c r="AY1154" s="278" t="s">
        <v>165</v>
      </c>
    </row>
    <row r="1155" spans="1:65" s="2" customFormat="1" ht="21.75" customHeight="1">
      <c r="A1155" s="37"/>
      <c r="B1155" s="38"/>
      <c r="C1155" s="279" t="s">
        <v>1309</v>
      </c>
      <c r="D1155" s="279" t="s">
        <v>238</v>
      </c>
      <c r="E1155" s="280" t="s">
        <v>1253</v>
      </c>
      <c r="F1155" s="281" t="s">
        <v>1254</v>
      </c>
      <c r="G1155" s="282" t="s">
        <v>273</v>
      </c>
      <c r="H1155" s="283">
        <v>28</v>
      </c>
      <c r="I1155" s="284"/>
      <c r="J1155" s="285">
        <f>ROUND(I1155*H1155,2)</f>
        <v>0</v>
      </c>
      <c r="K1155" s="286"/>
      <c r="L1155" s="287"/>
      <c r="M1155" s="288" t="s">
        <v>1</v>
      </c>
      <c r="N1155" s="289" t="s">
        <v>38</v>
      </c>
      <c r="O1155" s="90"/>
      <c r="P1155" s="253">
        <f>O1155*H1155</f>
        <v>0</v>
      </c>
      <c r="Q1155" s="253">
        <v>0.0007</v>
      </c>
      <c r="R1155" s="253">
        <f>Q1155*H1155</f>
        <v>0.0196</v>
      </c>
      <c r="S1155" s="253">
        <v>0</v>
      </c>
      <c r="T1155" s="254">
        <f>S1155*H1155</f>
        <v>0</v>
      </c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R1155" s="255" t="s">
        <v>333</v>
      </c>
      <c r="AT1155" s="255" t="s">
        <v>238</v>
      </c>
      <c r="AU1155" s="255" t="s">
        <v>82</v>
      </c>
      <c r="AY1155" s="16" t="s">
        <v>165</v>
      </c>
      <c r="BE1155" s="256">
        <f>IF(N1155="základní",J1155,0)</f>
        <v>0</v>
      </c>
      <c r="BF1155" s="256">
        <f>IF(N1155="snížená",J1155,0)</f>
        <v>0</v>
      </c>
      <c r="BG1155" s="256">
        <f>IF(N1155="zákl. přenesená",J1155,0)</f>
        <v>0</v>
      </c>
      <c r="BH1155" s="256">
        <f>IF(N1155="sníž. přenesená",J1155,0)</f>
        <v>0</v>
      </c>
      <c r="BI1155" s="256">
        <f>IF(N1155="nulová",J1155,0)</f>
        <v>0</v>
      </c>
      <c r="BJ1155" s="16" t="s">
        <v>80</v>
      </c>
      <c r="BK1155" s="256">
        <f>ROUND(I1155*H1155,2)</f>
        <v>0</v>
      </c>
      <c r="BL1155" s="16" t="s">
        <v>247</v>
      </c>
      <c r="BM1155" s="255" t="s">
        <v>3581</v>
      </c>
    </row>
    <row r="1156" spans="1:51" s="14" customFormat="1" ht="12">
      <c r="A1156" s="14"/>
      <c r="B1156" s="268"/>
      <c r="C1156" s="269"/>
      <c r="D1156" s="259" t="s">
        <v>173</v>
      </c>
      <c r="E1156" s="270" t="s">
        <v>1</v>
      </c>
      <c r="F1156" s="271" t="s">
        <v>3582</v>
      </c>
      <c r="G1156" s="269"/>
      <c r="H1156" s="272">
        <v>28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173</v>
      </c>
      <c r="AU1156" s="278" t="s">
        <v>82</v>
      </c>
      <c r="AV1156" s="14" t="s">
        <v>82</v>
      </c>
      <c r="AW1156" s="14" t="s">
        <v>30</v>
      </c>
      <c r="AX1156" s="14" t="s">
        <v>73</v>
      </c>
      <c r="AY1156" s="278" t="s">
        <v>165</v>
      </c>
    </row>
    <row r="1157" spans="1:65" s="2" customFormat="1" ht="16.5" customHeight="1">
      <c r="A1157" s="37"/>
      <c r="B1157" s="38"/>
      <c r="C1157" s="279" t="s">
        <v>1313</v>
      </c>
      <c r="D1157" s="279" t="s">
        <v>238</v>
      </c>
      <c r="E1157" s="280" t="s">
        <v>1258</v>
      </c>
      <c r="F1157" s="281" t="s">
        <v>1259</v>
      </c>
      <c r="G1157" s="282" t="s">
        <v>273</v>
      </c>
      <c r="H1157" s="283">
        <v>14</v>
      </c>
      <c r="I1157" s="284"/>
      <c r="J1157" s="285">
        <f>ROUND(I1157*H1157,2)</f>
        <v>0</v>
      </c>
      <c r="K1157" s="286"/>
      <c r="L1157" s="287"/>
      <c r="M1157" s="288" t="s">
        <v>1</v>
      </c>
      <c r="N1157" s="289" t="s">
        <v>38</v>
      </c>
      <c r="O1157" s="90"/>
      <c r="P1157" s="253">
        <f>O1157*H1157</f>
        <v>0</v>
      </c>
      <c r="Q1157" s="253">
        <v>0.0002</v>
      </c>
      <c r="R1157" s="253">
        <f>Q1157*H1157</f>
        <v>0.0028</v>
      </c>
      <c r="S1157" s="253">
        <v>0</v>
      </c>
      <c r="T1157" s="254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55" t="s">
        <v>333</v>
      </c>
      <c r="AT1157" s="255" t="s">
        <v>238</v>
      </c>
      <c r="AU1157" s="255" t="s">
        <v>82</v>
      </c>
      <c r="AY1157" s="16" t="s">
        <v>165</v>
      </c>
      <c r="BE1157" s="256">
        <f>IF(N1157="základní",J1157,0)</f>
        <v>0</v>
      </c>
      <c r="BF1157" s="256">
        <f>IF(N1157="snížená",J1157,0)</f>
        <v>0</v>
      </c>
      <c r="BG1157" s="256">
        <f>IF(N1157="zákl. přenesená",J1157,0)</f>
        <v>0</v>
      </c>
      <c r="BH1157" s="256">
        <f>IF(N1157="sníž. přenesená",J1157,0)</f>
        <v>0</v>
      </c>
      <c r="BI1157" s="256">
        <f>IF(N1157="nulová",J1157,0)</f>
        <v>0</v>
      </c>
      <c r="BJ1157" s="16" t="s">
        <v>80</v>
      </c>
      <c r="BK1157" s="256">
        <f>ROUND(I1157*H1157,2)</f>
        <v>0</v>
      </c>
      <c r="BL1157" s="16" t="s">
        <v>247</v>
      </c>
      <c r="BM1157" s="255" t="s">
        <v>3583</v>
      </c>
    </row>
    <row r="1158" spans="1:65" s="2" customFormat="1" ht="21.75" customHeight="1">
      <c r="A1158" s="37"/>
      <c r="B1158" s="38"/>
      <c r="C1158" s="243" t="s">
        <v>1318</v>
      </c>
      <c r="D1158" s="243" t="s">
        <v>167</v>
      </c>
      <c r="E1158" s="244" t="s">
        <v>1262</v>
      </c>
      <c r="F1158" s="245" t="s">
        <v>1263</v>
      </c>
      <c r="G1158" s="246" t="s">
        <v>273</v>
      </c>
      <c r="H1158" s="247">
        <v>14</v>
      </c>
      <c r="I1158" s="248"/>
      <c r="J1158" s="249">
        <f>ROUND(I1158*H1158,2)</f>
        <v>0</v>
      </c>
      <c r="K1158" s="250"/>
      <c r="L1158" s="43"/>
      <c r="M1158" s="251" t="s">
        <v>1</v>
      </c>
      <c r="N1158" s="252" t="s">
        <v>38</v>
      </c>
      <c r="O1158" s="90"/>
      <c r="P1158" s="253">
        <f>O1158*H1158</f>
        <v>0</v>
      </c>
      <c r="Q1158" s="253">
        <v>0</v>
      </c>
      <c r="R1158" s="253">
        <f>Q1158*H1158</f>
        <v>0</v>
      </c>
      <c r="S1158" s="253">
        <v>0</v>
      </c>
      <c r="T1158" s="254">
        <f>S1158*H1158</f>
        <v>0</v>
      </c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R1158" s="255" t="s">
        <v>247</v>
      </c>
      <c r="AT1158" s="255" t="s">
        <v>167</v>
      </c>
      <c r="AU1158" s="255" t="s">
        <v>82</v>
      </c>
      <c r="AY1158" s="16" t="s">
        <v>165</v>
      </c>
      <c r="BE1158" s="256">
        <f>IF(N1158="základní",J1158,0)</f>
        <v>0</v>
      </c>
      <c r="BF1158" s="256">
        <f>IF(N1158="snížená",J1158,0)</f>
        <v>0</v>
      </c>
      <c r="BG1158" s="256">
        <f>IF(N1158="zákl. přenesená",J1158,0)</f>
        <v>0</v>
      </c>
      <c r="BH1158" s="256">
        <f>IF(N1158="sníž. přenesená",J1158,0)</f>
        <v>0</v>
      </c>
      <c r="BI1158" s="256">
        <f>IF(N1158="nulová",J1158,0)</f>
        <v>0</v>
      </c>
      <c r="BJ1158" s="16" t="s">
        <v>80</v>
      </c>
      <c r="BK1158" s="256">
        <f>ROUND(I1158*H1158,2)</f>
        <v>0</v>
      </c>
      <c r="BL1158" s="16" t="s">
        <v>247</v>
      </c>
      <c r="BM1158" s="255" t="s">
        <v>3584</v>
      </c>
    </row>
    <row r="1159" spans="1:65" s="2" customFormat="1" ht="16.5" customHeight="1">
      <c r="A1159" s="37"/>
      <c r="B1159" s="38"/>
      <c r="C1159" s="279" t="s">
        <v>1324</v>
      </c>
      <c r="D1159" s="279" t="s">
        <v>238</v>
      </c>
      <c r="E1159" s="280" t="s">
        <v>1266</v>
      </c>
      <c r="F1159" s="281" t="s">
        <v>1267</v>
      </c>
      <c r="G1159" s="282" t="s">
        <v>273</v>
      </c>
      <c r="H1159" s="283">
        <v>14</v>
      </c>
      <c r="I1159" s="284"/>
      <c r="J1159" s="285">
        <f>ROUND(I1159*H1159,2)</f>
        <v>0</v>
      </c>
      <c r="K1159" s="286"/>
      <c r="L1159" s="287"/>
      <c r="M1159" s="288" t="s">
        <v>1</v>
      </c>
      <c r="N1159" s="289" t="s">
        <v>38</v>
      </c>
      <c r="O1159" s="90"/>
      <c r="P1159" s="253">
        <f>O1159*H1159</f>
        <v>0</v>
      </c>
      <c r="Q1159" s="253">
        <v>0.0042</v>
      </c>
      <c r="R1159" s="253">
        <f>Q1159*H1159</f>
        <v>0.0588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333</v>
      </c>
      <c r="AT1159" s="255" t="s">
        <v>238</v>
      </c>
      <c r="AU1159" s="255" t="s">
        <v>82</v>
      </c>
      <c r="AY1159" s="16" t="s">
        <v>165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247</v>
      </c>
      <c r="BM1159" s="255" t="s">
        <v>3585</v>
      </c>
    </row>
    <row r="1160" spans="1:65" s="2" customFormat="1" ht="16.5" customHeight="1">
      <c r="A1160" s="37"/>
      <c r="B1160" s="38"/>
      <c r="C1160" s="279" t="s">
        <v>1328</v>
      </c>
      <c r="D1160" s="279" t="s">
        <v>238</v>
      </c>
      <c r="E1160" s="280" t="s">
        <v>1270</v>
      </c>
      <c r="F1160" s="281" t="s">
        <v>1271</v>
      </c>
      <c r="G1160" s="282" t="s">
        <v>273</v>
      </c>
      <c r="H1160" s="283">
        <v>28</v>
      </c>
      <c r="I1160" s="284"/>
      <c r="J1160" s="285">
        <f>ROUND(I1160*H1160,2)</f>
        <v>0</v>
      </c>
      <c r="K1160" s="286"/>
      <c r="L1160" s="287"/>
      <c r="M1160" s="288" t="s">
        <v>1</v>
      </c>
      <c r="N1160" s="289" t="s">
        <v>38</v>
      </c>
      <c r="O1160" s="90"/>
      <c r="P1160" s="253">
        <f>O1160*H1160</f>
        <v>0</v>
      </c>
      <c r="Q1160" s="253">
        <v>0.00032</v>
      </c>
      <c r="R1160" s="253">
        <f>Q1160*H1160</f>
        <v>0.008960000000000001</v>
      </c>
      <c r="S1160" s="253">
        <v>0</v>
      </c>
      <c r="T1160" s="254">
        <f>S1160*H1160</f>
        <v>0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55" t="s">
        <v>333</v>
      </c>
      <c r="AT1160" s="255" t="s">
        <v>238</v>
      </c>
      <c r="AU1160" s="255" t="s">
        <v>82</v>
      </c>
      <c r="AY1160" s="16" t="s">
        <v>165</v>
      </c>
      <c r="BE1160" s="256">
        <f>IF(N1160="základní",J1160,0)</f>
        <v>0</v>
      </c>
      <c r="BF1160" s="256">
        <f>IF(N1160="snížená",J1160,0)</f>
        <v>0</v>
      </c>
      <c r="BG1160" s="256">
        <f>IF(N1160="zákl. přenesená",J1160,0)</f>
        <v>0</v>
      </c>
      <c r="BH1160" s="256">
        <f>IF(N1160="sníž. přenesená",J1160,0)</f>
        <v>0</v>
      </c>
      <c r="BI1160" s="256">
        <f>IF(N1160="nulová",J1160,0)</f>
        <v>0</v>
      </c>
      <c r="BJ1160" s="16" t="s">
        <v>80</v>
      </c>
      <c r="BK1160" s="256">
        <f>ROUND(I1160*H1160,2)</f>
        <v>0</v>
      </c>
      <c r="BL1160" s="16" t="s">
        <v>247</v>
      </c>
      <c r="BM1160" s="255" t="s">
        <v>3586</v>
      </c>
    </row>
    <row r="1161" spans="1:51" s="14" customFormat="1" ht="12">
      <c r="A1161" s="14"/>
      <c r="B1161" s="268"/>
      <c r="C1161" s="269"/>
      <c r="D1161" s="259" t="s">
        <v>173</v>
      </c>
      <c r="E1161" s="270" t="s">
        <v>1</v>
      </c>
      <c r="F1161" s="271" t="s">
        <v>3582</v>
      </c>
      <c r="G1161" s="269"/>
      <c r="H1161" s="272">
        <v>28</v>
      </c>
      <c r="I1161" s="273"/>
      <c r="J1161" s="269"/>
      <c r="K1161" s="269"/>
      <c r="L1161" s="274"/>
      <c r="M1161" s="275"/>
      <c r="N1161" s="276"/>
      <c r="O1161" s="276"/>
      <c r="P1161" s="276"/>
      <c r="Q1161" s="276"/>
      <c r="R1161" s="276"/>
      <c r="S1161" s="276"/>
      <c r="T1161" s="27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78" t="s">
        <v>173</v>
      </c>
      <c r="AU1161" s="278" t="s">
        <v>82</v>
      </c>
      <c r="AV1161" s="14" t="s">
        <v>82</v>
      </c>
      <c r="AW1161" s="14" t="s">
        <v>30</v>
      </c>
      <c r="AX1161" s="14" t="s">
        <v>73</v>
      </c>
      <c r="AY1161" s="278" t="s">
        <v>165</v>
      </c>
    </row>
    <row r="1162" spans="1:65" s="2" customFormat="1" ht="16.5" customHeight="1">
      <c r="A1162" s="37"/>
      <c r="B1162" s="38"/>
      <c r="C1162" s="243" t="s">
        <v>1333</v>
      </c>
      <c r="D1162" s="243" t="s">
        <v>167</v>
      </c>
      <c r="E1162" s="244" t="s">
        <v>1274</v>
      </c>
      <c r="F1162" s="245" t="s">
        <v>1275</v>
      </c>
      <c r="G1162" s="246" t="s">
        <v>273</v>
      </c>
      <c r="H1162" s="247">
        <v>14</v>
      </c>
      <c r="I1162" s="248"/>
      <c r="J1162" s="249">
        <f>ROUND(I1162*H1162,2)</f>
        <v>0</v>
      </c>
      <c r="K1162" s="250"/>
      <c r="L1162" s="43"/>
      <c r="M1162" s="251" t="s">
        <v>1</v>
      </c>
      <c r="N1162" s="252" t="s">
        <v>38</v>
      </c>
      <c r="O1162" s="90"/>
      <c r="P1162" s="253">
        <f>O1162*H1162</f>
        <v>0</v>
      </c>
      <c r="Q1162" s="253">
        <v>0</v>
      </c>
      <c r="R1162" s="253">
        <f>Q1162*H1162</f>
        <v>0</v>
      </c>
      <c r="S1162" s="253">
        <v>0</v>
      </c>
      <c r="T1162" s="254">
        <f>S1162*H1162</f>
        <v>0</v>
      </c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R1162" s="255" t="s">
        <v>247</v>
      </c>
      <c r="AT1162" s="255" t="s">
        <v>167</v>
      </c>
      <c r="AU1162" s="255" t="s">
        <v>82</v>
      </c>
      <c r="AY1162" s="16" t="s">
        <v>165</v>
      </c>
      <c r="BE1162" s="256">
        <f>IF(N1162="základní",J1162,0)</f>
        <v>0</v>
      </c>
      <c r="BF1162" s="256">
        <f>IF(N1162="snížená",J1162,0)</f>
        <v>0</v>
      </c>
      <c r="BG1162" s="256">
        <f>IF(N1162="zákl. přenesená",J1162,0)</f>
        <v>0</v>
      </c>
      <c r="BH1162" s="256">
        <f>IF(N1162="sníž. přenesená",J1162,0)</f>
        <v>0</v>
      </c>
      <c r="BI1162" s="256">
        <f>IF(N1162="nulová",J1162,0)</f>
        <v>0</v>
      </c>
      <c r="BJ1162" s="16" t="s">
        <v>80</v>
      </c>
      <c r="BK1162" s="256">
        <f>ROUND(I1162*H1162,2)</f>
        <v>0</v>
      </c>
      <c r="BL1162" s="16" t="s">
        <v>247</v>
      </c>
      <c r="BM1162" s="255" t="s">
        <v>3587</v>
      </c>
    </row>
    <row r="1163" spans="1:65" s="2" customFormat="1" ht="16.5" customHeight="1">
      <c r="A1163" s="37"/>
      <c r="B1163" s="38"/>
      <c r="C1163" s="279" t="s">
        <v>1338</v>
      </c>
      <c r="D1163" s="279" t="s">
        <v>238</v>
      </c>
      <c r="E1163" s="280" t="s">
        <v>1278</v>
      </c>
      <c r="F1163" s="281" t="s">
        <v>1279</v>
      </c>
      <c r="G1163" s="282" t="s">
        <v>273</v>
      </c>
      <c r="H1163" s="283">
        <v>14</v>
      </c>
      <c r="I1163" s="284"/>
      <c r="J1163" s="285">
        <f>ROUND(I1163*H1163,2)</f>
        <v>0</v>
      </c>
      <c r="K1163" s="286"/>
      <c r="L1163" s="287"/>
      <c r="M1163" s="288" t="s">
        <v>1</v>
      </c>
      <c r="N1163" s="289" t="s">
        <v>38</v>
      </c>
      <c r="O1163" s="90"/>
      <c r="P1163" s="253">
        <f>O1163*H1163</f>
        <v>0</v>
      </c>
      <c r="Q1163" s="253">
        <v>1E-06</v>
      </c>
      <c r="R1163" s="253">
        <f>Q1163*H1163</f>
        <v>1.4E-05</v>
      </c>
      <c r="S1163" s="253">
        <v>0</v>
      </c>
      <c r="T1163" s="254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55" t="s">
        <v>333</v>
      </c>
      <c r="AT1163" s="255" t="s">
        <v>238</v>
      </c>
      <c r="AU1163" s="255" t="s">
        <v>82</v>
      </c>
      <c r="AY1163" s="16" t="s">
        <v>165</v>
      </c>
      <c r="BE1163" s="256">
        <f>IF(N1163="základní",J1163,0)</f>
        <v>0</v>
      </c>
      <c r="BF1163" s="256">
        <f>IF(N1163="snížená",J1163,0)</f>
        <v>0</v>
      </c>
      <c r="BG1163" s="256">
        <f>IF(N1163="zákl. přenesená",J1163,0)</f>
        <v>0</v>
      </c>
      <c r="BH1163" s="256">
        <f>IF(N1163="sníž. přenesená",J1163,0)</f>
        <v>0</v>
      </c>
      <c r="BI1163" s="256">
        <f>IF(N1163="nulová",J1163,0)</f>
        <v>0</v>
      </c>
      <c r="BJ1163" s="16" t="s">
        <v>80</v>
      </c>
      <c r="BK1163" s="256">
        <f>ROUND(I1163*H1163,2)</f>
        <v>0</v>
      </c>
      <c r="BL1163" s="16" t="s">
        <v>247</v>
      </c>
      <c r="BM1163" s="255" t="s">
        <v>3588</v>
      </c>
    </row>
    <row r="1164" spans="1:65" s="2" customFormat="1" ht="16.5" customHeight="1">
      <c r="A1164" s="37"/>
      <c r="B1164" s="38"/>
      <c r="C1164" s="243" t="s">
        <v>1343</v>
      </c>
      <c r="D1164" s="243" t="s">
        <v>167</v>
      </c>
      <c r="E1164" s="244" t="s">
        <v>3589</v>
      </c>
      <c r="F1164" s="245" t="s">
        <v>3590</v>
      </c>
      <c r="G1164" s="246" t="s">
        <v>273</v>
      </c>
      <c r="H1164" s="247">
        <v>13</v>
      </c>
      <c r="I1164" s="248"/>
      <c r="J1164" s="249">
        <f>ROUND(I1164*H1164,2)</f>
        <v>0</v>
      </c>
      <c r="K1164" s="250"/>
      <c r="L1164" s="43"/>
      <c r="M1164" s="251" t="s">
        <v>1</v>
      </c>
      <c r="N1164" s="252" t="s">
        <v>38</v>
      </c>
      <c r="O1164" s="90"/>
      <c r="P1164" s="253">
        <f>O1164*H1164</f>
        <v>0</v>
      </c>
      <c r="Q1164" s="253">
        <v>0</v>
      </c>
      <c r="R1164" s="253">
        <f>Q1164*H1164</f>
        <v>0</v>
      </c>
      <c r="S1164" s="253">
        <v>0</v>
      </c>
      <c r="T1164" s="254">
        <f>S1164*H1164</f>
        <v>0</v>
      </c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R1164" s="255" t="s">
        <v>247</v>
      </c>
      <c r="AT1164" s="255" t="s">
        <v>167</v>
      </c>
      <c r="AU1164" s="255" t="s">
        <v>82</v>
      </c>
      <c r="AY1164" s="16" t="s">
        <v>165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6" t="s">
        <v>80</v>
      </c>
      <c r="BK1164" s="256">
        <f>ROUND(I1164*H1164,2)</f>
        <v>0</v>
      </c>
      <c r="BL1164" s="16" t="s">
        <v>247</v>
      </c>
      <c r="BM1164" s="255" t="s">
        <v>3591</v>
      </c>
    </row>
    <row r="1165" spans="1:65" s="2" customFormat="1" ht="16.5" customHeight="1">
      <c r="A1165" s="37"/>
      <c r="B1165" s="38"/>
      <c r="C1165" s="279" t="s">
        <v>1348</v>
      </c>
      <c r="D1165" s="279" t="s">
        <v>238</v>
      </c>
      <c r="E1165" s="280" t="s">
        <v>3592</v>
      </c>
      <c r="F1165" s="281" t="s">
        <v>3593</v>
      </c>
      <c r="G1165" s="282" t="s">
        <v>273</v>
      </c>
      <c r="H1165" s="283">
        <v>13</v>
      </c>
      <c r="I1165" s="284"/>
      <c r="J1165" s="285">
        <f>ROUND(I1165*H1165,2)</f>
        <v>0</v>
      </c>
      <c r="K1165" s="286"/>
      <c r="L1165" s="287"/>
      <c r="M1165" s="288" t="s">
        <v>1</v>
      </c>
      <c r="N1165" s="289" t="s">
        <v>38</v>
      </c>
      <c r="O1165" s="90"/>
      <c r="P1165" s="253">
        <f>O1165*H1165</f>
        <v>0</v>
      </c>
      <c r="Q1165" s="253">
        <v>0.002</v>
      </c>
      <c r="R1165" s="253">
        <f>Q1165*H1165</f>
        <v>0.026000000000000002</v>
      </c>
      <c r="S1165" s="253">
        <v>0</v>
      </c>
      <c r="T1165" s="254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255" t="s">
        <v>333</v>
      </c>
      <c r="AT1165" s="255" t="s">
        <v>238</v>
      </c>
      <c r="AU1165" s="255" t="s">
        <v>82</v>
      </c>
      <c r="AY1165" s="16" t="s">
        <v>165</v>
      </c>
      <c r="BE1165" s="256">
        <f>IF(N1165="základní",J1165,0)</f>
        <v>0</v>
      </c>
      <c r="BF1165" s="256">
        <f>IF(N1165="snížená",J1165,0)</f>
        <v>0</v>
      </c>
      <c r="BG1165" s="256">
        <f>IF(N1165="zákl. přenesená",J1165,0)</f>
        <v>0</v>
      </c>
      <c r="BH1165" s="256">
        <f>IF(N1165="sníž. přenesená",J1165,0)</f>
        <v>0</v>
      </c>
      <c r="BI1165" s="256">
        <f>IF(N1165="nulová",J1165,0)</f>
        <v>0</v>
      </c>
      <c r="BJ1165" s="16" t="s">
        <v>80</v>
      </c>
      <c r="BK1165" s="256">
        <f>ROUND(I1165*H1165,2)</f>
        <v>0</v>
      </c>
      <c r="BL1165" s="16" t="s">
        <v>247</v>
      </c>
      <c r="BM1165" s="255" t="s">
        <v>3594</v>
      </c>
    </row>
    <row r="1166" spans="1:65" s="2" customFormat="1" ht="21.75" customHeight="1">
      <c r="A1166" s="37"/>
      <c r="B1166" s="38"/>
      <c r="C1166" s="243" t="s">
        <v>1354</v>
      </c>
      <c r="D1166" s="243" t="s">
        <v>167</v>
      </c>
      <c r="E1166" s="244" t="s">
        <v>1282</v>
      </c>
      <c r="F1166" s="245" t="s">
        <v>1283</v>
      </c>
      <c r="G1166" s="246" t="s">
        <v>273</v>
      </c>
      <c r="H1166" s="247">
        <v>1</v>
      </c>
      <c r="I1166" s="248"/>
      <c r="J1166" s="249">
        <f>ROUND(I1166*H1166,2)</f>
        <v>0</v>
      </c>
      <c r="K1166" s="250"/>
      <c r="L1166" s="43"/>
      <c r="M1166" s="251" t="s">
        <v>1</v>
      </c>
      <c r="N1166" s="252" t="s">
        <v>38</v>
      </c>
      <c r="O1166" s="90"/>
      <c r="P1166" s="253">
        <f>O1166*H1166</f>
        <v>0</v>
      </c>
      <c r="Q1166" s="253">
        <v>0</v>
      </c>
      <c r="R1166" s="253">
        <f>Q1166*H1166</f>
        <v>0</v>
      </c>
      <c r="S1166" s="253">
        <v>0</v>
      </c>
      <c r="T1166" s="254">
        <f>S1166*H1166</f>
        <v>0</v>
      </c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R1166" s="255" t="s">
        <v>247</v>
      </c>
      <c r="AT1166" s="255" t="s">
        <v>167</v>
      </c>
      <c r="AU1166" s="255" t="s">
        <v>82</v>
      </c>
      <c r="AY1166" s="16" t="s">
        <v>165</v>
      </c>
      <c r="BE1166" s="256">
        <f>IF(N1166="základní",J1166,0)</f>
        <v>0</v>
      </c>
      <c r="BF1166" s="256">
        <f>IF(N1166="snížená",J1166,0)</f>
        <v>0</v>
      </c>
      <c r="BG1166" s="256">
        <f>IF(N1166="zákl. přenesená",J1166,0)</f>
        <v>0</v>
      </c>
      <c r="BH1166" s="256">
        <f>IF(N1166="sníž. přenesená",J1166,0)</f>
        <v>0</v>
      </c>
      <c r="BI1166" s="256">
        <f>IF(N1166="nulová",J1166,0)</f>
        <v>0</v>
      </c>
      <c r="BJ1166" s="16" t="s">
        <v>80</v>
      </c>
      <c r="BK1166" s="256">
        <f>ROUND(I1166*H1166,2)</f>
        <v>0</v>
      </c>
      <c r="BL1166" s="16" t="s">
        <v>247</v>
      </c>
      <c r="BM1166" s="255" t="s">
        <v>3595</v>
      </c>
    </row>
    <row r="1167" spans="1:65" s="2" customFormat="1" ht="21.75" customHeight="1">
      <c r="A1167" s="37"/>
      <c r="B1167" s="38"/>
      <c r="C1167" s="243" t="s">
        <v>1362</v>
      </c>
      <c r="D1167" s="243" t="s">
        <v>167</v>
      </c>
      <c r="E1167" s="244" t="s">
        <v>1286</v>
      </c>
      <c r="F1167" s="245" t="s">
        <v>1287</v>
      </c>
      <c r="G1167" s="246" t="s">
        <v>219</v>
      </c>
      <c r="H1167" s="247">
        <v>0.579</v>
      </c>
      <c r="I1167" s="248"/>
      <c r="J1167" s="249">
        <f>ROUND(I1167*H1167,2)</f>
        <v>0</v>
      </c>
      <c r="K1167" s="250"/>
      <c r="L1167" s="43"/>
      <c r="M1167" s="251" t="s">
        <v>1</v>
      </c>
      <c r="N1167" s="252" t="s">
        <v>38</v>
      </c>
      <c r="O1167" s="90"/>
      <c r="P1167" s="253">
        <f>O1167*H1167</f>
        <v>0</v>
      </c>
      <c r="Q1167" s="253">
        <v>0</v>
      </c>
      <c r="R1167" s="253">
        <f>Q1167*H1167</f>
        <v>0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247</v>
      </c>
      <c r="AT1167" s="255" t="s">
        <v>167</v>
      </c>
      <c r="AU1167" s="255" t="s">
        <v>82</v>
      </c>
      <c r="AY1167" s="16" t="s">
        <v>165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247</v>
      </c>
      <c r="BM1167" s="255" t="s">
        <v>3596</v>
      </c>
    </row>
    <row r="1168" spans="1:63" s="12" customFormat="1" ht="22.8" customHeight="1">
      <c r="A1168" s="12"/>
      <c r="B1168" s="227"/>
      <c r="C1168" s="228"/>
      <c r="D1168" s="229" t="s">
        <v>72</v>
      </c>
      <c r="E1168" s="241" t="s">
        <v>1289</v>
      </c>
      <c r="F1168" s="241" t="s">
        <v>1290</v>
      </c>
      <c r="G1168" s="228"/>
      <c r="H1168" s="228"/>
      <c r="I1168" s="231"/>
      <c r="J1168" s="242">
        <f>BK1168</f>
        <v>0</v>
      </c>
      <c r="K1168" s="228"/>
      <c r="L1168" s="233"/>
      <c r="M1168" s="234"/>
      <c r="N1168" s="235"/>
      <c r="O1168" s="235"/>
      <c r="P1168" s="236">
        <f>SUM(P1169:P1175)</f>
        <v>0</v>
      </c>
      <c r="Q1168" s="235"/>
      <c r="R1168" s="236">
        <f>SUM(R1169:R1175)</f>
        <v>0</v>
      </c>
      <c r="S1168" s="235"/>
      <c r="T1168" s="237">
        <f>SUM(T1169:T1175)</f>
        <v>0</v>
      </c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R1168" s="238" t="s">
        <v>82</v>
      </c>
      <c r="AT1168" s="239" t="s">
        <v>72</v>
      </c>
      <c r="AU1168" s="239" t="s">
        <v>80</v>
      </c>
      <c r="AY1168" s="238" t="s">
        <v>165</v>
      </c>
      <c r="BK1168" s="240">
        <f>SUM(BK1169:BK1175)</f>
        <v>0</v>
      </c>
    </row>
    <row r="1169" spans="1:65" s="2" customFormat="1" ht="21.75" customHeight="1">
      <c r="A1169" s="37"/>
      <c r="B1169" s="38"/>
      <c r="C1169" s="243" t="s">
        <v>1366</v>
      </c>
      <c r="D1169" s="243" t="s">
        <v>167</v>
      </c>
      <c r="E1169" s="244" t="s">
        <v>1292</v>
      </c>
      <c r="F1169" s="245" t="s">
        <v>1293</v>
      </c>
      <c r="G1169" s="246" t="s">
        <v>273</v>
      </c>
      <c r="H1169" s="247">
        <v>8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38</v>
      </c>
      <c r="O1169" s="90"/>
      <c r="P1169" s="253">
        <f>O1169*H1169</f>
        <v>0</v>
      </c>
      <c r="Q1169" s="253">
        <v>0</v>
      </c>
      <c r="R1169" s="253">
        <f>Q1169*H1169</f>
        <v>0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247</v>
      </c>
      <c r="AT1169" s="255" t="s">
        <v>167</v>
      </c>
      <c r="AU1169" s="255" t="s">
        <v>82</v>
      </c>
      <c r="AY1169" s="16" t="s">
        <v>165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80</v>
      </c>
      <c r="BK1169" s="256">
        <f>ROUND(I1169*H1169,2)</f>
        <v>0</v>
      </c>
      <c r="BL1169" s="16" t="s">
        <v>247</v>
      </c>
      <c r="BM1169" s="255" t="s">
        <v>3597</v>
      </c>
    </row>
    <row r="1170" spans="1:65" s="2" customFormat="1" ht="21.75" customHeight="1">
      <c r="A1170" s="37"/>
      <c r="B1170" s="38"/>
      <c r="C1170" s="243" t="s">
        <v>1372</v>
      </c>
      <c r="D1170" s="243" t="s">
        <v>167</v>
      </c>
      <c r="E1170" s="244" t="s">
        <v>1296</v>
      </c>
      <c r="F1170" s="245" t="s">
        <v>1297</v>
      </c>
      <c r="G1170" s="246" t="s">
        <v>273</v>
      </c>
      <c r="H1170" s="247">
        <v>26</v>
      </c>
      <c r="I1170" s="248"/>
      <c r="J1170" s="249">
        <f>ROUND(I1170*H1170,2)</f>
        <v>0</v>
      </c>
      <c r="K1170" s="250"/>
      <c r="L1170" s="43"/>
      <c r="M1170" s="251" t="s">
        <v>1</v>
      </c>
      <c r="N1170" s="252" t="s">
        <v>38</v>
      </c>
      <c r="O1170" s="90"/>
      <c r="P1170" s="253">
        <f>O1170*H1170</f>
        <v>0</v>
      </c>
      <c r="Q1170" s="253">
        <v>0</v>
      </c>
      <c r="R1170" s="253">
        <f>Q1170*H1170</f>
        <v>0</v>
      </c>
      <c r="S1170" s="253">
        <v>0</v>
      </c>
      <c r="T1170" s="254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55" t="s">
        <v>247</v>
      </c>
      <c r="AT1170" s="255" t="s">
        <v>167</v>
      </c>
      <c r="AU1170" s="255" t="s">
        <v>82</v>
      </c>
      <c r="AY1170" s="16" t="s">
        <v>165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6" t="s">
        <v>80</v>
      </c>
      <c r="BK1170" s="256">
        <f>ROUND(I1170*H1170,2)</f>
        <v>0</v>
      </c>
      <c r="BL1170" s="16" t="s">
        <v>247</v>
      </c>
      <c r="BM1170" s="255" t="s">
        <v>3598</v>
      </c>
    </row>
    <row r="1171" spans="1:51" s="14" customFormat="1" ht="12">
      <c r="A1171" s="14"/>
      <c r="B1171" s="268"/>
      <c r="C1171" s="269"/>
      <c r="D1171" s="259" t="s">
        <v>173</v>
      </c>
      <c r="E1171" s="270" t="s">
        <v>1</v>
      </c>
      <c r="F1171" s="271" t="s">
        <v>3599</v>
      </c>
      <c r="G1171" s="269"/>
      <c r="H1171" s="272">
        <v>26</v>
      </c>
      <c r="I1171" s="273"/>
      <c r="J1171" s="269"/>
      <c r="K1171" s="269"/>
      <c r="L1171" s="274"/>
      <c r="M1171" s="275"/>
      <c r="N1171" s="276"/>
      <c r="O1171" s="276"/>
      <c r="P1171" s="276"/>
      <c r="Q1171" s="276"/>
      <c r="R1171" s="276"/>
      <c r="S1171" s="276"/>
      <c r="T1171" s="27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78" t="s">
        <v>173</v>
      </c>
      <c r="AU1171" s="278" t="s">
        <v>82</v>
      </c>
      <c r="AV1171" s="14" t="s">
        <v>82</v>
      </c>
      <c r="AW1171" s="14" t="s">
        <v>30</v>
      </c>
      <c r="AX1171" s="14" t="s">
        <v>73</v>
      </c>
      <c r="AY1171" s="278" t="s">
        <v>165</v>
      </c>
    </row>
    <row r="1172" spans="1:65" s="2" customFormat="1" ht="33" customHeight="1">
      <c r="A1172" s="37"/>
      <c r="B1172" s="38"/>
      <c r="C1172" s="243" t="s">
        <v>1377</v>
      </c>
      <c r="D1172" s="243" t="s">
        <v>167</v>
      </c>
      <c r="E1172" s="244" t="s">
        <v>1301</v>
      </c>
      <c r="F1172" s="245" t="s">
        <v>1302</v>
      </c>
      <c r="G1172" s="246" t="s">
        <v>273</v>
      </c>
      <c r="H1172" s="247">
        <v>36</v>
      </c>
      <c r="I1172" s="248"/>
      <c r="J1172" s="249">
        <f>ROUND(I1172*H1172,2)</f>
        <v>0</v>
      </c>
      <c r="K1172" s="250"/>
      <c r="L1172" s="43"/>
      <c r="M1172" s="251" t="s">
        <v>1</v>
      </c>
      <c r="N1172" s="252" t="s">
        <v>38</v>
      </c>
      <c r="O1172" s="90"/>
      <c r="P1172" s="253">
        <f>O1172*H1172</f>
        <v>0</v>
      </c>
      <c r="Q1172" s="253">
        <v>0</v>
      </c>
      <c r="R1172" s="253">
        <f>Q1172*H1172</f>
        <v>0</v>
      </c>
      <c r="S1172" s="253">
        <v>0</v>
      </c>
      <c r="T1172" s="254">
        <f>S1172*H1172</f>
        <v>0</v>
      </c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R1172" s="255" t="s">
        <v>247</v>
      </c>
      <c r="AT1172" s="255" t="s">
        <v>167</v>
      </c>
      <c r="AU1172" s="255" t="s">
        <v>82</v>
      </c>
      <c r="AY1172" s="16" t="s">
        <v>165</v>
      </c>
      <c r="BE1172" s="256">
        <f>IF(N1172="základní",J1172,0)</f>
        <v>0</v>
      </c>
      <c r="BF1172" s="256">
        <f>IF(N1172="snížená",J1172,0)</f>
        <v>0</v>
      </c>
      <c r="BG1172" s="256">
        <f>IF(N1172="zákl. přenesená",J1172,0)</f>
        <v>0</v>
      </c>
      <c r="BH1172" s="256">
        <f>IF(N1172="sníž. přenesená",J1172,0)</f>
        <v>0</v>
      </c>
      <c r="BI1172" s="256">
        <f>IF(N1172="nulová",J1172,0)</f>
        <v>0</v>
      </c>
      <c r="BJ1172" s="16" t="s">
        <v>80</v>
      </c>
      <c r="BK1172" s="256">
        <f>ROUND(I1172*H1172,2)</f>
        <v>0</v>
      </c>
      <c r="BL1172" s="16" t="s">
        <v>247</v>
      </c>
      <c r="BM1172" s="255" t="s">
        <v>3600</v>
      </c>
    </row>
    <row r="1173" spans="1:51" s="13" customFormat="1" ht="12">
      <c r="A1173" s="13"/>
      <c r="B1173" s="257"/>
      <c r="C1173" s="258"/>
      <c r="D1173" s="259" t="s">
        <v>173</v>
      </c>
      <c r="E1173" s="260" t="s">
        <v>1</v>
      </c>
      <c r="F1173" s="261" t="s">
        <v>1304</v>
      </c>
      <c r="G1173" s="258"/>
      <c r="H1173" s="260" t="s">
        <v>1</v>
      </c>
      <c r="I1173" s="262"/>
      <c r="J1173" s="258"/>
      <c r="K1173" s="258"/>
      <c r="L1173" s="263"/>
      <c r="M1173" s="264"/>
      <c r="N1173" s="265"/>
      <c r="O1173" s="265"/>
      <c r="P1173" s="265"/>
      <c r="Q1173" s="265"/>
      <c r="R1173" s="265"/>
      <c r="S1173" s="265"/>
      <c r="T1173" s="266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7" t="s">
        <v>173</v>
      </c>
      <c r="AU1173" s="267" t="s">
        <v>82</v>
      </c>
      <c r="AV1173" s="13" t="s">
        <v>80</v>
      </c>
      <c r="AW1173" s="13" t="s">
        <v>30</v>
      </c>
      <c r="AX1173" s="13" t="s">
        <v>73</v>
      </c>
      <c r="AY1173" s="267" t="s">
        <v>165</v>
      </c>
    </row>
    <row r="1174" spans="1:51" s="14" customFormat="1" ht="12">
      <c r="A1174" s="14"/>
      <c r="B1174" s="268"/>
      <c r="C1174" s="269"/>
      <c r="D1174" s="259" t="s">
        <v>173</v>
      </c>
      <c r="E1174" s="270" t="s">
        <v>1</v>
      </c>
      <c r="F1174" s="271" t="s">
        <v>3601</v>
      </c>
      <c r="G1174" s="269"/>
      <c r="H1174" s="272">
        <v>18</v>
      </c>
      <c r="I1174" s="273"/>
      <c r="J1174" s="269"/>
      <c r="K1174" s="269"/>
      <c r="L1174" s="274"/>
      <c r="M1174" s="275"/>
      <c r="N1174" s="276"/>
      <c r="O1174" s="276"/>
      <c r="P1174" s="276"/>
      <c r="Q1174" s="276"/>
      <c r="R1174" s="276"/>
      <c r="S1174" s="276"/>
      <c r="T1174" s="277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78" t="s">
        <v>173</v>
      </c>
      <c r="AU1174" s="278" t="s">
        <v>82</v>
      </c>
      <c r="AV1174" s="14" t="s">
        <v>82</v>
      </c>
      <c r="AW1174" s="14" t="s">
        <v>30</v>
      </c>
      <c r="AX1174" s="14" t="s">
        <v>73</v>
      </c>
      <c r="AY1174" s="278" t="s">
        <v>165</v>
      </c>
    </row>
    <row r="1175" spans="1:51" s="14" customFormat="1" ht="12">
      <c r="A1175" s="14"/>
      <c r="B1175" s="268"/>
      <c r="C1175" s="269"/>
      <c r="D1175" s="259" t="s">
        <v>173</v>
      </c>
      <c r="E1175" s="270" t="s">
        <v>1</v>
      </c>
      <c r="F1175" s="271" t="s">
        <v>3602</v>
      </c>
      <c r="G1175" s="269"/>
      <c r="H1175" s="272">
        <v>18</v>
      </c>
      <c r="I1175" s="273"/>
      <c r="J1175" s="269"/>
      <c r="K1175" s="269"/>
      <c r="L1175" s="274"/>
      <c r="M1175" s="275"/>
      <c r="N1175" s="276"/>
      <c r="O1175" s="276"/>
      <c r="P1175" s="276"/>
      <c r="Q1175" s="276"/>
      <c r="R1175" s="276"/>
      <c r="S1175" s="276"/>
      <c r="T1175" s="277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8" t="s">
        <v>173</v>
      </c>
      <c r="AU1175" s="278" t="s">
        <v>82</v>
      </c>
      <c r="AV1175" s="14" t="s">
        <v>82</v>
      </c>
      <c r="AW1175" s="14" t="s">
        <v>30</v>
      </c>
      <c r="AX1175" s="14" t="s">
        <v>73</v>
      </c>
      <c r="AY1175" s="278" t="s">
        <v>165</v>
      </c>
    </row>
    <row r="1176" spans="1:63" s="12" customFormat="1" ht="22.8" customHeight="1">
      <c r="A1176" s="12"/>
      <c r="B1176" s="227"/>
      <c r="C1176" s="228"/>
      <c r="D1176" s="229" t="s">
        <v>72</v>
      </c>
      <c r="E1176" s="241" t="s">
        <v>1307</v>
      </c>
      <c r="F1176" s="241" t="s">
        <v>1308</v>
      </c>
      <c r="G1176" s="228"/>
      <c r="H1176" s="228"/>
      <c r="I1176" s="231"/>
      <c r="J1176" s="242">
        <f>BK1176</f>
        <v>0</v>
      </c>
      <c r="K1176" s="228"/>
      <c r="L1176" s="233"/>
      <c r="M1176" s="234"/>
      <c r="N1176" s="235"/>
      <c r="O1176" s="235"/>
      <c r="P1176" s="236">
        <f>SUM(P1177:P1247)</f>
        <v>0</v>
      </c>
      <c r="Q1176" s="235"/>
      <c r="R1176" s="236">
        <f>SUM(R1177:R1247)</f>
        <v>7.391464979999999</v>
      </c>
      <c r="S1176" s="235"/>
      <c r="T1176" s="237">
        <f>SUM(T1177:T1247)</f>
        <v>2.7639780000000003</v>
      </c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R1176" s="238" t="s">
        <v>82</v>
      </c>
      <c r="AT1176" s="239" t="s">
        <v>72</v>
      </c>
      <c r="AU1176" s="239" t="s">
        <v>80</v>
      </c>
      <c r="AY1176" s="238" t="s">
        <v>165</v>
      </c>
      <c r="BK1176" s="240">
        <f>SUM(BK1177:BK1247)</f>
        <v>0</v>
      </c>
    </row>
    <row r="1177" spans="1:65" s="2" customFormat="1" ht="16.5" customHeight="1">
      <c r="A1177" s="37"/>
      <c r="B1177" s="38"/>
      <c r="C1177" s="243" t="s">
        <v>1381</v>
      </c>
      <c r="D1177" s="243" t="s">
        <v>167</v>
      </c>
      <c r="E1177" s="244" t="s">
        <v>1310</v>
      </c>
      <c r="F1177" s="245" t="s">
        <v>1311</v>
      </c>
      <c r="G1177" s="246" t="s">
        <v>273</v>
      </c>
      <c r="H1177" s="247">
        <v>106</v>
      </c>
      <c r="I1177" s="248"/>
      <c r="J1177" s="249">
        <f>ROUND(I1177*H1177,2)</f>
        <v>0</v>
      </c>
      <c r="K1177" s="250"/>
      <c r="L1177" s="43"/>
      <c r="M1177" s="251" t="s">
        <v>1</v>
      </c>
      <c r="N1177" s="252" t="s">
        <v>38</v>
      </c>
      <c r="O1177" s="90"/>
      <c r="P1177" s="253">
        <f>O1177*H1177</f>
        <v>0</v>
      </c>
      <c r="Q1177" s="253">
        <v>0</v>
      </c>
      <c r="R1177" s="253">
        <f>Q1177*H1177</f>
        <v>0</v>
      </c>
      <c r="S1177" s="253">
        <v>0</v>
      </c>
      <c r="T1177" s="254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55" t="s">
        <v>171</v>
      </c>
      <c r="AT1177" s="255" t="s">
        <v>167</v>
      </c>
      <c r="AU1177" s="255" t="s">
        <v>82</v>
      </c>
      <c r="AY1177" s="16" t="s">
        <v>165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6" t="s">
        <v>80</v>
      </c>
      <c r="BK1177" s="256">
        <f>ROUND(I1177*H1177,2)</f>
        <v>0</v>
      </c>
      <c r="BL1177" s="16" t="s">
        <v>171</v>
      </c>
      <c r="BM1177" s="255" t="s">
        <v>3603</v>
      </c>
    </row>
    <row r="1178" spans="1:51" s="14" customFormat="1" ht="12">
      <c r="A1178" s="14"/>
      <c r="B1178" s="268"/>
      <c r="C1178" s="269"/>
      <c r="D1178" s="259" t="s">
        <v>173</v>
      </c>
      <c r="E1178" s="270" t="s">
        <v>1</v>
      </c>
      <c r="F1178" s="271" t="s">
        <v>3367</v>
      </c>
      <c r="G1178" s="269"/>
      <c r="H1178" s="272">
        <v>106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8" t="s">
        <v>173</v>
      </c>
      <c r="AU1178" s="278" t="s">
        <v>82</v>
      </c>
      <c r="AV1178" s="14" t="s">
        <v>82</v>
      </c>
      <c r="AW1178" s="14" t="s">
        <v>30</v>
      </c>
      <c r="AX1178" s="14" t="s">
        <v>73</v>
      </c>
      <c r="AY1178" s="278" t="s">
        <v>165</v>
      </c>
    </row>
    <row r="1179" spans="1:65" s="2" customFormat="1" ht="16.5" customHeight="1">
      <c r="A1179" s="37"/>
      <c r="B1179" s="38"/>
      <c r="C1179" s="279" t="s">
        <v>1386</v>
      </c>
      <c r="D1179" s="279" t="s">
        <v>238</v>
      </c>
      <c r="E1179" s="280" t="s">
        <v>1314</v>
      </c>
      <c r="F1179" s="281" t="s">
        <v>1315</v>
      </c>
      <c r="G1179" s="282" t="s">
        <v>273</v>
      </c>
      <c r="H1179" s="283">
        <v>36</v>
      </c>
      <c r="I1179" s="284"/>
      <c r="J1179" s="285">
        <f>ROUND(I1179*H1179,2)</f>
        <v>0</v>
      </c>
      <c r="K1179" s="286"/>
      <c r="L1179" s="287"/>
      <c r="M1179" s="288" t="s">
        <v>1</v>
      </c>
      <c r="N1179" s="289" t="s">
        <v>38</v>
      </c>
      <c r="O1179" s="90"/>
      <c r="P1179" s="253">
        <f>O1179*H1179</f>
        <v>0</v>
      </c>
      <c r="Q1179" s="253">
        <v>0.00078</v>
      </c>
      <c r="R1179" s="253">
        <f>Q1179*H1179</f>
        <v>0.02808</v>
      </c>
      <c r="S1179" s="253">
        <v>0</v>
      </c>
      <c r="T1179" s="254">
        <f>S1179*H1179</f>
        <v>0</v>
      </c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R1179" s="255" t="s">
        <v>208</v>
      </c>
      <c r="AT1179" s="255" t="s">
        <v>238</v>
      </c>
      <c r="AU1179" s="255" t="s">
        <v>82</v>
      </c>
      <c r="AY1179" s="16" t="s">
        <v>165</v>
      </c>
      <c r="BE1179" s="256">
        <f>IF(N1179="základní",J1179,0)</f>
        <v>0</v>
      </c>
      <c r="BF1179" s="256">
        <f>IF(N1179="snížená",J1179,0)</f>
        <v>0</v>
      </c>
      <c r="BG1179" s="256">
        <f>IF(N1179="zákl. přenesená",J1179,0)</f>
        <v>0</v>
      </c>
      <c r="BH1179" s="256">
        <f>IF(N1179="sníž. přenesená",J1179,0)</f>
        <v>0</v>
      </c>
      <c r="BI1179" s="256">
        <f>IF(N1179="nulová",J1179,0)</f>
        <v>0</v>
      </c>
      <c r="BJ1179" s="16" t="s">
        <v>80</v>
      </c>
      <c r="BK1179" s="256">
        <f>ROUND(I1179*H1179,2)</f>
        <v>0</v>
      </c>
      <c r="BL1179" s="16" t="s">
        <v>171</v>
      </c>
      <c r="BM1179" s="255" t="s">
        <v>3604</v>
      </c>
    </row>
    <row r="1180" spans="1:51" s="14" customFormat="1" ht="12">
      <c r="A1180" s="14"/>
      <c r="B1180" s="268"/>
      <c r="C1180" s="269"/>
      <c r="D1180" s="259" t="s">
        <v>173</v>
      </c>
      <c r="E1180" s="270" t="s">
        <v>1</v>
      </c>
      <c r="F1180" s="271" t="s">
        <v>3605</v>
      </c>
      <c r="G1180" s="269"/>
      <c r="H1180" s="272">
        <v>36</v>
      </c>
      <c r="I1180" s="273"/>
      <c r="J1180" s="269"/>
      <c r="K1180" s="269"/>
      <c r="L1180" s="274"/>
      <c r="M1180" s="275"/>
      <c r="N1180" s="276"/>
      <c r="O1180" s="276"/>
      <c r="P1180" s="276"/>
      <c r="Q1180" s="276"/>
      <c r="R1180" s="276"/>
      <c r="S1180" s="276"/>
      <c r="T1180" s="27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8" t="s">
        <v>173</v>
      </c>
      <c r="AU1180" s="278" t="s">
        <v>82</v>
      </c>
      <c r="AV1180" s="14" t="s">
        <v>82</v>
      </c>
      <c r="AW1180" s="14" t="s">
        <v>30</v>
      </c>
      <c r="AX1180" s="14" t="s">
        <v>73</v>
      </c>
      <c r="AY1180" s="278" t="s">
        <v>165</v>
      </c>
    </row>
    <row r="1181" spans="1:65" s="2" customFormat="1" ht="21.75" customHeight="1">
      <c r="A1181" s="37"/>
      <c r="B1181" s="38"/>
      <c r="C1181" s="279" t="s">
        <v>1391</v>
      </c>
      <c r="D1181" s="279" t="s">
        <v>238</v>
      </c>
      <c r="E1181" s="280" t="s">
        <v>1319</v>
      </c>
      <c r="F1181" s="281" t="s">
        <v>1320</v>
      </c>
      <c r="G1181" s="282" t="s">
        <v>1321</v>
      </c>
      <c r="H1181" s="283">
        <v>0.106</v>
      </c>
      <c r="I1181" s="284"/>
      <c r="J1181" s="285">
        <f>ROUND(I1181*H1181,2)</f>
        <v>0</v>
      </c>
      <c r="K1181" s="286"/>
      <c r="L1181" s="287"/>
      <c r="M1181" s="288" t="s">
        <v>1</v>
      </c>
      <c r="N1181" s="289" t="s">
        <v>38</v>
      </c>
      <c r="O1181" s="90"/>
      <c r="P1181" s="253">
        <f>O1181*H1181</f>
        <v>0</v>
      </c>
      <c r="Q1181" s="253">
        <v>0.0173</v>
      </c>
      <c r="R1181" s="253">
        <f>Q1181*H1181</f>
        <v>0.0018337999999999998</v>
      </c>
      <c r="S1181" s="253">
        <v>0</v>
      </c>
      <c r="T1181" s="254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55" t="s">
        <v>208</v>
      </c>
      <c r="AT1181" s="255" t="s">
        <v>238</v>
      </c>
      <c r="AU1181" s="255" t="s">
        <v>82</v>
      </c>
      <c r="AY1181" s="16" t="s">
        <v>165</v>
      </c>
      <c r="BE1181" s="256">
        <f>IF(N1181="základní",J1181,0)</f>
        <v>0</v>
      </c>
      <c r="BF1181" s="256">
        <f>IF(N1181="snížená",J1181,0)</f>
        <v>0</v>
      </c>
      <c r="BG1181" s="256">
        <f>IF(N1181="zákl. přenesená",J1181,0)</f>
        <v>0</v>
      </c>
      <c r="BH1181" s="256">
        <f>IF(N1181="sníž. přenesená",J1181,0)</f>
        <v>0</v>
      </c>
      <c r="BI1181" s="256">
        <f>IF(N1181="nulová",J1181,0)</f>
        <v>0</v>
      </c>
      <c r="BJ1181" s="16" t="s">
        <v>80</v>
      </c>
      <c r="BK1181" s="256">
        <f>ROUND(I1181*H1181,2)</f>
        <v>0</v>
      </c>
      <c r="BL1181" s="16" t="s">
        <v>171</v>
      </c>
      <c r="BM1181" s="255" t="s">
        <v>3606</v>
      </c>
    </row>
    <row r="1182" spans="1:51" s="14" customFormat="1" ht="12">
      <c r="A1182" s="14"/>
      <c r="B1182" s="268"/>
      <c r="C1182" s="269"/>
      <c r="D1182" s="259" t="s">
        <v>173</v>
      </c>
      <c r="E1182" s="270" t="s">
        <v>1</v>
      </c>
      <c r="F1182" s="271" t="s">
        <v>3367</v>
      </c>
      <c r="G1182" s="269"/>
      <c r="H1182" s="272">
        <v>106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173</v>
      </c>
      <c r="AU1182" s="278" t="s">
        <v>82</v>
      </c>
      <c r="AV1182" s="14" t="s">
        <v>82</v>
      </c>
      <c r="AW1182" s="14" t="s">
        <v>30</v>
      </c>
      <c r="AX1182" s="14" t="s">
        <v>73</v>
      </c>
      <c r="AY1182" s="278" t="s">
        <v>165</v>
      </c>
    </row>
    <row r="1183" spans="1:51" s="14" customFormat="1" ht="12">
      <c r="A1183" s="14"/>
      <c r="B1183" s="268"/>
      <c r="C1183" s="269"/>
      <c r="D1183" s="259" t="s">
        <v>173</v>
      </c>
      <c r="E1183" s="269"/>
      <c r="F1183" s="271" t="s">
        <v>3607</v>
      </c>
      <c r="G1183" s="269"/>
      <c r="H1183" s="272">
        <v>0.106</v>
      </c>
      <c r="I1183" s="273"/>
      <c r="J1183" s="269"/>
      <c r="K1183" s="269"/>
      <c r="L1183" s="274"/>
      <c r="M1183" s="275"/>
      <c r="N1183" s="276"/>
      <c r="O1183" s="276"/>
      <c r="P1183" s="276"/>
      <c r="Q1183" s="276"/>
      <c r="R1183" s="276"/>
      <c r="S1183" s="276"/>
      <c r="T1183" s="277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78" t="s">
        <v>173</v>
      </c>
      <c r="AU1183" s="278" t="s">
        <v>82</v>
      </c>
      <c r="AV1183" s="14" t="s">
        <v>82</v>
      </c>
      <c r="AW1183" s="14" t="s">
        <v>4</v>
      </c>
      <c r="AX1183" s="14" t="s">
        <v>80</v>
      </c>
      <c r="AY1183" s="278" t="s">
        <v>165</v>
      </c>
    </row>
    <row r="1184" spans="1:65" s="2" customFormat="1" ht="16.5" customHeight="1">
      <c r="A1184" s="37"/>
      <c r="B1184" s="38"/>
      <c r="C1184" s="279" t="s">
        <v>1398</v>
      </c>
      <c r="D1184" s="279" t="s">
        <v>238</v>
      </c>
      <c r="E1184" s="280" t="s">
        <v>1325</v>
      </c>
      <c r="F1184" s="281" t="s">
        <v>1326</v>
      </c>
      <c r="G1184" s="282" t="s">
        <v>1321</v>
      </c>
      <c r="H1184" s="283">
        <v>0.106</v>
      </c>
      <c r="I1184" s="284"/>
      <c r="J1184" s="285">
        <f>ROUND(I1184*H1184,2)</f>
        <v>0</v>
      </c>
      <c r="K1184" s="286"/>
      <c r="L1184" s="287"/>
      <c r="M1184" s="288" t="s">
        <v>1</v>
      </c>
      <c r="N1184" s="289" t="s">
        <v>38</v>
      </c>
      <c r="O1184" s="90"/>
      <c r="P1184" s="253">
        <f>O1184*H1184</f>
        <v>0</v>
      </c>
      <c r="Q1184" s="253">
        <v>0.00627</v>
      </c>
      <c r="R1184" s="253">
        <f>Q1184*H1184</f>
        <v>0.00066462</v>
      </c>
      <c r="S1184" s="253">
        <v>0</v>
      </c>
      <c r="T1184" s="254">
        <f>S1184*H1184</f>
        <v>0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55" t="s">
        <v>208</v>
      </c>
      <c r="AT1184" s="255" t="s">
        <v>238</v>
      </c>
      <c r="AU1184" s="255" t="s">
        <v>82</v>
      </c>
      <c r="AY1184" s="16" t="s">
        <v>165</v>
      </c>
      <c r="BE1184" s="256">
        <f>IF(N1184="základní",J1184,0)</f>
        <v>0</v>
      </c>
      <c r="BF1184" s="256">
        <f>IF(N1184="snížená",J1184,0)</f>
        <v>0</v>
      </c>
      <c r="BG1184" s="256">
        <f>IF(N1184="zákl. přenesená",J1184,0)</f>
        <v>0</v>
      </c>
      <c r="BH1184" s="256">
        <f>IF(N1184="sníž. přenesená",J1184,0)</f>
        <v>0</v>
      </c>
      <c r="BI1184" s="256">
        <f>IF(N1184="nulová",J1184,0)</f>
        <v>0</v>
      </c>
      <c r="BJ1184" s="16" t="s">
        <v>80</v>
      </c>
      <c r="BK1184" s="256">
        <f>ROUND(I1184*H1184,2)</f>
        <v>0</v>
      </c>
      <c r="BL1184" s="16" t="s">
        <v>171</v>
      </c>
      <c r="BM1184" s="255" t="s">
        <v>3608</v>
      </c>
    </row>
    <row r="1185" spans="1:51" s="14" customFormat="1" ht="12">
      <c r="A1185" s="14"/>
      <c r="B1185" s="268"/>
      <c r="C1185" s="269"/>
      <c r="D1185" s="259" t="s">
        <v>173</v>
      </c>
      <c r="E1185" s="270" t="s">
        <v>1</v>
      </c>
      <c r="F1185" s="271" t="s">
        <v>3367</v>
      </c>
      <c r="G1185" s="269"/>
      <c r="H1185" s="272">
        <v>106</v>
      </c>
      <c r="I1185" s="273"/>
      <c r="J1185" s="269"/>
      <c r="K1185" s="269"/>
      <c r="L1185" s="274"/>
      <c r="M1185" s="275"/>
      <c r="N1185" s="276"/>
      <c r="O1185" s="276"/>
      <c r="P1185" s="276"/>
      <c r="Q1185" s="276"/>
      <c r="R1185" s="276"/>
      <c r="S1185" s="276"/>
      <c r="T1185" s="27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78" t="s">
        <v>173</v>
      </c>
      <c r="AU1185" s="278" t="s">
        <v>82</v>
      </c>
      <c r="AV1185" s="14" t="s">
        <v>82</v>
      </c>
      <c r="AW1185" s="14" t="s">
        <v>30</v>
      </c>
      <c r="AX1185" s="14" t="s">
        <v>73</v>
      </c>
      <c r="AY1185" s="278" t="s">
        <v>165</v>
      </c>
    </row>
    <row r="1186" spans="1:51" s="14" customFormat="1" ht="12">
      <c r="A1186" s="14"/>
      <c r="B1186" s="268"/>
      <c r="C1186" s="269"/>
      <c r="D1186" s="259" t="s">
        <v>173</v>
      </c>
      <c r="E1186" s="269"/>
      <c r="F1186" s="271" t="s">
        <v>3607</v>
      </c>
      <c r="G1186" s="269"/>
      <c r="H1186" s="272">
        <v>0.106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173</v>
      </c>
      <c r="AU1186" s="278" t="s">
        <v>82</v>
      </c>
      <c r="AV1186" s="14" t="s">
        <v>82</v>
      </c>
      <c r="AW1186" s="14" t="s">
        <v>4</v>
      </c>
      <c r="AX1186" s="14" t="s">
        <v>80</v>
      </c>
      <c r="AY1186" s="278" t="s">
        <v>165</v>
      </c>
    </row>
    <row r="1187" spans="1:65" s="2" customFormat="1" ht="21.75" customHeight="1">
      <c r="A1187" s="37"/>
      <c r="B1187" s="38"/>
      <c r="C1187" s="243" t="s">
        <v>1403</v>
      </c>
      <c r="D1187" s="243" t="s">
        <v>167</v>
      </c>
      <c r="E1187" s="244" t="s">
        <v>1329</v>
      </c>
      <c r="F1187" s="245" t="s">
        <v>1330</v>
      </c>
      <c r="G1187" s="246" t="s">
        <v>457</v>
      </c>
      <c r="H1187" s="247">
        <v>64</v>
      </c>
      <c r="I1187" s="248"/>
      <c r="J1187" s="249">
        <f>ROUND(I1187*H1187,2)</f>
        <v>0</v>
      </c>
      <c r="K1187" s="250"/>
      <c r="L1187" s="43"/>
      <c r="M1187" s="251" t="s">
        <v>1</v>
      </c>
      <c r="N1187" s="252" t="s">
        <v>38</v>
      </c>
      <c r="O1187" s="90"/>
      <c r="P1187" s="253">
        <f>O1187*H1187</f>
        <v>0</v>
      </c>
      <c r="Q1187" s="253">
        <v>0</v>
      </c>
      <c r="R1187" s="253">
        <f>Q1187*H1187</f>
        <v>0</v>
      </c>
      <c r="S1187" s="253">
        <v>0.014</v>
      </c>
      <c r="T1187" s="254">
        <f>S1187*H1187</f>
        <v>0.896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255" t="s">
        <v>247</v>
      </c>
      <c r="AT1187" s="255" t="s">
        <v>167</v>
      </c>
      <c r="AU1187" s="255" t="s">
        <v>82</v>
      </c>
      <c r="AY1187" s="16" t="s">
        <v>165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6" t="s">
        <v>80</v>
      </c>
      <c r="BK1187" s="256">
        <f>ROUND(I1187*H1187,2)</f>
        <v>0</v>
      </c>
      <c r="BL1187" s="16" t="s">
        <v>247</v>
      </c>
      <c r="BM1187" s="255" t="s">
        <v>3609</v>
      </c>
    </row>
    <row r="1188" spans="1:51" s="14" customFormat="1" ht="12">
      <c r="A1188" s="14"/>
      <c r="B1188" s="268"/>
      <c r="C1188" s="269"/>
      <c r="D1188" s="259" t="s">
        <v>173</v>
      </c>
      <c r="E1188" s="270" t="s">
        <v>1</v>
      </c>
      <c r="F1188" s="271" t="s">
        <v>3610</v>
      </c>
      <c r="G1188" s="269"/>
      <c r="H1188" s="272">
        <v>64</v>
      </c>
      <c r="I1188" s="273"/>
      <c r="J1188" s="269"/>
      <c r="K1188" s="269"/>
      <c r="L1188" s="274"/>
      <c r="M1188" s="275"/>
      <c r="N1188" s="276"/>
      <c r="O1188" s="276"/>
      <c r="P1188" s="276"/>
      <c r="Q1188" s="276"/>
      <c r="R1188" s="276"/>
      <c r="S1188" s="276"/>
      <c r="T1188" s="27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8" t="s">
        <v>173</v>
      </c>
      <c r="AU1188" s="278" t="s">
        <v>82</v>
      </c>
      <c r="AV1188" s="14" t="s">
        <v>82</v>
      </c>
      <c r="AW1188" s="14" t="s">
        <v>30</v>
      </c>
      <c r="AX1188" s="14" t="s">
        <v>73</v>
      </c>
      <c r="AY1188" s="278" t="s">
        <v>165</v>
      </c>
    </row>
    <row r="1189" spans="1:65" s="2" customFormat="1" ht="21.75" customHeight="1">
      <c r="A1189" s="37"/>
      <c r="B1189" s="38"/>
      <c r="C1189" s="243" t="s">
        <v>1408</v>
      </c>
      <c r="D1189" s="243" t="s">
        <v>167</v>
      </c>
      <c r="E1189" s="244" t="s">
        <v>1334</v>
      </c>
      <c r="F1189" s="245" t="s">
        <v>1335</v>
      </c>
      <c r="G1189" s="246" t="s">
        <v>457</v>
      </c>
      <c r="H1189" s="247">
        <v>422.75</v>
      </c>
      <c r="I1189" s="248"/>
      <c r="J1189" s="249">
        <f>ROUND(I1189*H1189,2)</f>
        <v>0</v>
      </c>
      <c r="K1189" s="250"/>
      <c r="L1189" s="43"/>
      <c r="M1189" s="251" t="s">
        <v>1</v>
      </c>
      <c r="N1189" s="252" t="s">
        <v>38</v>
      </c>
      <c r="O1189" s="90"/>
      <c r="P1189" s="253">
        <f>O1189*H1189</f>
        <v>0</v>
      </c>
      <c r="Q1189" s="253">
        <v>0.00732</v>
      </c>
      <c r="R1189" s="253">
        <f>Q1189*H1189</f>
        <v>3.0945300000000002</v>
      </c>
      <c r="S1189" s="253">
        <v>0</v>
      </c>
      <c r="T1189" s="254">
        <f>S1189*H1189</f>
        <v>0</v>
      </c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R1189" s="255" t="s">
        <v>247</v>
      </c>
      <c r="AT1189" s="255" t="s">
        <v>167</v>
      </c>
      <c r="AU1189" s="255" t="s">
        <v>82</v>
      </c>
      <c r="AY1189" s="16" t="s">
        <v>165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6" t="s">
        <v>80</v>
      </c>
      <c r="BK1189" s="256">
        <f>ROUND(I1189*H1189,2)</f>
        <v>0</v>
      </c>
      <c r="BL1189" s="16" t="s">
        <v>247</v>
      </c>
      <c r="BM1189" s="255" t="s">
        <v>3611</v>
      </c>
    </row>
    <row r="1190" spans="1:51" s="14" customFormat="1" ht="12">
      <c r="A1190" s="14"/>
      <c r="B1190" s="268"/>
      <c r="C1190" s="269"/>
      <c r="D1190" s="259" t="s">
        <v>173</v>
      </c>
      <c r="E1190" s="270" t="s">
        <v>1</v>
      </c>
      <c r="F1190" s="271" t="s">
        <v>3612</v>
      </c>
      <c r="G1190" s="269"/>
      <c r="H1190" s="272">
        <v>422.75</v>
      </c>
      <c r="I1190" s="273"/>
      <c r="J1190" s="269"/>
      <c r="K1190" s="269"/>
      <c r="L1190" s="274"/>
      <c r="M1190" s="275"/>
      <c r="N1190" s="276"/>
      <c r="O1190" s="276"/>
      <c r="P1190" s="276"/>
      <c r="Q1190" s="276"/>
      <c r="R1190" s="276"/>
      <c r="S1190" s="276"/>
      <c r="T1190" s="277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78" t="s">
        <v>173</v>
      </c>
      <c r="AU1190" s="278" t="s">
        <v>82</v>
      </c>
      <c r="AV1190" s="14" t="s">
        <v>82</v>
      </c>
      <c r="AW1190" s="14" t="s">
        <v>30</v>
      </c>
      <c r="AX1190" s="14" t="s">
        <v>73</v>
      </c>
      <c r="AY1190" s="278" t="s">
        <v>165</v>
      </c>
    </row>
    <row r="1191" spans="1:65" s="2" customFormat="1" ht="21.75" customHeight="1">
      <c r="A1191" s="37"/>
      <c r="B1191" s="38"/>
      <c r="C1191" s="243" t="s">
        <v>1412</v>
      </c>
      <c r="D1191" s="243" t="s">
        <v>167</v>
      </c>
      <c r="E1191" s="244" t="s">
        <v>1339</v>
      </c>
      <c r="F1191" s="245" t="s">
        <v>1340</v>
      </c>
      <c r="G1191" s="246" t="s">
        <v>457</v>
      </c>
      <c r="H1191" s="247">
        <v>64</v>
      </c>
      <c r="I1191" s="248"/>
      <c r="J1191" s="249">
        <f>ROUND(I1191*H1191,2)</f>
        <v>0</v>
      </c>
      <c r="K1191" s="250"/>
      <c r="L1191" s="43"/>
      <c r="M1191" s="251" t="s">
        <v>1</v>
      </c>
      <c r="N1191" s="252" t="s">
        <v>38</v>
      </c>
      <c r="O1191" s="90"/>
      <c r="P1191" s="253">
        <f>O1191*H1191</f>
        <v>0</v>
      </c>
      <c r="Q1191" s="253">
        <v>0.01363</v>
      </c>
      <c r="R1191" s="253">
        <f>Q1191*H1191</f>
        <v>0.87232</v>
      </c>
      <c r="S1191" s="253">
        <v>0</v>
      </c>
      <c r="T1191" s="254">
        <f>S1191*H1191</f>
        <v>0</v>
      </c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R1191" s="255" t="s">
        <v>247</v>
      </c>
      <c r="AT1191" s="255" t="s">
        <v>167</v>
      </c>
      <c r="AU1191" s="255" t="s">
        <v>82</v>
      </c>
      <c r="AY1191" s="16" t="s">
        <v>165</v>
      </c>
      <c r="BE1191" s="256">
        <f>IF(N1191="základní",J1191,0)</f>
        <v>0</v>
      </c>
      <c r="BF1191" s="256">
        <f>IF(N1191="snížená",J1191,0)</f>
        <v>0</v>
      </c>
      <c r="BG1191" s="256">
        <f>IF(N1191="zákl. přenesená",J1191,0)</f>
        <v>0</v>
      </c>
      <c r="BH1191" s="256">
        <f>IF(N1191="sníž. přenesená",J1191,0)</f>
        <v>0</v>
      </c>
      <c r="BI1191" s="256">
        <f>IF(N1191="nulová",J1191,0)</f>
        <v>0</v>
      </c>
      <c r="BJ1191" s="16" t="s">
        <v>80</v>
      </c>
      <c r="BK1191" s="256">
        <f>ROUND(I1191*H1191,2)</f>
        <v>0</v>
      </c>
      <c r="BL1191" s="16" t="s">
        <v>247</v>
      </c>
      <c r="BM1191" s="255" t="s">
        <v>3613</v>
      </c>
    </row>
    <row r="1192" spans="1:51" s="14" customFormat="1" ht="12">
      <c r="A1192" s="14"/>
      <c r="B1192" s="268"/>
      <c r="C1192" s="269"/>
      <c r="D1192" s="259" t="s">
        <v>173</v>
      </c>
      <c r="E1192" s="270" t="s">
        <v>1</v>
      </c>
      <c r="F1192" s="271" t="s">
        <v>3614</v>
      </c>
      <c r="G1192" s="269"/>
      <c r="H1192" s="272">
        <v>64</v>
      </c>
      <c r="I1192" s="273"/>
      <c r="J1192" s="269"/>
      <c r="K1192" s="269"/>
      <c r="L1192" s="274"/>
      <c r="M1192" s="275"/>
      <c r="N1192" s="276"/>
      <c r="O1192" s="276"/>
      <c r="P1192" s="276"/>
      <c r="Q1192" s="276"/>
      <c r="R1192" s="276"/>
      <c r="S1192" s="276"/>
      <c r="T1192" s="27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8" t="s">
        <v>173</v>
      </c>
      <c r="AU1192" s="278" t="s">
        <v>82</v>
      </c>
      <c r="AV1192" s="14" t="s">
        <v>82</v>
      </c>
      <c r="AW1192" s="14" t="s">
        <v>30</v>
      </c>
      <c r="AX1192" s="14" t="s">
        <v>73</v>
      </c>
      <c r="AY1192" s="278" t="s">
        <v>165</v>
      </c>
    </row>
    <row r="1193" spans="1:65" s="2" customFormat="1" ht="21.75" customHeight="1">
      <c r="A1193" s="37"/>
      <c r="B1193" s="38"/>
      <c r="C1193" s="243" t="s">
        <v>1418</v>
      </c>
      <c r="D1193" s="243" t="s">
        <v>167</v>
      </c>
      <c r="E1193" s="244" t="s">
        <v>1344</v>
      </c>
      <c r="F1193" s="245" t="s">
        <v>1345</v>
      </c>
      <c r="G1193" s="246" t="s">
        <v>170</v>
      </c>
      <c r="H1193" s="247">
        <v>9.6</v>
      </c>
      <c r="I1193" s="248"/>
      <c r="J1193" s="249">
        <f>ROUND(I1193*H1193,2)</f>
        <v>0</v>
      </c>
      <c r="K1193" s="250"/>
      <c r="L1193" s="43"/>
      <c r="M1193" s="251" t="s">
        <v>1</v>
      </c>
      <c r="N1193" s="252" t="s">
        <v>38</v>
      </c>
      <c r="O1193" s="90"/>
      <c r="P1193" s="253">
        <f>O1193*H1193</f>
        <v>0</v>
      </c>
      <c r="Q1193" s="253">
        <v>0.00996</v>
      </c>
      <c r="R1193" s="253">
        <f>Q1193*H1193</f>
        <v>0.09561599999999999</v>
      </c>
      <c r="S1193" s="253">
        <v>0</v>
      </c>
      <c r="T1193" s="254">
        <f>S1193*H1193</f>
        <v>0</v>
      </c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R1193" s="255" t="s">
        <v>247</v>
      </c>
      <c r="AT1193" s="255" t="s">
        <v>167</v>
      </c>
      <c r="AU1193" s="255" t="s">
        <v>82</v>
      </c>
      <c r="AY1193" s="16" t="s">
        <v>165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6" t="s">
        <v>80</v>
      </c>
      <c r="BK1193" s="256">
        <f>ROUND(I1193*H1193,2)</f>
        <v>0</v>
      </c>
      <c r="BL1193" s="16" t="s">
        <v>247</v>
      </c>
      <c r="BM1193" s="255" t="s">
        <v>3615</v>
      </c>
    </row>
    <row r="1194" spans="1:51" s="14" customFormat="1" ht="12">
      <c r="A1194" s="14"/>
      <c r="B1194" s="268"/>
      <c r="C1194" s="269"/>
      <c r="D1194" s="259" t="s">
        <v>173</v>
      </c>
      <c r="E1194" s="270" t="s">
        <v>1</v>
      </c>
      <c r="F1194" s="271" t="s">
        <v>3616</v>
      </c>
      <c r="G1194" s="269"/>
      <c r="H1194" s="272">
        <v>9.6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173</v>
      </c>
      <c r="AU1194" s="278" t="s">
        <v>82</v>
      </c>
      <c r="AV1194" s="14" t="s">
        <v>82</v>
      </c>
      <c r="AW1194" s="14" t="s">
        <v>30</v>
      </c>
      <c r="AX1194" s="14" t="s">
        <v>73</v>
      </c>
      <c r="AY1194" s="278" t="s">
        <v>165</v>
      </c>
    </row>
    <row r="1195" spans="1:65" s="2" customFormat="1" ht="21.75" customHeight="1">
      <c r="A1195" s="37"/>
      <c r="B1195" s="38"/>
      <c r="C1195" s="243" t="s">
        <v>1423</v>
      </c>
      <c r="D1195" s="243" t="s">
        <v>167</v>
      </c>
      <c r="E1195" s="244" t="s">
        <v>1349</v>
      </c>
      <c r="F1195" s="245" t="s">
        <v>1350</v>
      </c>
      <c r="G1195" s="246" t="s">
        <v>170</v>
      </c>
      <c r="H1195" s="247">
        <v>358.75</v>
      </c>
      <c r="I1195" s="248"/>
      <c r="J1195" s="249">
        <f>ROUND(I1195*H1195,2)</f>
        <v>0</v>
      </c>
      <c r="K1195" s="250"/>
      <c r="L1195" s="43"/>
      <c r="M1195" s="251" t="s">
        <v>1</v>
      </c>
      <c r="N1195" s="252" t="s">
        <v>38</v>
      </c>
      <c r="O1195" s="90"/>
      <c r="P1195" s="253">
        <f>O1195*H1195</f>
        <v>0</v>
      </c>
      <c r="Q1195" s="253">
        <v>0</v>
      </c>
      <c r="R1195" s="253">
        <f>Q1195*H1195</f>
        <v>0</v>
      </c>
      <c r="S1195" s="253">
        <v>0</v>
      </c>
      <c r="T1195" s="254">
        <f>S1195*H1195</f>
        <v>0</v>
      </c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R1195" s="255" t="s">
        <v>247</v>
      </c>
      <c r="AT1195" s="255" t="s">
        <v>167</v>
      </c>
      <c r="AU1195" s="255" t="s">
        <v>82</v>
      </c>
      <c r="AY1195" s="16" t="s">
        <v>165</v>
      </c>
      <c r="BE1195" s="256">
        <f>IF(N1195="základní",J1195,0)</f>
        <v>0</v>
      </c>
      <c r="BF1195" s="256">
        <f>IF(N1195="snížená",J1195,0)</f>
        <v>0</v>
      </c>
      <c r="BG1195" s="256">
        <f>IF(N1195="zákl. přenesená",J1195,0)</f>
        <v>0</v>
      </c>
      <c r="BH1195" s="256">
        <f>IF(N1195="sníž. přenesená",J1195,0)</f>
        <v>0</v>
      </c>
      <c r="BI1195" s="256">
        <f>IF(N1195="nulová",J1195,0)</f>
        <v>0</v>
      </c>
      <c r="BJ1195" s="16" t="s">
        <v>80</v>
      </c>
      <c r="BK1195" s="256">
        <f>ROUND(I1195*H1195,2)</f>
        <v>0</v>
      </c>
      <c r="BL1195" s="16" t="s">
        <v>247</v>
      </c>
      <c r="BM1195" s="255" t="s">
        <v>3617</v>
      </c>
    </row>
    <row r="1196" spans="1:51" s="13" customFormat="1" ht="12">
      <c r="A1196" s="13"/>
      <c r="B1196" s="257"/>
      <c r="C1196" s="258"/>
      <c r="D1196" s="259" t="s">
        <v>173</v>
      </c>
      <c r="E1196" s="260" t="s">
        <v>1</v>
      </c>
      <c r="F1196" s="261" t="s">
        <v>1149</v>
      </c>
      <c r="G1196" s="258"/>
      <c r="H1196" s="260" t="s">
        <v>1</v>
      </c>
      <c r="I1196" s="262"/>
      <c r="J1196" s="258"/>
      <c r="K1196" s="258"/>
      <c r="L1196" s="263"/>
      <c r="M1196" s="264"/>
      <c r="N1196" s="265"/>
      <c r="O1196" s="265"/>
      <c r="P1196" s="265"/>
      <c r="Q1196" s="265"/>
      <c r="R1196" s="265"/>
      <c r="S1196" s="265"/>
      <c r="T1196" s="266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7" t="s">
        <v>173</v>
      </c>
      <c r="AU1196" s="267" t="s">
        <v>82</v>
      </c>
      <c r="AV1196" s="13" t="s">
        <v>80</v>
      </c>
      <c r="AW1196" s="13" t="s">
        <v>30</v>
      </c>
      <c r="AX1196" s="13" t="s">
        <v>73</v>
      </c>
      <c r="AY1196" s="267" t="s">
        <v>165</v>
      </c>
    </row>
    <row r="1197" spans="1:51" s="14" customFormat="1" ht="12">
      <c r="A1197" s="14"/>
      <c r="B1197" s="268"/>
      <c r="C1197" s="269"/>
      <c r="D1197" s="259" t="s">
        <v>173</v>
      </c>
      <c r="E1197" s="270" t="s">
        <v>1</v>
      </c>
      <c r="F1197" s="271" t="s">
        <v>1174</v>
      </c>
      <c r="G1197" s="269"/>
      <c r="H1197" s="272">
        <v>15.75</v>
      </c>
      <c r="I1197" s="273"/>
      <c r="J1197" s="269"/>
      <c r="K1197" s="269"/>
      <c r="L1197" s="274"/>
      <c r="M1197" s="275"/>
      <c r="N1197" s="276"/>
      <c r="O1197" s="276"/>
      <c r="P1197" s="276"/>
      <c r="Q1197" s="276"/>
      <c r="R1197" s="276"/>
      <c r="S1197" s="276"/>
      <c r="T1197" s="277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78" t="s">
        <v>173</v>
      </c>
      <c r="AU1197" s="278" t="s">
        <v>82</v>
      </c>
      <c r="AV1197" s="14" t="s">
        <v>82</v>
      </c>
      <c r="AW1197" s="14" t="s">
        <v>30</v>
      </c>
      <c r="AX1197" s="14" t="s">
        <v>73</v>
      </c>
      <c r="AY1197" s="278" t="s">
        <v>165</v>
      </c>
    </row>
    <row r="1198" spans="1:51" s="14" customFormat="1" ht="12">
      <c r="A1198" s="14"/>
      <c r="B1198" s="268"/>
      <c r="C1198" s="269"/>
      <c r="D1198" s="259" t="s">
        <v>173</v>
      </c>
      <c r="E1198" s="270" t="s">
        <v>1</v>
      </c>
      <c r="F1198" s="271" t="s">
        <v>3618</v>
      </c>
      <c r="G1198" s="269"/>
      <c r="H1198" s="272">
        <v>172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173</v>
      </c>
      <c r="AU1198" s="278" t="s">
        <v>82</v>
      </c>
      <c r="AV1198" s="14" t="s">
        <v>82</v>
      </c>
      <c r="AW1198" s="14" t="s">
        <v>30</v>
      </c>
      <c r="AX1198" s="14" t="s">
        <v>73</v>
      </c>
      <c r="AY1198" s="278" t="s">
        <v>165</v>
      </c>
    </row>
    <row r="1199" spans="1:51" s="14" customFormat="1" ht="12">
      <c r="A1199" s="14"/>
      <c r="B1199" s="268"/>
      <c r="C1199" s="269"/>
      <c r="D1199" s="259" t="s">
        <v>173</v>
      </c>
      <c r="E1199" s="270" t="s">
        <v>1</v>
      </c>
      <c r="F1199" s="271" t="s">
        <v>3619</v>
      </c>
      <c r="G1199" s="269"/>
      <c r="H1199" s="272">
        <v>171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173</v>
      </c>
      <c r="AU1199" s="278" t="s">
        <v>82</v>
      </c>
      <c r="AV1199" s="14" t="s">
        <v>82</v>
      </c>
      <c r="AW1199" s="14" t="s">
        <v>30</v>
      </c>
      <c r="AX1199" s="14" t="s">
        <v>73</v>
      </c>
      <c r="AY1199" s="278" t="s">
        <v>165</v>
      </c>
    </row>
    <row r="1200" spans="1:65" s="2" customFormat="1" ht="21.75" customHeight="1">
      <c r="A1200" s="37"/>
      <c r="B1200" s="38"/>
      <c r="C1200" s="243" t="s">
        <v>3620</v>
      </c>
      <c r="D1200" s="243" t="s">
        <v>167</v>
      </c>
      <c r="E1200" s="244" t="s">
        <v>3621</v>
      </c>
      <c r="F1200" s="245" t="s">
        <v>3622</v>
      </c>
      <c r="G1200" s="246" t="s">
        <v>457</v>
      </c>
      <c r="H1200" s="247">
        <v>374.4</v>
      </c>
      <c r="I1200" s="248"/>
      <c r="J1200" s="249">
        <f>ROUND(I1200*H1200,2)</f>
        <v>0</v>
      </c>
      <c r="K1200" s="250"/>
      <c r="L1200" s="43"/>
      <c r="M1200" s="251" t="s">
        <v>1</v>
      </c>
      <c r="N1200" s="252" t="s">
        <v>38</v>
      </c>
      <c r="O1200" s="90"/>
      <c r="P1200" s="253">
        <f>O1200*H1200</f>
        <v>0</v>
      </c>
      <c r="Q1200" s="253">
        <v>0</v>
      </c>
      <c r="R1200" s="253">
        <f>Q1200*H1200</f>
        <v>0</v>
      </c>
      <c r="S1200" s="253">
        <v>0</v>
      </c>
      <c r="T1200" s="254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255" t="s">
        <v>247</v>
      </c>
      <c r="AT1200" s="255" t="s">
        <v>167</v>
      </c>
      <c r="AU1200" s="255" t="s">
        <v>82</v>
      </c>
      <c r="AY1200" s="16" t="s">
        <v>165</v>
      </c>
      <c r="BE1200" s="256">
        <f>IF(N1200="základní",J1200,0)</f>
        <v>0</v>
      </c>
      <c r="BF1200" s="256">
        <f>IF(N1200="snížená",J1200,0)</f>
        <v>0</v>
      </c>
      <c r="BG1200" s="256">
        <f>IF(N1200="zákl. přenesená",J1200,0)</f>
        <v>0</v>
      </c>
      <c r="BH1200" s="256">
        <f>IF(N1200="sníž. přenesená",J1200,0)</f>
        <v>0</v>
      </c>
      <c r="BI1200" s="256">
        <f>IF(N1200="nulová",J1200,0)</f>
        <v>0</v>
      </c>
      <c r="BJ1200" s="16" t="s">
        <v>80</v>
      </c>
      <c r="BK1200" s="256">
        <f>ROUND(I1200*H1200,2)</f>
        <v>0</v>
      </c>
      <c r="BL1200" s="16" t="s">
        <v>247</v>
      </c>
      <c r="BM1200" s="255" t="s">
        <v>3623</v>
      </c>
    </row>
    <row r="1201" spans="1:51" s="14" customFormat="1" ht="12">
      <c r="A1201" s="14"/>
      <c r="B1201" s="268"/>
      <c r="C1201" s="269"/>
      <c r="D1201" s="259" t="s">
        <v>173</v>
      </c>
      <c r="E1201" s="270" t="s">
        <v>1</v>
      </c>
      <c r="F1201" s="271" t="s">
        <v>3624</v>
      </c>
      <c r="G1201" s="269"/>
      <c r="H1201" s="272">
        <v>374.4</v>
      </c>
      <c r="I1201" s="273"/>
      <c r="J1201" s="269"/>
      <c r="K1201" s="269"/>
      <c r="L1201" s="274"/>
      <c r="M1201" s="275"/>
      <c r="N1201" s="276"/>
      <c r="O1201" s="276"/>
      <c r="P1201" s="276"/>
      <c r="Q1201" s="276"/>
      <c r="R1201" s="276"/>
      <c r="S1201" s="276"/>
      <c r="T1201" s="277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78" t="s">
        <v>173</v>
      </c>
      <c r="AU1201" s="278" t="s">
        <v>82</v>
      </c>
      <c r="AV1201" s="14" t="s">
        <v>82</v>
      </c>
      <c r="AW1201" s="14" t="s">
        <v>30</v>
      </c>
      <c r="AX1201" s="14" t="s">
        <v>73</v>
      </c>
      <c r="AY1201" s="278" t="s">
        <v>165</v>
      </c>
    </row>
    <row r="1202" spans="1:65" s="2" customFormat="1" ht="16.5" customHeight="1">
      <c r="A1202" s="37"/>
      <c r="B1202" s="38"/>
      <c r="C1202" s="279" t="s">
        <v>1428</v>
      </c>
      <c r="D1202" s="279" t="s">
        <v>238</v>
      </c>
      <c r="E1202" s="280" t="s">
        <v>1355</v>
      </c>
      <c r="F1202" s="281" t="s">
        <v>1356</v>
      </c>
      <c r="G1202" s="282" t="s">
        <v>178</v>
      </c>
      <c r="H1202" s="283">
        <v>4.325</v>
      </c>
      <c r="I1202" s="284"/>
      <c r="J1202" s="285">
        <f>ROUND(I1202*H1202,2)</f>
        <v>0</v>
      </c>
      <c r="K1202" s="286"/>
      <c r="L1202" s="287"/>
      <c r="M1202" s="288" t="s">
        <v>1</v>
      </c>
      <c r="N1202" s="289" t="s">
        <v>38</v>
      </c>
      <c r="O1202" s="90"/>
      <c r="P1202" s="253">
        <f>O1202*H1202</f>
        <v>0</v>
      </c>
      <c r="Q1202" s="253">
        <v>0.55</v>
      </c>
      <c r="R1202" s="253">
        <f>Q1202*H1202</f>
        <v>2.37875</v>
      </c>
      <c r="S1202" s="253">
        <v>0</v>
      </c>
      <c r="T1202" s="254">
        <f>S1202*H1202</f>
        <v>0</v>
      </c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R1202" s="255" t="s">
        <v>333</v>
      </c>
      <c r="AT1202" s="255" t="s">
        <v>238</v>
      </c>
      <c r="AU1202" s="255" t="s">
        <v>82</v>
      </c>
      <c r="AY1202" s="16" t="s">
        <v>165</v>
      </c>
      <c r="BE1202" s="256">
        <f>IF(N1202="základní",J1202,0)</f>
        <v>0</v>
      </c>
      <c r="BF1202" s="256">
        <f>IF(N1202="snížená",J1202,0)</f>
        <v>0</v>
      </c>
      <c r="BG1202" s="256">
        <f>IF(N1202="zákl. přenesená",J1202,0)</f>
        <v>0</v>
      </c>
      <c r="BH1202" s="256">
        <f>IF(N1202="sníž. přenesená",J1202,0)</f>
        <v>0</v>
      </c>
      <c r="BI1202" s="256">
        <f>IF(N1202="nulová",J1202,0)</f>
        <v>0</v>
      </c>
      <c r="BJ1202" s="16" t="s">
        <v>80</v>
      </c>
      <c r="BK1202" s="256">
        <f>ROUND(I1202*H1202,2)</f>
        <v>0</v>
      </c>
      <c r="BL1202" s="16" t="s">
        <v>247</v>
      </c>
      <c r="BM1202" s="255" t="s">
        <v>3625</v>
      </c>
    </row>
    <row r="1203" spans="1:51" s="13" customFormat="1" ht="12">
      <c r="A1203" s="13"/>
      <c r="B1203" s="257"/>
      <c r="C1203" s="258"/>
      <c r="D1203" s="259" t="s">
        <v>173</v>
      </c>
      <c r="E1203" s="260" t="s">
        <v>1</v>
      </c>
      <c r="F1203" s="261" t="s">
        <v>1149</v>
      </c>
      <c r="G1203" s="258"/>
      <c r="H1203" s="260" t="s">
        <v>1</v>
      </c>
      <c r="I1203" s="262"/>
      <c r="J1203" s="258"/>
      <c r="K1203" s="258"/>
      <c r="L1203" s="263"/>
      <c r="M1203" s="264"/>
      <c r="N1203" s="265"/>
      <c r="O1203" s="265"/>
      <c r="P1203" s="265"/>
      <c r="Q1203" s="265"/>
      <c r="R1203" s="265"/>
      <c r="S1203" s="265"/>
      <c r="T1203" s="26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7" t="s">
        <v>173</v>
      </c>
      <c r="AU1203" s="267" t="s">
        <v>82</v>
      </c>
      <c r="AV1203" s="13" t="s">
        <v>80</v>
      </c>
      <c r="AW1203" s="13" t="s">
        <v>30</v>
      </c>
      <c r="AX1203" s="13" t="s">
        <v>73</v>
      </c>
      <c r="AY1203" s="267" t="s">
        <v>165</v>
      </c>
    </row>
    <row r="1204" spans="1:51" s="14" customFormat="1" ht="12">
      <c r="A1204" s="14"/>
      <c r="B1204" s="268"/>
      <c r="C1204" s="269"/>
      <c r="D1204" s="259" t="s">
        <v>173</v>
      </c>
      <c r="E1204" s="270" t="s">
        <v>1</v>
      </c>
      <c r="F1204" s="271" t="s">
        <v>1358</v>
      </c>
      <c r="G1204" s="269"/>
      <c r="H1204" s="272">
        <v>0.227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173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165</v>
      </c>
    </row>
    <row r="1205" spans="1:51" s="14" customFormat="1" ht="12">
      <c r="A1205" s="14"/>
      <c r="B1205" s="268"/>
      <c r="C1205" s="269"/>
      <c r="D1205" s="259" t="s">
        <v>173</v>
      </c>
      <c r="E1205" s="270" t="s">
        <v>1</v>
      </c>
      <c r="F1205" s="271" t="s">
        <v>3626</v>
      </c>
      <c r="G1205" s="269"/>
      <c r="H1205" s="272">
        <v>1.858</v>
      </c>
      <c r="I1205" s="273"/>
      <c r="J1205" s="269"/>
      <c r="K1205" s="269"/>
      <c r="L1205" s="274"/>
      <c r="M1205" s="275"/>
      <c r="N1205" s="276"/>
      <c r="O1205" s="276"/>
      <c r="P1205" s="276"/>
      <c r="Q1205" s="276"/>
      <c r="R1205" s="276"/>
      <c r="S1205" s="276"/>
      <c r="T1205" s="277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78" t="s">
        <v>173</v>
      </c>
      <c r="AU1205" s="278" t="s">
        <v>82</v>
      </c>
      <c r="AV1205" s="14" t="s">
        <v>82</v>
      </c>
      <c r="AW1205" s="14" t="s">
        <v>30</v>
      </c>
      <c r="AX1205" s="14" t="s">
        <v>73</v>
      </c>
      <c r="AY1205" s="278" t="s">
        <v>165</v>
      </c>
    </row>
    <row r="1206" spans="1:51" s="14" customFormat="1" ht="12">
      <c r="A1206" s="14"/>
      <c r="B1206" s="268"/>
      <c r="C1206" s="269"/>
      <c r="D1206" s="259" t="s">
        <v>173</v>
      </c>
      <c r="E1206" s="270" t="s">
        <v>1</v>
      </c>
      <c r="F1206" s="271" t="s">
        <v>3627</v>
      </c>
      <c r="G1206" s="269"/>
      <c r="H1206" s="272">
        <v>1.847</v>
      </c>
      <c r="I1206" s="273"/>
      <c r="J1206" s="269"/>
      <c r="K1206" s="269"/>
      <c r="L1206" s="274"/>
      <c r="M1206" s="275"/>
      <c r="N1206" s="276"/>
      <c r="O1206" s="276"/>
      <c r="P1206" s="276"/>
      <c r="Q1206" s="276"/>
      <c r="R1206" s="276"/>
      <c r="S1206" s="276"/>
      <c r="T1206" s="27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8" t="s">
        <v>173</v>
      </c>
      <c r="AU1206" s="278" t="s">
        <v>82</v>
      </c>
      <c r="AV1206" s="14" t="s">
        <v>82</v>
      </c>
      <c r="AW1206" s="14" t="s">
        <v>30</v>
      </c>
      <c r="AX1206" s="14" t="s">
        <v>73</v>
      </c>
      <c r="AY1206" s="278" t="s">
        <v>165</v>
      </c>
    </row>
    <row r="1207" spans="1:51" s="14" customFormat="1" ht="12">
      <c r="A1207" s="14"/>
      <c r="B1207" s="268"/>
      <c r="C1207" s="269"/>
      <c r="D1207" s="259" t="s">
        <v>173</v>
      </c>
      <c r="E1207" s="269"/>
      <c r="F1207" s="271" t="s">
        <v>3628</v>
      </c>
      <c r="G1207" s="269"/>
      <c r="H1207" s="272">
        <v>4.325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173</v>
      </c>
      <c r="AU1207" s="278" t="s">
        <v>82</v>
      </c>
      <c r="AV1207" s="14" t="s">
        <v>82</v>
      </c>
      <c r="AW1207" s="14" t="s">
        <v>4</v>
      </c>
      <c r="AX1207" s="14" t="s">
        <v>80</v>
      </c>
      <c r="AY1207" s="278" t="s">
        <v>165</v>
      </c>
    </row>
    <row r="1208" spans="1:65" s="2" customFormat="1" ht="21.75" customHeight="1">
      <c r="A1208" s="37"/>
      <c r="B1208" s="38"/>
      <c r="C1208" s="243" t="s">
        <v>1435</v>
      </c>
      <c r="D1208" s="243" t="s">
        <v>167</v>
      </c>
      <c r="E1208" s="244" t="s">
        <v>1363</v>
      </c>
      <c r="F1208" s="245" t="s">
        <v>1364</v>
      </c>
      <c r="G1208" s="246" t="s">
        <v>170</v>
      </c>
      <c r="H1208" s="247">
        <v>358.75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38</v>
      </c>
      <c r="O1208" s="90"/>
      <c r="P1208" s="253">
        <f>O1208*H1208</f>
        <v>0</v>
      </c>
      <c r="Q1208" s="253">
        <v>0</v>
      </c>
      <c r="R1208" s="253">
        <f>Q1208*H1208</f>
        <v>0</v>
      </c>
      <c r="S1208" s="253">
        <v>0.005</v>
      </c>
      <c r="T1208" s="254">
        <f>S1208*H1208</f>
        <v>1.79375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247</v>
      </c>
      <c r="AT1208" s="255" t="s">
        <v>167</v>
      </c>
      <c r="AU1208" s="255" t="s">
        <v>82</v>
      </c>
      <c r="AY1208" s="16" t="s">
        <v>165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247</v>
      </c>
      <c r="BM1208" s="255" t="s">
        <v>3629</v>
      </c>
    </row>
    <row r="1209" spans="1:51" s="13" customFormat="1" ht="12">
      <c r="A1209" s="13"/>
      <c r="B1209" s="257"/>
      <c r="C1209" s="258"/>
      <c r="D1209" s="259" t="s">
        <v>173</v>
      </c>
      <c r="E1209" s="260" t="s">
        <v>1</v>
      </c>
      <c r="F1209" s="261" t="s">
        <v>1149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173</v>
      </c>
      <c r="AU1209" s="267" t="s">
        <v>82</v>
      </c>
      <c r="AV1209" s="13" t="s">
        <v>80</v>
      </c>
      <c r="AW1209" s="13" t="s">
        <v>30</v>
      </c>
      <c r="AX1209" s="13" t="s">
        <v>73</v>
      </c>
      <c r="AY1209" s="267" t="s">
        <v>165</v>
      </c>
    </row>
    <row r="1210" spans="1:51" s="14" customFormat="1" ht="12">
      <c r="A1210" s="14"/>
      <c r="B1210" s="268"/>
      <c r="C1210" s="269"/>
      <c r="D1210" s="259" t="s">
        <v>173</v>
      </c>
      <c r="E1210" s="270" t="s">
        <v>1</v>
      </c>
      <c r="F1210" s="271" t="s">
        <v>1174</v>
      </c>
      <c r="G1210" s="269"/>
      <c r="H1210" s="272">
        <v>15.75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173</v>
      </c>
      <c r="AU1210" s="278" t="s">
        <v>82</v>
      </c>
      <c r="AV1210" s="14" t="s">
        <v>82</v>
      </c>
      <c r="AW1210" s="14" t="s">
        <v>30</v>
      </c>
      <c r="AX1210" s="14" t="s">
        <v>73</v>
      </c>
      <c r="AY1210" s="278" t="s">
        <v>165</v>
      </c>
    </row>
    <row r="1211" spans="1:51" s="14" customFormat="1" ht="12">
      <c r="A1211" s="14"/>
      <c r="B1211" s="268"/>
      <c r="C1211" s="269"/>
      <c r="D1211" s="259" t="s">
        <v>173</v>
      </c>
      <c r="E1211" s="270" t="s">
        <v>1</v>
      </c>
      <c r="F1211" s="271" t="s">
        <v>3618</v>
      </c>
      <c r="G1211" s="269"/>
      <c r="H1211" s="272">
        <v>172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173</v>
      </c>
      <c r="AU1211" s="278" t="s">
        <v>82</v>
      </c>
      <c r="AV1211" s="14" t="s">
        <v>82</v>
      </c>
      <c r="AW1211" s="14" t="s">
        <v>30</v>
      </c>
      <c r="AX1211" s="14" t="s">
        <v>73</v>
      </c>
      <c r="AY1211" s="278" t="s">
        <v>165</v>
      </c>
    </row>
    <row r="1212" spans="1:51" s="14" customFormat="1" ht="12">
      <c r="A1212" s="14"/>
      <c r="B1212" s="268"/>
      <c r="C1212" s="269"/>
      <c r="D1212" s="259" t="s">
        <v>173</v>
      </c>
      <c r="E1212" s="270" t="s">
        <v>1</v>
      </c>
      <c r="F1212" s="271" t="s">
        <v>3619</v>
      </c>
      <c r="G1212" s="269"/>
      <c r="H1212" s="272">
        <v>171</v>
      </c>
      <c r="I1212" s="273"/>
      <c r="J1212" s="269"/>
      <c r="K1212" s="269"/>
      <c r="L1212" s="274"/>
      <c r="M1212" s="275"/>
      <c r="N1212" s="276"/>
      <c r="O1212" s="276"/>
      <c r="P1212" s="276"/>
      <c r="Q1212" s="276"/>
      <c r="R1212" s="276"/>
      <c r="S1212" s="276"/>
      <c r="T1212" s="277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8" t="s">
        <v>173</v>
      </c>
      <c r="AU1212" s="278" t="s">
        <v>82</v>
      </c>
      <c r="AV1212" s="14" t="s">
        <v>82</v>
      </c>
      <c r="AW1212" s="14" t="s">
        <v>30</v>
      </c>
      <c r="AX1212" s="14" t="s">
        <v>73</v>
      </c>
      <c r="AY1212" s="278" t="s">
        <v>165</v>
      </c>
    </row>
    <row r="1213" spans="1:65" s="2" customFormat="1" ht="21.75" customHeight="1">
      <c r="A1213" s="37"/>
      <c r="B1213" s="38"/>
      <c r="C1213" s="243" t="s">
        <v>1441</v>
      </c>
      <c r="D1213" s="243" t="s">
        <v>167</v>
      </c>
      <c r="E1213" s="244" t="s">
        <v>1367</v>
      </c>
      <c r="F1213" s="245" t="s">
        <v>1368</v>
      </c>
      <c r="G1213" s="246" t="s">
        <v>178</v>
      </c>
      <c r="H1213" s="247">
        <v>4.469</v>
      </c>
      <c r="I1213" s="248"/>
      <c r="J1213" s="249">
        <f>ROUND(I1213*H1213,2)</f>
        <v>0</v>
      </c>
      <c r="K1213" s="250"/>
      <c r="L1213" s="43"/>
      <c r="M1213" s="251" t="s">
        <v>1</v>
      </c>
      <c r="N1213" s="252" t="s">
        <v>38</v>
      </c>
      <c r="O1213" s="90"/>
      <c r="P1213" s="253">
        <f>O1213*H1213</f>
        <v>0</v>
      </c>
      <c r="Q1213" s="253">
        <v>0.02337</v>
      </c>
      <c r="R1213" s="253">
        <f>Q1213*H1213</f>
        <v>0.10444053</v>
      </c>
      <c r="S1213" s="253">
        <v>0</v>
      </c>
      <c r="T1213" s="254">
        <f>S1213*H1213</f>
        <v>0</v>
      </c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R1213" s="255" t="s">
        <v>247</v>
      </c>
      <c r="AT1213" s="255" t="s">
        <v>167</v>
      </c>
      <c r="AU1213" s="255" t="s">
        <v>82</v>
      </c>
      <c r="AY1213" s="16" t="s">
        <v>165</v>
      </c>
      <c r="BE1213" s="256">
        <f>IF(N1213="základní",J1213,0)</f>
        <v>0</v>
      </c>
      <c r="BF1213" s="256">
        <f>IF(N1213="snížená",J1213,0)</f>
        <v>0</v>
      </c>
      <c r="BG1213" s="256">
        <f>IF(N1213="zákl. přenesená",J1213,0)</f>
        <v>0</v>
      </c>
      <c r="BH1213" s="256">
        <f>IF(N1213="sníž. přenesená",J1213,0)</f>
        <v>0</v>
      </c>
      <c r="BI1213" s="256">
        <f>IF(N1213="nulová",J1213,0)</f>
        <v>0</v>
      </c>
      <c r="BJ1213" s="16" t="s">
        <v>80</v>
      </c>
      <c r="BK1213" s="256">
        <f>ROUND(I1213*H1213,2)</f>
        <v>0</v>
      </c>
      <c r="BL1213" s="16" t="s">
        <v>247</v>
      </c>
      <c r="BM1213" s="255" t="s">
        <v>3630</v>
      </c>
    </row>
    <row r="1214" spans="1:51" s="14" customFormat="1" ht="12">
      <c r="A1214" s="14"/>
      <c r="B1214" s="268"/>
      <c r="C1214" s="269"/>
      <c r="D1214" s="259" t="s">
        <v>173</v>
      </c>
      <c r="E1214" s="270" t="s">
        <v>1</v>
      </c>
      <c r="F1214" s="271" t="s">
        <v>3631</v>
      </c>
      <c r="G1214" s="269"/>
      <c r="H1214" s="272">
        <v>4.325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173</v>
      </c>
      <c r="AU1214" s="278" t="s">
        <v>82</v>
      </c>
      <c r="AV1214" s="14" t="s">
        <v>82</v>
      </c>
      <c r="AW1214" s="14" t="s">
        <v>30</v>
      </c>
      <c r="AX1214" s="14" t="s">
        <v>73</v>
      </c>
      <c r="AY1214" s="278" t="s">
        <v>165</v>
      </c>
    </row>
    <row r="1215" spans="1:51" s="14" customFormat="1" ht="12">
      <c r="A1215" s="14"/>
      <c r="B1215" s="268"/>
      <c r="C1215" s="269"/>
      <c r="D1215" s="259" t="s">
        <v>173</v>
      </c>
      <c r="E1215" s="270" t="s">
        <v>1</v>
      </c>
      <c r="F1215" s="271" t="s">
        <v>3632</v>
      </c>
      <c r="G1215" s="269"/>
      <c r="H1215" s="272">
        <v>0.144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173</v>
      </c>
      <c r="AU1215" s="278" t="s">
        <v>82</v>
      </c>
      <c r="AV1215" s="14" t="s">
        <v>82</v>
      </c>
      <c r="AW1215" s="14" t="s">
        <v>30</v>
      </c>
      <c r="AX1215" s="14" t="s">
        <v>73</v>
      </c>
      <c r="AY1215" s="278" t="s">
        <v>165</v>
      </c>
    </row>
    <row r="1216" spans="1:65" s="2" customFormat="1" ht="33" customHeight="1">
      <c r="A1216" s="37"/>
      <c r="B1216" s="38"/>
      <c r="C1216" s="243" t="s">
        <v>1445</v>
      </c>
      <c r="D1216" s="243" t="s">
        <v>167</v>
      </c>
      <c r="E1216" s="244" t="s">
        <v>1373</v>
      </c>
      <c r="F1216" s="245" t="s">
        <v>1374</v>
      </c>
      <c r="G1216" s="246" t="s">
        <v>170</v>
      </c>
      <c r="H1216" s="247">
        <v>5.543</v>
      </c>
      <c r="I1216" s="248"/>
      <c r="J1216" s="249">
        <f>ROUND(I1216*H1216,2)</f>
        <v>0</v>
      </c>
      <c r="K1216" s="250"/>
      <c r="L1216" s="43"/>
      <c r="M1216" s="251" t="s">
        <v>1</v>
      </c>
      <c r="N1216" s="252" t="s">
        <v>38</v>
      </c>
      <c r="O1216" s="90"/>
      <c r="P1216" s="253">
        <f>O1216*H1216</f>
        <v>0</v>
      </c>
      <c r="Q1216" s="253">
        <v>0.00942</v>
      </c>
      <c r="R1216" s="253">
        <f>Q1216*H1216</f>
        <v>0.05221506</v>
      </c>
      <c r="S1216" s="253">
        <v>0</v>
      </c>
      <c r="T1216" s="254">
        <f>S1216*H1216</f>
        <v>0</v>
      </c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R1216" s="255" t="s">
        <v>247</v>
      </c>
      <c r="AT1216" s="255" t="s">
        <v>167</v>
      </c>
      <c r="AU1216" s="255" t="s">
        <v>82</v>
      </c>
      <c r="AY1216" s="16" t="s">
        <v>165</v>
      </c>
      <c r="BE1216" s="256">
        <f>IF(N1216="základní",J1216,0)</f>
        <v>0</v>
      </c>
      <c r="BF1216" s="256">
        <f>IF(N1216="snížená",J1216,0)</f>
        <v>0</v>
      </c>
      <c r="BG1216" s="256">
        <f>IF(N1216="zákl. přenesená",J1216,0)</f>
        <v>0</v>
      </c>
      <c r="BH1216" s="256">
        <f>IF(N1216="sníž. přenesená",J1216,0)</f>
        <v>0</v>
      </c>
      <c r="BI1216" s="256">
        <f>IF(N1216="nulová",J1216,0)</f>
        <v>0</v>
      </c>
      <c r="BJ1216" s="16" t="s">
        <v>80</v>
      </c>
      <c r="BK1216" s="256">
        <f>ROUND(I1216*H1216,2)</f>
        <v>0</v>
      </c>
      <c r="BL1216" s="16" t="s">
        <v>247</v>
      </c>
      <c r="BM1216" s="255" t="s">
        <v>3633</v>
      </c>
    </row>
    <row r="1217" spans="1:51" s="14" customFormat="1" ht="12">
      <c r="A1217" s="14"/>
      <c r="B1217" s="268"/>
      <c r="C1217" s="269"/>
      <c r="D1217" s="259" t="s">
        <v>173</v>
      </c>
      <c r="E1217" s="270" t="s">
        <v>1</v>
      </c>
      <c r="F1217" s="271" t="s">
        <v>3634</v>
      </c>
      <c r="G1217" s="269"/>
      <c r="H1217" s="272">
        <v>5.543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173</v>
      </c>
      <c r="AU1217" s="278" t="s">
        <v>82</v>
      </c>
      <c r="AV1217" s="14" t="s">
        <v>82</v>
      </c>
      <c r="AW1217" s="14" t="s">
        <v>30</v>
      </c>
      <c r="AX1217" s="14" t="s">
        <v>73</v>
      </c>
      <c r="AY1217" s="278" t="s">
        <v>165</v>
      </c>
    </row>
    <row r="1218" spans="1:65" s="2" customFormat="1" ht="21.75" customHeight="1">
      <c r="A1218" s="37"/>
      <c r="B1218" s="38"/>
      <c r="C1218" s="243" t="s">
        <v>1452</v>
      </c>
      <c r="D1218" s="243" t="s">
        <v>167</v>
      </c>
      <c r="E1218" s="244" t="s">
        <v>1378</v>
      </c>
      <c r="F1218" s="245" t="s">
        <v>1379</v>
      </c>
      <c r="G1218" s="246" t="s">
        <v>170</v>
      </c>
      <c r="H1218" s="247">
        <v>5.543</v>
      </c>
      <c r="I1218" s="248"/>
      <c r="J1218" s="249">
        <f>ROUND(I1218*H1218,2)</f>
        <v>0</v>
      </c>
      <c r="K1218" s="250"/>
      <c r="L1218" s="43"/>
      <c r="M1218" s="251" t="s">
        <v>1</v>
      </c>
      <c r="N1218" s="252" t="s">
        <v>38</v>
      </c>
      <c r="O1218" s="90"/>
      <c r="P1218" s="253">
        <f>O1218*H1218</f>
        <v>0</v>
      </c>
      <c r="Q1218" s="253">
        <v>0.00942</v>
      </c>
      <c r="R1218" s="253">
        <f>Q1218*H1218</f>
        <v>0.05221506</v>
      </c>
      <c r="S1218" s="253">
        <v>0</v>
      </c>
      <c r="T1218" s="254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55" t="s">
        <v>247</v>
      </c>
      <c r="AT1218" s="255" t="s">
        <v>167</v>
      </c>
      <c r="AU1218" s="255" t="s">
        <v>82</v>
      </c>
      <c r="AY1218" s="16" t="s">
        <v>165</v>
      </c>
      <c r="BE1218" s="256">
        <f>IF(N1218="základní",J1218,0)</f>
        <v>0</v>
      </c>
      <c r="BF1218" s="256">
        <f>IF(N1218="snížená",J1218,0)</f>
        <v>0</v>
      </c>
      <c r="BG1218" s="256">
        <f>IF(N1218="zákl. přenesená",J1218,0)</f>
        <v>0</v>
      </c>
      <c r="BH1218" s="256">
        <f>IF(N1218="sníž. přenesená",J1218,0)</f>
        <v>0</v>
      </c>
      <c r="BI1218" s="256">
        <f>IF(N1218="nulová",J1218,0)</f>
        <v>0</v>
      </c>
      <c r="BJ1218" s="16" t="s">
        <v>80</v>
      </c>
      <c r="BK1218" s="256">
        <f>ROUND(I1218*H1218,2)</f>
        <v>0</v>
      </c>
      <c r="BL1218" s="16" t="s">
        <v>247</v>
      </c>
      <c r="BM1218" s="255" t="s">
        <v>3635</v>
      </c>
    </row>
    <row r="1219" spans="1:51" s="14" customFormat="1" ht="12">
      <c r="A1219" s="14"/>
      <c r="B1219" s="268"/>
      <c r="C1219" s="269"/>
      <c r="D1219" s="259" t="s">
        <v>173</v>
      </c>
      <c r="E1219" s="270" t="s">
        <v>1</v>
      </c>
      <c r="F1219" s="271" t="s">
        <v>3634</v>
      </c>
      <c r="G1219" s="269"/>
      <c r="H1219" s="272">
        <v>5.543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173</v>
      </c>
      <c r="AU1219" s="278" t="s">
        <v>82</v>
      </c>
      <c r="AV1219" s="14" t="s">
        <v>82</v>
      </c>
      <c r="AW1219" s="14" t="s">
        <v>30</v>
      </c>
      <c r="AX1219" s="14" t="s">
        <v>73</v>
      </c>
      <c r="AY1219" s="278" t="s">
        <v>165</v>
      </c>
    </row>
    <row r="1220" spans="1:65" s="2" customFormat="1" ht="21.75" customHeight="1">
      <c r="A1220" s="37"/>
      <c r="B1220" s="38"/>
      <c r="C1220" s="243" t="s">
        <v>1460</v>
      </c>
      <c r="D1220" s="243" t="s">
        <v>167</v>
      </c>
      <c r="E1220" s="244" t="s">
        <v>1382</v>
      </c>
      <c r="F1220" s="245" t="s">
        <v>1383</v>
      </c>
      <c r="G1220" s="246" t="s">
        <v>170</v>
      </c>
      <c r="H1220" s="247">
        <v>11.6</v>
      </c>
      <c r="I1220" s="248"/>
      <c r="J1220" s="249">
        <f>ROUND(I1220*H1220,2)</f>
        <v>0</v>
      </c>
      <c r="K1220" s="250"/>
      <c r="L1220" s="43"/>
      <c r="M1220" s="251" t="s">
        <v>1</v>
      </c>
      <c r="N1220" s="252" t="s">
        <v>38</v>
      </c>
      <c r="O1220" s="90"/>
      <c r="P1220" s="253">
        <f>O1220*H1220</f>
        <v>0</v>
      </c>
      <c r="Q1220" s="253">
        <v>0.00942</v>
      </c>
      <c r="R1220" s="253">
        <f>Q1220*H1220</f>
        <v>0.109272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247</v>
      </c>
      <c r="AT1220" s="255" t="s">
        <v>167</v>
      </c>
      <c r="AU1220" s="255" t="s">
        <v>82</v>
      </c>
      <c r="AY1220" s="16" t="s">
        <v>165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80</v>
      </c>
      <c r="BK1220" s="256">
        <f>ROUND(I1220*H1220,2)</f>
        <v>0</v>
      </c>
      <c r="BL1220" s="16" t="s">
        <v>247</v>
      </c>
      <c r="BM1220" s="255" t="s">
        <v>3636</v>
      </c>
    </row>
    <row r="1221" spans="1:51" s="14" customFormat="1" ht="12">
      <c r="A1221" s="14"/>
      <c r="B1221" s="268"/>
      <c r="C1221" s="269"/>
      <c r="D1221" s="259" t="s">
        <v>173</v>
      </c>
      <c r="E1221" s="270" t="s">
        <v>1</v>
      </c>
      <c r="F1221" s="271" t="s">
        <v>3616</v>
      </c>
      <c r="G1221" s="269"/>
      <c r="H1221" s="272">
        <v>9.6</v>
      </c>
      <c r="I1221" s="273"/>
      <c r="J1221" s="269"/>
      <c r="K1221" s="269"/>
      <c r="L1221" s="274"/>
      <c r="M1221" s="275"/>
      <c r="N1221" s="276"/>
      <c r="O1221" s="276"/>
      <c r="P1221" s="276"/>
      <c r="Q1221" s="276"/>
      <c r="R1221" s="276"/>
      <c r="S1221" s="276"/>
      <c r="T1221" s="27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78" t="s">
        <v>173</v>
      </c>
      <c r="AU1221" s="278" t="s">
        <v>82</v>
      </c>
      <c r="AV1221" s="14" t="s">
        <v>82</v>
      </c>
      <c r="AW1221" s="14" t="s">
        <v>30</v>
      </c>
      <c r="AX1221" s="14" t="s">
        <v>73</v>
      </c>
      <c r="AY1221" s="278" t="s">
        <v>165</v>
      </c>
    </row>
    <row r="1222" spans="1:51" s="14" customFormat="1" ht="12">
      <c r="A1222" s="14"/>
      <c r="B1222" s="268"/>
      <c r="C1222" s="269"/>
      <c r="D1222" s="259" t="s">
        <v>173</v>
      </c>
      <c r="E1222" s="270" t="s">
        <v>1</v>
      </c>
      <c r="F1222" s="271" t="s">
        <v>3637</v>
      </c>
      <c r="G1222" s="269"/>
      <c r="H1222" s="272">
        <v>2</v>
      </c>
      <c r="I1222" s="273"/>
      <c r="J1222" s="269"/>
      <c r="K1222" s="269"/>
      <c r="L1222" s="274"/>
      <c r="M1222" s="275"/>
      <c r="N1222" s="276"/>
      <c r="O1222" s="276"/>
      <c r="P1222" s="276"/>
      <c r="Q1222" s="276"/>
      <c r="R1222" s="276"/>
      <c r="S1222" s="276"/>
      <c r="T1222" s="27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8" t="s">
        <v>173</v>
      </c>
      <c r="AU1222" s="278" t="s">
        <v>82</v>
      </c>
      <c r="AV1222" s="14" t="s">
        <v>82</v>
      </c>
      <c r="AW1222" s="14" t="s">
        <v>30</v>
      </c>
      <c r="AX1222" s="14" t="s">
        <v>73</v>
      </c>
      <c r="AY1222" s="278" t="s">
        <v>165</v>
      </c>
    </row>
    <row r="1223" spans="1:65" s="2" customFormat="1" ht="21.75" customHeight="1">
      <c r="A1223" s="37"/>
      <c r="B1223" s="38"/>
      <c r="C1223" s="243" t="s">
        <v>1464</v>
      </c>
      <c r="D1223" s="243" t="s">
        <v>167</v>
      </c>
      <c r="E1223" s="244" t="s">
        <v>1387</v>
      </c>
      <c r="F1223" s="245" t="s">
        <v>1388</v>
      </c>
      <c r="G1223" s="246" t="s">
        <v>273</v>
      </c>
      <c r="H1223" s="247">
        <v>5</v>
      </c>
      <c r="I1223" s="248"/>
      <c r="J1223" s="249">
        <f>ROUND(I1223*H1223,2)</f>
        <v>0</v>
      </c>
      <c r="K1223" s="250"/>
      <c r="L1223" s="43"/>
      <c r="M1223" s="251" t="s">
        <v>1</v>
      </c>
      <c r="N1223" s="252" t="s">
        <v>38</v>
      </c>
      <c r="O1223" s="90"/>
      <c r="P1223" s="253">
        <f>O1223*H1223</f>
        <v>0</v>
      </c>
      <c r="Q1223" s="253">
        <v>0.00942</v>
      </c>
      <c r="R1223" s="253">
        <f>Q1223*H1223</f>
        <v>0.047099999999999996</v>
      </c>
      <c r="S1223" s="253">
        <v>0</v>
      </c>
      <c r="T1223" s="254">
        <f>S1223*H1223</f>
        <v>0</v>
      </c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R1223" s="255" t="s">
        <v>247</v>
      </c>
      <c r="AT1223" s="255" t="s">
        <v>167</v>
      </c>
      <c r="AU1223" s="255" t="s">
        <v>82</v>
      </c>
      <c r="AY1223" s="16" t="s">
        <v>165</v>
      </c>
      <c r="BE1223" s="256">
        <f>IF(N1223="základní",J1223,0)</f>
        <v>0</v>
      </c>
      <c r="BF1223" s="256">
        <f>IF(N1223="snížená",J1223,0)</f>
        <v>0</v>
      </c>
      <c r="BG1223" s="256">
        <f>IF(N1223="zákl. přenesená",J1223,0)</f>
        <v>0</v>
      </c>
      <c r="BH1223" s="256">
        <f>IF(N1223="sníž. přenesená",J1223,0)</f>
        <v>0</v>
      </c>
      <c r="BI1223" s="256">
        <f>IF(N1223="nulová",J1223,0)</f>
        <v>0</v>
      </c>
      <c r="BJ1223" s="16" t="s">
        <v>80</v>
      </c>
      <c r="BK1223" s="256">
        <f>ROUND(I1223*H1223,2)</f>
        <v>0</v>
      </c>
      <c r="BL1223" s="16" t="s">
        <v>247</v>
      </c>
      <c r="BM1223" s="255" t="s">
        <v>3638</v>
      </c>
    </row>
    <row r="1224" spans="1:51" s="14" customFormat="1" ht="12">
      <c r="A1224" s="14"/>
      <c r="B1224" s="268"/>
      <c r="C1224" s="269"/>
      <c r="D1224" s="259" t="s">
        <v>173</v>
      </c>
      <c r="E1224" s="270" t="s">
        <v>1</v>
      </c>
      <c r="F1224" s="271" t="s">
        <v>3639</v>
      </c>
      <c r="G1224" s="269"/>
      <c r="H1224" s="272">
        <v>5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173</v>
      </c>
      <c r="AU1224" s="278" t="s">
        <v>82</v>
      </c>
      <c r="AV1224" s="14" t="s">
        <v>82</v>
      </c>
      <c r="AW1224" s="14" t="s">
        <v>30</v>
      </c>
      <c r="AX1224" s="14" t="s">
        <v>73</v>
      </c>
      <c r="AY1224" s="278" t="s">
        <v>165</v>
      </c>
    </row>
    <row r="1225" spans="1:65" s="2" customFormat="1" ht="16.5" customHeight="1">
      <c r="A1225" s="37"/>
      <c r="B1225" s="38"/>
      <c r="C1225" s="243" t="s">
        <v>1468</v>
      </c>
      <c r="D1225" s="243" t="s">
        <v>167</v>
      </c>
      <c r="E1225" s="244" t="s">
        <v>1392</v>
      </c>
      <c r="F1225" s="245" t="s">
        <v>1393</v>
      </c>
      <c r="G1225" s="246" t="s">
        <v>457</v>
      </c>
      <c r="H1225" s="247">
        <v>249.71</v>
      </c>
      <c r="I1225" s="248"/>
      <c r="J1225" s="249">
        <f>ROUND(I1225*H1225,2)</f>
        <v>0</v>
      </c>
      <c r="K1225" s="250"/>
      <c r="L1225" s="43"/>
      <c r="M1225" s="251" t="s">
        <v>1</v>
      </c>
      <c r="N1225" s="252" t="s">
        <v>38</v>
      </c>
      <c r="O1225" s="90"/>
      <c r="P1225" s="253">
        <f>O1225*H1225</f>
        <v>0</v>
      </c>
      <c r="Q1225" s="253">
        <v>2E-05</v>
      </c>
      <c r="R1225" s="253">
        <f>Q1225*H1225</f>
        <v>0.004994200000000001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247</v>
      </c>
      <c r="AT1225" s="255" t="s">
        <v>167</v>
      </c>
      <c r="AU1225" s="255" t="s">
        <v>82</v>
      </c>
      <c r="AY1225" s="16" t="s">
        <v>165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80</v>
      </c>
      <c r="BK1225" s="256">
        <f>ROUND(I1225*H1225,2)</f>
        <v>0</v>
      </c>
      <c r="BL1225" s="16" t="s">
        <v>247</v>
      </c>
      <c r="BM1225" s="255" t="s">
        <v>3640</v>
      </c>
    </row>
    <row r="1226" spans="1:51" s="14" customFormat="1" ht="12">
      <c r="A1226" s="14"/>
      <c r="B1226" s="268"/>
      <c r="C1226" s="269"/>
      <c r="D1226" s="259" t="s">
        <v>173</v>
      </c>
      <c r="E1226" s="270" t="s">
        <v>1</v>
      </c>
      <c r="F1226" s="271" t="s">
        <v>3124</v>
      </c>
      <c r="G1226" s="269"/>
      <c r="H1226" s="272">
        <v>175.41</v>
      </c>
      <c r="I1226" s="273"/>
      <c r="J1226" s="269"/>
      <c r="K1226" s="269"/>
      <c r="L1226" s="274"/>
      <c r="M1226" s="275"/>
      <c r="N1226" s="276"/>
      <c r="O1226" s="276"/>
      <c r="P1226" s="276"/>
      <c r="Q1226" s="276"/>
      <c r="R1226" s="276"/>
      <c r="S1226" s="276"/>
      <c r="T1226" s="277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78" t="s">
        <v>173</v>
      </c>
      <c r="AU1226" s="278" t="s">
        <v>82</v>
      </c>
      <c r="AV1226" s="14" t="s">
        <v>82</v>
      </c>
      <c r="AW1226" s="14" t="s">
        <v>30</v>
      </c>
      <c r="AX1226" s="14" t="s">
        <v>73</v>
      </c>
      <c r="AY1226" s="278" t="s">
        <v>165</v>
      </c>
    </row>
    <row r="1227" spans="1:51" s="14" customFormat="1" ht="12">
      <c r="A1227" s="14"/>
      <c r="B1227" s="268"/>
      <c r="C1227" s="269"/>
      <c r="D1227" s="259" t="s">
        <v>173</v>
      </c>
      <c r="E1227" s="270" t="s">
        <v>1</v>
      </c>
      <c r="F1227" s="271" t="s">
        <v>1396</v>
      </c>
      <c r="G1227" s="269"/>
      <c r="H1227" s="272">
        <v>38.3</v>
      </c>
      <c r="I1227" s="273"/>
      <c r="J1227" s="269"/>
      <c r="K1227" s="269"/>
      <c r="L1227" s="274"/>
      <c r="M1227" s="275"/>
      <c r="N1227" s="276"/>
      <c r="O1227" s="276"/>
      <c r="P1227" s="276"/>
      <c r="Q1227" s="276"/>
      <c r="R1227" s="276"/>
      <c r="S1227" s="276"/>
      <c r="T1227" s="277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78" t="s">
        <v>173</v>
      </c>
      <c r="AU1227" s="278" t="s">
        <v>82</v>
      </c>
      <c r="AV1227" s="14" t="s">
        <v>82</v>
      </c>
      <c r="AW1227" s="14" t="s">
        <v>30</v>
      </c>
      <c r="AX1227" s="14" t="s">
        <v>73</v>
      </c>
      <c r="AY1227" s="278" t="s">
        <v>165</v>
      </c>
    </row>
    <row r="1228" spans="1:51" s="14" customFormat="1" ht="12">
      <c r="A1228" s="14"/>
      <c r="B1228" s="268"/>
      <c r="C1228" s="269"/>
      <c r="D1228" s="259" t="s">
        <v>173</v>
      </c>
      <c r="E1228" s="270" t="s">
        <v>1</v>
      </c>
      <c r="F1228" s="271" t="s">
        <v>3641</v>
      </c>
      <c r="G1228" s="269"/>
      <c r="H1228" s="272">
        <v>36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173</v>
      </c>
      <c r="AU1228" s="278" t="s">
        <v>82</v>
      </c>
      <c r="AV1228" s="14" t="s">
        <v>82</v>
      </c>
      <c r="AW1228" s="14" t="s">
        <v>30</v>
      </c>
      <c r="AX1228" s="14" t="s">
        <v>73</v>
      </c>
      <c r="AY1228" s="278" t="s">
        <v>165</v>
      </c>
    </row>
    <row r="1229" spans="1:65" s="2" customFormat="1" ht="21.75" customHeight="1">
      <c r="A1229" s="37"/>
      <c r="B1229" s="38"/>
      <c r="C1229" s="279" t="s">
        <v>1474</v>
      </c>
      <c r="D1229" s="279" t="s">
        <v>238</v>
      </c>
      <c r="E1229" s="280" t="s">
        <v>1399</v>
      </c>
      <c r="F1229" s="281" t="s">
        <v>1400</v>
      </c>
      <c r="G1229" s="282" t="s">
        <v>457</v>
      </c>
      <c r="H1229" s="283">
        <v>39.6</v>
      </c>
      <c r="I1229" s="284"/>
      <c r="J1229" s="285">
        <f>ROUND(I1229*H1229,2)</f>
        <v>0</v>
      </c>
      <c r="K1229" s="286"/>
      <c r="L1229" s="287"/>
      <c r="M1229" s="288" t="s">
        <v>1</v>
      </c>
      <c r="N1229" s="289" t="s">
        <v>38</v>
      </c>
      <c r="O1229" s="90"/>
      <c r="P1229" s="253">
        <f>O1229*H1229</f>
        <v>0</v>
      </c>
      <c r="Q1229" s="253">
        <v>0.00106</v>
      </c>
      <c r="R1229" s="253">
        <f>Q1229*H1229</f>
        <v>0.041976</v>
      </c>
      <c r="S1229" s="253">
        <v>0</v>
      </c>
      <c r="T1229" s="254">
        <f>S1229*H1229</f>
        <v>0</v>
      </c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R1229" s="255" t="s">
        <v>333</v>
      </c>
      <c r="AT1229" s="255" t="s">
        <v>238</v>
      </c>
      <c r="AU1229" s="255" t="s">
        <v>82</v>
      </c>
      <c r="AY1229" s="16" t="s">
        <v>165</v>
      </c>
      <c r="BE1229" s="256">
        <f>IF(N1229="základní",J1229,0)</f>
        <v>0</v>
      </c>
      <c r="BF1229" s="256">
        <f>IF(N1229="snížená",J1229,0)</f>
        <v>0</v>
      </c>
      <c r="BG1229" s="256">
        <f>IF(N1229="zákl. přenesená",J1229,0)</f>
        <v>0</v>
      </c>
      <c r="BH1229" s="256">
        <f>IF(N1229="sníž. přenesená",J1229,0)</f>
        <v>0</v>
      </c>
      <c r="BI1229" s="256">
        <f>IF(N1229="nulová",J1229,0)</f>
        <v>0</v>
      </c>
      <c r="BJ1229" s="16" t="s">
        <v>80</v>
      </c>
      <c r="BK1229" s="256">
        <f>ROUND(I1229*H1229,2)</f>
        <v>0</v>
      </c>
      <c r="BL1229" s="16" t="s">
        <v>247</v>
      </c>
      <c r="BM1229" s="255" t="s">
        <v>3642</v>
      </c>
    </row>
    <row r="1230" spans="1:51" s="14" customFormat="1" ht="12">
      <c r="A1230" s="14"/>
      <c r="B1230" s="268"/>
      <c r="C1230" s="269"/>
      <c r="D1230" s="259" t="s">
        <v>173</v>
      </c>
      <c r="E1230" s="270" t="s">
        <v>1</v>
      </c>
      <c r="F1230" s="271" t="s">
        <v>3641</v>
      </c>
      <c r="G1230" s="269"/>
      <c r="H1230" s="272">
        <v>36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173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165</v>
      </c>
    </row>
    <row r="1231" spans="1:51" s="14" customFormat="1" ht="12">
      <c r="A1231" s="14"/>
      <c r="B1231" s="268"/>
      <c r="C1231" s="269"/>
      <c r="D1231" s="259" t="s">
        <v>173</v>
      </c>
      <c r="E1231" s="269"/>
      <c r="F1231" s="271" t="s">
        <v>3643</v>
      </c>
      <c r="G1231" s="269"/>
      <c r="H1231" s="272">
        <v>39.6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173</v>
      </c>
      <c r="AU1231" s="278" t="s">
        <v>82</v>
      </c>
      <c r="AV1231" s="14" t="s">
        <v>82</v>
      </c>
      <c r="AW1231" s="14" t="s">
        <v>4</v>
      </c>
      <c r="AX1231" s="14" t="s">
        <v>80</v>
      </c>
      <c r="AY1231" s="278" t="s">
        <v>165</v>
      </c>
    </row>
    <row r="1232" spans="1:65" s="2" customFormat="1" ht="21.75" customHeight="1">
      <c r="A1232" s="37"/>
      <c r="B1232" s="38"/>
      <c r="C1232" s="279" t="s">
        <v>3644</v>
      </c>
      <c r="D1232" s="279" t="s">
        <v>238</v>
      </c>
      <c r="E1232" s="280" t="s">
        <v>1404</v>
      </c>
      <c r="F1232" s="281" t="s">
        <v>1405</v>
      </c>
      <c r="G1232" s="282" t="s">
        <v>457</v>
      </c>
      <c r="H1232" s="283">
        <v>192.951</v>
      </c>
      <c r="I1232" s="284"/>
      <c r="J1232" s="285">
        <f>ROUND(I1232*H1232,2)</f>
        <v>0</v>
      </c>
      <c r="K1232" s="286"/>
      <c r="L1232" s="287"/>
      <c r="M1232" s="288" t="s">
        <v>1</v>
      </c>
      <c r="N1232" s="289" t="s">
        <v>38</v>
      </c>
      <c r="O1232" s="90"/>
      <c r="P1232" s="253">
        <f>O1232*H1232</f>
        <v>0</v>
      </c>
      <c r="Q1232" s="253">
        <v>0.00211</v>
      </c>
      <c r="R1232" s="253">
        <f>Q1232*H1232</f>
        <v>0.40712660999999994</v>
      </c>
      <c r="S1232" s="253">
        <v>0</v>
      </c>
      <c r="T1232" s="254">
        <f>S1232*H1232</f>
        <v>0</v>
      </c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R1232" s="255" t="s">
        <v>333</v>
      </c>
      <c r="AT1232" s="255" t="s">
        <v>238</v>
      </c>
      <c r="AU1232" s="255" t="s">
        <v>82</v>
      </c>
      <c r="AY1232" s="16" t="s">
        <v>165</v>
      </c>
      <c r="BE1232" s="256">
        <f>IF(N1232="základní",J1232,0)</f>
        <v>0</v>
      </c>
      <c r="BF1232" s="256">
        <f>IF(N1232="snížená",J1232,0)</f>
        <v>0</v>
      </c>
      <c r="BG1232" s="256">
        <f>IF(N1232="zákl. přenesená",J1232,0)</f>
        <v>0</v>
      </c>
      <c r="BH1232" s="256">
        <f>IF(N1232="sníž. přenesená",J1232,0)</f>
        <v>0</v>
      </c>
      <c r="BI1232" s="256">
        <f>IF(N1232="nulová",J1232,0)</f>
        <v>0</v>
      </c>
      <c r="BJ1232" s="16" t="s">
        <v>80</v>
      </c>
      <c r="BK1232" s="256">
        <f>ROUND(I1232*H1232,2)</f>
        <v>0</v>
      </c>
      <c r="BL1232" s="16" t="s">
        <v>247</v>
      </c>
      <c r="BM1232" s="255" t="s">
        <v>3645</v>
      </c>
    </row>
    <row r="1233" spans="1:51" s="14" customFormat="1" ht="12">
      <c r="A1233" s="14"/>
      <c r="B1233" s="268"/>
      <c r="C1233" s="269"/>
      <c r="D1233" s="259" t="s">
        <v>173</v>
      </c>
      <c r="E1233" s="270" t="s">
        <v>1</v>
      </c>
      <c r="F1233" s="271" t="s">
        <v>3124</v>
      </c>
      <c r="G1233" s="269"/>
      <c r="H1233" s="272">
        <v>175.41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173</v>
      </c>
      <c r="AU1233" s="278" t="s">
        <v>82</v>
      </c>
      <c r="AV1233" s="14" t="s">
        <v>82</v>
      </c>
      <c r="AW1233" s="14" t="s">
        <v>30</v>
      </c>
      <c r="AX1233" s="14" t="s">
        <v>73</v>
      </c>
      <c r="AY1233" s="278" t="s">
        <v>165</v>
      </c>
    </row>
    <row r="1234" spans="1:51" s="14" customFormat="1" ht="12">
      <c r="A1234" s="14"/>
      <c r="B1234" s="268"/>
      <c r="C1234" s="269"/>
      <c r="D1234" s="259" t="s">
        <v>173</v>
      </c>
      <c r="E1234" s="269"/>
      <c r="F1234" s="271" t="s">
        <v>3646</v>
      </c>
      <c r="G1234" s="269"/>
      <c r="H1234" s="272">
        <v>192.951</v>
      </c>
      <c r="I1234" s="273"/>
      <c r="J1234" s="269"/>
      <c r="K1234" s="269"/>
      <c r="L1234" s="274"/>
      <c r="M1234" s="275"/>
      <c r="N1234" s="276"/>
      <c r="O1234" s="276"/>
      <c r="P1234" s="276"/>
      <c r="Q1234" s="276"/>
      <c r="R1234" s="276"/>
      <c r="S1234" s="276"/>
      <c r="T1234" s="27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8" t="s">
        <v>173</v>
      </c>
      <c r="AU1234" s="278" t="s">
        <v>82</v>
      </c>
      <c r="AV1234" s="14" t="s">
        <v>82</v>
      </c>
      <c r="AW1234" s="14" t="s">
        <v>4</v>
      </c>
      <c r="AX1234" s="14" t="s">
        <v>80</v>
      </c>
      <c r="AY1234" s="278" t="s">
        <v>165</v>
      </c>
    </row>
    <row r="1235" spans="1:65" s="2" customFormat="1" ht="16.5" customHeight="1">
      <c r="A1235" s="37"/>
      <c r="B1235" s="38"/>
      <c r="C1235" s="279" t="s">
        <v>1479</v>
      </c>
      <c r="D1235" s="279" t="s">
        <v>238</v>
      </c>
      <c r="E1235" s="280" t="s">
        <v>1355</v>
      </c>
      <c r="F1235" s="281" t="s">
        <v>1356</v>
      </c>
      <c r="G1235" s="282" t="s">
        <v>178</v>
      </c>
      <c r="H1235" s="283">
        <v>0.101</v>
      </c>
      <c r="I1235" s="284"/>
      <c r="J1235" s="285">
        <f>ROUND(I1235*H1235,2)</f>
        <v>0</v>
      </c>
      <c r="K1235" s="286"/>
      <c r="L1235" s="287"/>
      <c r="M1235" s="288" t="s">
        <v>1</v>
      </c>
      <c r="N1235" s="289" t="s">
        <v>38</v>
      </c>
      <c r="O1235" s="90"/>
      <c r="P1235" s="253">
        <f>O1235*H1235</f>
        <v>0</v>
      </c>
      <c r="Q1235" s="253">
        <v>0.55</v>
      </c>
      <c r="R1235" s="253">
        <f>Q1235*H1235</f>
        <v>0.05555000000000001</v>
      </c>
      <c r="S1235" s="253">
        <v>0</v>
      </c>
      <c r="T1235" s="254">
        <f>S1235*H1235</f>
        <v>0</v>
      </c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R1235" s="255" t="s">
        <v>333</v>
      </c>
      <c r="AT1235" s="255" t="s">
        <v>238</v>
      </c>
      <c r="AU1235" s="255" t="s">
        <v>82</v>
      </c>
      <c r="AY1235" s="16" t="s">
        <v>165</v>
      </c>
      <c r="BE1235" s="256">
        <f>IF(N1235="základní",J1235,0)</f>
        <v>0</v>
      </c>
      <c r="BF1235" s="256">
        <f>IF(N1235="snížená",J1235,0)</f>
        <v>0</v>
      </c>
      <c r="BG1235" s="256">
        <f>IF(N1235="zákl. přenesená",J1235,0)</f>
        <v>0</v>
      </c>
      <c r="BH1235" s="256">
        <f>IF(N1235="sníž. přenesená",J1235,0)</f>
        <v>0</v>
      </c>
      <c r="BI1235" s="256">
        <f>IF(N1235="nulová",J1235,0)</f>
        <v>0</v>
      </c>
      <c r="BJ1235" s="16" t="s">
        <v>80</v>
      </c>
      <c r="BK1235" s="256">
        <f>ROUND(I1235*H1235,2)</f>
        <v>0</v>
      </c>
      <c r="BL1235" s="16" t="s">
        <v>247</v>
      </c>
      <c r="BM1235" s="255" t="s">
        <v>3647</v>
      </c>
    </row>
    <row r="1236" spans="1:51" s="14" customFormat="1" ht="12">
      <c r="A1236" s="14"/>
      <c r="B1236" s="268"/>
      <c r="C1236" s="269"/>
      <c r="D1236" s="259" t="s">
        <v>173</v>
      </c>
      <c r="E1236" s="270" t="s">
        <v>1</v>
      </c>
      <c r="F1236" s="271" t="s">
        <v>1410</v>
      </c>
      <c r="G1236" s="269"/>
      <c r="H1236" s="272">
        <v>0.092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173</v>
      </c>
      <c r="AU1236" s="278" t="s">
        <v>82</v>
      </c>
      <c r="AV1236" s="14" t="s">
        <v>82</v>
      </c>
      <c r="AW1236" s="14" t="s">
        <v>30</v>
      </c>
      <c r="AX1236" s="14" t="s">
        <v>73</v>
      </c>
      <c r="AY1236" s="278" t="s">
        <v>165</v>
      </c>
    </row>
    <row r="1237" spans="1:51" s="14" customFormat="1" ht="12">
      <c r="A1237" s="14"/>
      <c r="B1237" s="268"/>
      <c r="C1237" s="269"/>
      <c r="D1237" s="259" t="s">
        <v>173</v>
      </c>
      <c r="E1237" s="269"/>
      <c r="F1237" s="271" t="s">
        <v>1411</v>
      </c>
      <c r="G1237" s="269"/>
      <c r="H1237" s="272">
        <v>0.101</v>
      </c>
      <c r="I1237" s="273"/>
      <c r="J1237" s="269"/>
      <c r="K1237" s="269"/>
      <c r="L1237" s="274"/>
      <c r="M1237" s="275"/>
      <c r="N1237" s="276"/>
      <c r="O1237" s="276"/>
      <c r="P1237" s="276"/>
      <c r="Q1237" s="276"/>
      <c r="R1237" s="276"/>
      <c r="S1237" s="276"/>
      <c r="T1237" s="277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78" t="s">
        <v>173</v>
      </c>
      <c r="AU1237" s="278" t="s">
        <v>82</v>
      </c>
      <c r="AV1237" s="14" t="s">
        <v>82</v>
      </c>
      <c r="AW1237" s="14" t="s">
        <v>4</v>
      </c>
      <c r="AX1237" s="14" t="s">
        <v>80</v>
      </c>
      <c r="AY1237" s="278" t="s">
        <v>165</v>
      </c>
    </row>
    <row r="1238" spans="1:65" s="2" customFormat="1" ht="21.75" customHeight="1">
      <c r="A1238" s="37"/>
      <c r="B1238" s="38"/>
      <c r="C1238" s="243" t="s">
        <v>1486</v>
      </c>
      <c r="D1238" s="243" t="s">
        <v>167</v>
      </c>
      <c r="E1238" s="244" t="s">
        <v>1413</v>
      </c>
      <c r="F1238" s="245" t="s">
        <v>1414</v>
      </c>
      <c r="G1238" s="246" t="s">
        <v>170</v>
      </c>
      <c r="H1238" s="247">
        <v>17.143</v>
      </c>
      <c r="I1238" s="248"/>
      <c r="J1238" s="249">
        <f>ROUND(I1238*H1238,2)</f>
        <v>0</v>
      </c>
      <c r="K1238" s="250"/>
      <c r="L1238" s="43"/>
      <c r="M1238" s="251" t="s">
        <v>1</v>
      </c>
      <c r="N1238" s="252" t="s">
        <v>38</v>
      </c>
      <c r="O1238" s="90"/>
      <c r="P1238" s="253">
        <f>O1238*H1238</f>
        <v>0</v>
      </c>
      <c r="Q1238" s="253">
        <v>0.0002</v>
      </c>
      <c r="R1238" s="253">
        <f>Q1238*H1238</f>
        <v>0.0034286000000000004</v>
      </c>
      <c r="S1238" s="253">
        <v>0</v>
      </c>
      <c r="T1238" s="254">
        <f>S1238*H1238</f>
        <v>0</v>
      </c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R1238" s="255" t="s">
        <v>247</v>
      </c>
      <c r="AT1238" s="255" t="s">
        <v>167</v>
      </c>
      <c r="AU1238" s="255" t="s">
        <v>82</v>
      </c>
      <c r="AY1238" s="16" t="s">
        <v>165</v>
      </c>
      <c r="BE1238" s="256">
        <f>IF(N1238="základní",J1238,0)</f>
        <v>0</v>
      </c>
      <c r="BF1238" s="256">
        <f>IF(N1238="snížená",J1238,0)</f>
        <v>0</v>
      </c>
      <c r="BG1238" s="256">
        <f>IF(N1238="zákl. přenesená",J1238,0)</f>
        <v>0</v>
      </c>
      <c r="BH1238" s="256">
        <f>IF(N1238="sníž. přenesená",J1238,0)</f>
        <v>0</v>
      </c>
      <c r="BI1238" s="256">
        <f>IF(N1238="nulová",J1238,0)</f>
        <v>0</v>
      </c>
      <c r="BJ1238" s="16" t="s">
        <v>80</v>
      </c>
      <c r="BK1238" s="256">
        <f>ROUND(I1238*H1238,2)</f>
        <v>0</v>
      </c>
      <c r="BL1238" s="16" t="s">
        <v>247</v>
      </c>
      <c r="BM1238" s="255" t="s">
        <v>3648</v>
      </c>
    </row>
    <row r="1239" spans="1:51" s="14" customFormat="1" ht="12">
      <c r="A1239" s="14"/>
      <c r="B1239" s="268"/>
      <c r="C1239" s="269"/>
      <c r="D1239" s="259" t="s">
        <v>173</v>
      </c>
      <c r="E1239" s="270" t="s">
        <v>1</v>
      </c>
      <c r="F1239" s="271" t="s">
        <v>3649</v>
      </c>
      <c r="G1239" s="269"/>
      <c r="H1239" s="272">
        <v>5.543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173</v>
      </c>
      <c r="AU1239" s="278" t="s">
        <v>82</v>
      </c>
      <c r="AV1239" s="14" t="s">
        <v>82</v>
      </c>
      <c r="AW1239" s="14" t="s">
        <v>30</v>
      </c>
      <c r="AX1239" s="14" t="s">
        <v>73</v>
      </c>
      <c r="AY1239" s="278" t="s">
        <v>165</v>
      </c>
    </row>
    <row r="1240" spans="1:51" s="14" customFormat="1" ht="12">
      <c r="A1240" s="14"/>
      <c r="B1240" s="268"/>
      <c r="C1240" s="269"/>
      <c r="D1240" s="259" t="s">
        <v>173</v>
      </c>
      <c r="E1240" s="270" t="s">
        <v>1</v>
      </c>
      <c r="F1240" s="271" t="s">
        <v>3650</v>
      </c>
      <c r="G1240" s="269"/>
      <c r="H1240" s="272">
        <v>11.6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173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165</v>
      </c>
    </row>
    <row r="1241" spans="1:65" s="2" customFormat="1" ht="44.25" customHeight="1">
      <c r="A1241" s="37"/>
      <c r="B1241" s="38"/>
      <c r="C1241" s="243" t="s">
        <v>1493</v>
      </c>
      <c r="D1241" s="243" t="s">
        <v>167</v>
      </c>
      <c r="E1241" s="244" t="s">
        <v>1419</v>
      </c>
      <c r="F1241" s="245" t="s">
        <v>1420</v>
      </c>
      <c r="G1241" s="246" t="s">
        <v>273</v>
      </c>
      <c r="H1241" s="247">
        <v>1</v>
      </c>
      <c r="I1241" s="248"/>
      <c r="J1241" s="249">
        <f>ROUND(I1241*H1241,2)</f>
        <v>0</v>
      </c>
      <c r="K1241" s="250"/>
      <c r="L1241" s="43"/>
      <c r="M1241" s="251" t="s">
        <v>1</v>
      </c>
      <c r="N1241" s="252" t="s">
        <v>38</v>
      </c>
      <c r="O1241" s="90"/>
      <c r="P1241" s="253">
        <f>O1241*H1241</f>
        <v>0</v>
      </c>
      <c r="Q1241" s="253">
        <v>0.0139</v>
      </c>
      <c r="R1241" s="253">
        <f>Q1241*H1241</f>
        <v>0.0139</v>
      </c>
      <c r="S1241" s="253">
        <v>0</v>
      </c>
      <c r="T1241" s="254">
        <f>S1241*H1241</f>
        <v>0</v>
      </c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R1241" s="255" t="s">
        <v>247</v>
      </c>
      <c r="AT1241" s="255" t="s">
        <v>167</v>
      </c>
      <c r="AU1241" s="255" t="s">
        <v>82</v>
      </c>
      <c r="AY1241" s="16" t="s">
        <v>165</v>
      </c>
      <c r="BE1241" s="256">
        <f>IF(N1241="základní",J1241,0)</f>
        <v>0</v>
      </c>
      <c r="BF1241" s="256">
        <f>IF(N1241="snížená",J1241,0)</f>
        <v>0</v>
      </c>
      <c r="BG1241" s="256">
        <f>IF(N1241="zákl. přenesená",J1241,0)</f>
        <v>0</v>
      </c>
      <c r="BH1241" s="256">
        <f>IF(N1241="sníž. přenesená",J1241,0)</f>
        <v>0</v>
      </c>
      <c r="BI1241" s="256">
        <f>IF(N1241="nulová",J1241,0)</f>
        <v>0</v>
      </c>
      <c r="BJ1241" s="16" t="s">
        <v>80</v>
      </c>
      <c r="BK1241" s="256">
        <f>ROUND(I1241*H1241,2)</f>
        <v>0</v>
      </c>
      <c r="BL1241" s="16" t="s">
        <v>247</v>
      </c>
      <c r="BM1241" s="255" t="s">
        <v>3651</v>
      </c>
    </row>
    <row r="1242" spans="1:51" s="14" customFormat="1" ht="12">
      <c r="A1242" s="14"/>
      <c r="B1242" s="268"/>
      <c r="C1242" s="269"/>
      <c r="D1242" s="259" t="s">
        <v>173</v>
      </c>
      <c r="E1242" s="270" t="s">
        <v>1</v>
      </c>
      <c r="F1242" s="271" t="s">
        <v>1422</v>
      </c>
      <c r="G1242" s="269"/>
      <c r="H1242" s="272">
        <v>1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173</v>
      </c>
      <c r="AU1242" s="278" t="s">
        <v>82</v>
      </c>
      <c r="AV1242" s="14" t="s">
        <v>82</v>
      </c>
      <c r="AW1242" s="14" t="s">
        <v>30</v>
      </c>
      <c r="AX1242" s="14" t="s">
        <v>73</v>
      </c>
      <c r="AY1242" s="278" t="s">
        <v>165</v>
      </c>
    </row>
    <row r="1243" spans="1:65" s="2" customFormat="1" ht="21.75" customHeight="1">
      <c r="A1243" s="37"/>
      <c r="B1243" s="38"/>
      <c r="C1243" s="243" t="s">
        <v>1498</v>
      </c>
      <c r="D1243" s="243" t="s">
        <v>167</v>
      </c>
      <c r="E1243" s="244" t="s">
        <v>1424</v>
      </c>
      <c r="F1243" s="245" t="s">
        <v>1425</v>
      </c>
      <c r="G1243" s="246" t="s">
        <v>170</v>
      </c>
      <c r="H1243" s="247">
        <v>1.975</v>
      </c>
      <c r="I1243" s="248"/>
      <c r="J1243" s="249">
        <f>ROUND(I1243*H1243,2)</f>
        <v>0</v>
      </c>
      <c r="K1243" s="250"/>
      <c r="L1243" s="43"/>
      <c r="M1243" s="251" t="s">
        <v>1</v>
      </c>
      <c r="N1243" s="252" t="s">
        <v>38</v>
      </c>
      <c r="O1243" s="90"/>
      <c r="P1243" s="253">
        <f>O1243*H1243</f>
        <v>0</v>
      </c>
      <c r="Q1243" s="253">
        <v>0.0139</v>
      </c>
      <c r="R1243" s="253">
        <f>Q1243*H1243</f>
        <v>0.0274525</v>
      </c>
      <c r="S1243" s="253">
        <v>0</v>
      </c>
      <c r="T1243" s="254">
        <f>S1243*H1243</f>
        <v>0</v>
      </c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R1243" s="255" t="s">
        <v>247</v>
      </c>
      <c r="AT1243" s="255" t="s">
        <v>167</v>
      </c>
      <c r="AU1243" s="255" t="s">
        <v>82</v>
      </c>
      <c r="AY1243" s="16" t="s">
        <v>165</v>
      </c>
      <c r="BE1243" s="256">
        <f>IF(N1243="základní",J1243,0)</f>
        <v>0</v>
      </c>
      <c r="BF1243" s="256">
        <f>IF(N1243="snížená",J1243,0)</f>
        <v>0</v>
      </c>
      <c r="BG1243" s="256">
        <f>IF(N1243="zákl. přenesená",J1243,0)</f>
        <v>0</v>
      </c>
      <c r="BH1243" s="256">
        <f>IF(N1243="sníž. přenesená",J1243,0)</f>
        <v>0</v>
      </c>
      <c r="BI1243" s="256">
        <f>IF(N1243="nulová",J1243,0)</f>
        <v>0</v>
      </c>
      <c r="BJ1243" s="16" t="s">
        <v>80</v>
      </c>
      <c r="BK1243" s="256">
        <f>ROUND(I1243*H1243,2)</f>
        <v>0</v>
      </c>
      <c r="BL1243" s="16" t="s">
        <v>247</v>
      </c>
      <c r="BM1243" s="255" t="s">
        <v>3652</v>
      </c>
    </row>
    <row r="1244" spans="1:51" s="14" customFormat="1" ht="12">
      <c r="A1244" s="14"/>
      <c r="B1244" s="268"/>
      <c r="C1244" s="269"/>
      <c r="D1244" s="259" t="s">
        <v>173</v>
      </c>
      <c r="E1244" s="270" t="s">
        <v>1</v>
      </c>
      <c r="F1244" s="271" t="s">
        <v>1427</v>
      </c>
      <c r="G1244" s="269"/>
      <c r="H1244" s="272">
        <v>1.975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173</v>
      </c>
      <c r="AU1244" s="278" t="s">
        <v>82</v>
      </c>
      <c r="AV1244" s="14" t="s">
        <v>82</v>
      </c>
      <c r="AW1244" s="14" t="s">
        <v>30</v>
      </c>
      <c r="AX1244" s="14" t="s">
        <v>73</v>
      </c>
      <c r="AY1244" s="278" t="s">
        <v>165</v>
      </c>
    </row>
    <row r="1245" spans="1:65" s="2" customFormat="1" ht="21.75" customHeight="1">
      <c r="A1245" s="37"/>
      <c r="B1245" s="38"/>
      <c r="C1245" s="243" t="s">
        <v>1503</v>
      </c>
      <c r="D1245" s="243" t="s">
        <v>167</v>
      </c>
      <c r="E1245" s="244" t="s">
        <v>1461</v>
      </c>
      <c r="F1245" s="245" t="s">
        <v>1462</v>
      </c>
      <c r="G1245" s="246" t="s">
        <v>170</v>
      </c>
      <c r="H1245" s="247">
        <v>5.302</v>
      </c>
      <c r="I1245" s="248"/>
      <c r="J1245" s="249">
        <f>ROUND(I1245*H1245,2)</f>
        <v>0</v>
      </c>
      <c r="K1245" s="250"/>
      <c r="L1245" s="43"/>
      <c r="M1245" s="251" t="s">
        <v>1</v>
      </c>
      <c r="N1245" s="252" t="s">
        <v>38</v>
      </c>
      <c r="O1245" s="90"/>
      <c r="P1245" s="253">
        <f>O1245*H1245</f>
        <v>0</v>
      </c>
      <c r="Q1245" s="253">
        <v>0</v>
      </c>
      <c r="R1245" s="253">
        <f>Q1245*H1245</f>
        <v>0</v>
      </c>
      <c r="S1245" s="253">
        <v>0.014</v>
      </c>
      <c r="T1245" s="254">
        <f>S1245*H1245</f>
        <v>0.074228</v>
      </c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R1245" s="255" t="s">
        <v>247</v>
      </c>
      <c r="AT1245" s="255" t="s">
        <v>167</v>
      </c>
      <c r="AU1245" s="255" t="s">
        <v>82</v>
      </c>
      <c r="AY1245" s="16" t="s">
        <v>165</v>
      </c>
      <c r="BE1245" s="256">
        <f>IF(N1245="základní",J1245,0)</f>
        <v>0</v>
      </c>
      <c r="BF1245" s="256">
        <f>IF(N1245="snížená",J1245,0)</f>
        <v>0</v>
      </c>
      <c r="BG1245" s="256">
        <f>IF(N1245="zákl. přenesená",J1245,0)</f>
        <v>0</v>
      </c>
      <c r="BH1245" s="256">
        <f>IF(N1245="sníž. přenesená",J1245,0)</f>
        <v>0</v>
      </c>
      <c r="BI1245" s="256">
        <f>IF(N1245="nulová",J1245,0)</f>
        <v>0</v>
      </c>
      <c r="BJ1245" s="16" t="s">
        <v>80</v>
      </c>
      <c r="BK1245" s="256">
        <f>ROUND(I1245*H1245,2)</f>
        <v>0</v>
      </c>
      <c r="BL1245" s="16" t="s">
        <v>247</v>
      </c>
      <c r="BM1245" s="255" t="s">
        <v>3653</v>
      </c>
    </row>
    <row r="1246" spans="1:51" s="14" customFormat="1" ht="12">
      <c r="A1246" s="14"/>
      <c r="B1246" s="268"/>
      <c r="C1246" s="269"/>
      <c r="D1246" s="259" t="s">
        <v>173</v>
      </c>
      <c r="E1246" s="270" t="s">
        <v>1</v>
      </c>
      <c r="F1246" s="271" t="s">
        <v>3418</v>
      </c>
      <c r="G1246" s="269"/>
      <c r="H1246" s="272">
        <v>5.302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173</v>
      </c>
      <c r="AU1246" s="278" t="s">
        <v>82</v>
      </c>
      <c r="AV1246" s="14" t="s">
        <v>82</v>
      </c>
      <c r="AW1246" s="14" t="s">
        <v>30</v>
      </c>
      <c r="AX1246" s="14" t="s">
        <v>73</v>
      </c>
      <c r="AY1246" s="278" t="s">
        <v>165</v>
      </c>
    </row>
    <row r="1247" spans="1:65" s="2" customFormat="1" ht="21.75" customHeight="1">
      <c r="A1247" s="37"/>
      <c r="B1247" s="38"/>
      <c r="C1247" s="243" t="s">
        <v>1509</v>
      </c>
      <c r="D1247" s="243" t="s">
        <v>167</v>
      </c>
      <c r="E1247" s="244" t="s">
        <v>1469</v>
      </c>
      <c r="F1247" s="245" t="s">
        <v>1470</v>
      </c>
      <c r="G1247" s="246" t="s">
        <v>219</v>
      </c>
      <c r="H1247" s="247">
        <v>7.361</v>
      </c>
      <c r="I1247" s="248"/>
      <c r="J1247" s="249">
        <f>ROUND(I1247*H1247,2)</f>
        <v>0</v>
      </c>
      <c r="K1247" s="250"/>
      <c r="L1247" s="43"/>
      <c r="M1247" s="251" t="s">
        <v>1</v>
      </c>
      <c r="N1247" s="252" t="s">
        <v>38</v>
      </c>
      <c r="O1247" s="90"/>
      <c r="P1247" s="253">
        <f>O1247*H1247</f>
        <v>0</v>
      </c>
      <c r="Q1247" s="253">
        <v>0</v>
      </c>
      <c r="R1247" s="253">
        <f>Q1247*H1247</f>
        <v>0</v>
      </c>
      <c r="S1247" s="253">
        <v>0</v>
      </c>
      <c r="T1247" s="254">
        <f>S1247*H1247</f>
        <v>0</v>
      </c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R1247" s="255" t="s">
        <v>247</v>
      </c>
      <c r="AT1247" s="255" t="s">
        <v>167</v>
      </c>
      <c r="AU1247" s="255" t="s">
        <v>82</v>
      </c>
      <c r="AY1247" s="16" t="s">
        <v>165</v>
      </c>
      <c r="BE1247" s="256">
        <f>IF(N1247="základní",J1247,0)</f>
        <v>0</v>
      </c>
      <c r="BF1247" s="256">
        <f>IF(N1247="snížená",J1247,0)</f>
        <v>0</v>
      </c>
      <c r="BG1247" s="256">
        <f>IF(N1247="zákl. přenesená",J1247,0)</f>
        <v>0</v>
      </c>
      <c r="BH1247" s="256">
        <f>IF(N1247="sníž. přenesená",J1247,0)</f>
        <v>0</v>
      </c>
      <c r="BI1247" s="256">
        <f>IF(N1247="nulová",J1247,0)</f>
        <v>0</v>
      </c>
      <c r="BJ1247" s="16" t="s">
        <v>80</v>
      </c>
      <c r="BK1247" s="256">
        <f>ROUND(I1247*H1247,2)</f>
        <v>0</v>
      </c>
      <c r="BL1247" s="16" t="s">
        <v>247</v>
      </c>
      <c r="BM1247" s="255" t="s">
        <v>3654</v>
      </c>
    </row>
    <row r="1248" spans="1:63" s="12" customFormat="1" ht="22.8" customHeight="1">
      <c r="A1248" s="12"/>
      <c r="B1248" s="227"/>
      <c r="C1248" s="228"/>
      <c r="D1248" s="229" t="s">
        <v>72</v>
      </c>
      <c r="E1248" s="241" t="s">
        <v>1472</v>
      </c>
      <c r="F1248" s="241" t="s">
        <v>1473</v>
      </c>
      <c r="G1248" s="228"/>
      <c r="H1248" s="228"/>
      <c r="I1248" s="231"/>
      <c r="J1248" s="242">
        <f>BK1248</f>
        <v>0</v>
      </c>
      <c r="K1248" s="228"/>
      <c r="L1248" s="233"/>
      <c r="M1248" s="234"/>
      <c r="N1248" s="235"/>
      <c r="O1248" s="235"/>
      <c r="P1248" s="236">
        <f>SUM(P1249:P1265)</f>
        <v>0</v>
      </c>
      <c r="Q1248" s="235"/>
      <c r="R1248" s="236">
        <f>SUM(R1249:R1265)</f>
        <v>0.2962971</v>
      </c>
      <c r="S1248" s="235"/>
      <c r="T1248" s="237">
        <f>SUM(T1249:T1265)</f>
        <v>0</v>
      </c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R1248" s="238" t="s">
        <v>82</v>
      </c>
      <c r="AT1248" s="239" t="s">
        <v>72</v>
      </c>
      <c r="AU1248" s="239" t="s">
        <v>80</v>
      </c>
      <c r="AY1248" s="238" t="s">
        <v>165</v>
      </c>
      <c r="BK1248" s="240">
        <f>SUM(BK1249:BK1265)</f>
        <v>0</v>
      </c>
    </row>
    <row r="1249" spans="1:65" s="2" customFormat="1" ht="21.75" customHeight="1">
      <c r="A1249" s="37"/>
      <c r="B1249" s="38"/>
      <c r="C1249" s="243" t="s">
        <v>1514</v>
      </c>
      <c r="D1249" s="243" t="s">
        <v>167</v>
      </c>
      <c r="E1249" s="244" t="s">
        <v>1480</v>
      </c>
      <c r="F1249" s="245" t="s">
        <v>1481</v>
      </c>
      <c r="G1249" s="246" t="s">
        <v>170</v>
      </c>
      <c r="H1249" s="247">
        <v>17.3</v>
      </c>
      <c r="I1249" s="248"/>
      <c r="J1249" s="249">
        <f>ROUND(I1249*H1249,2)</f>
        <v>0</v>
      </c>
      <c r="K1249" s="250"/>
      <c r="L1249" s="43"/>
      <c r="M1249" s="251" t="s">
        <v>1</v>
      </c>
      <c r="N1249" s="252" t="s">
        <v>38</v>
      </c>
      <c r="O1249" s="90"/>
      <c r="P1249" s="253">
        <f>O1249*H1249</f>
        <v>0</v>
      </c>
      <c r="Q1249" s="253">
        <v>0.01694</v>
      </c>
      <c r="R1249" s="253">
        <f>Q1249*H1249</f>
        <v>0.293062</v>
      </c>
      <c r="S1249" s="253">
        <v>0</v>
      </c>
      <c r="T1249" s="254">
        <f>S1249*H1249</f>
        <v>0</v>
      </c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R1249" s="255" t="s">
        <v>247</v>
      </c>
      <c r="AT1249" s="255" t="s">
        <v>167</v>
      </c>
      <c r="AU1249" s="255" t="s">
        <v>82</v>
      </c>
      <c r="AY1249" s="16" t="s">
        <v>165</v>
      </c>
      <c r="BE1249" s="256">
        <f>IF(N1249="základní",J1249,0)</f>
        <v>0</v>
      </c>
      <c r="BF1249" s="256">
        <f>IF(N1249="snížená",J1249,0)</f>
        <v>0</v>
      </c>
      <c r="BG1249" s="256">
        <f>IF(N1249="zákl. přenesená",J1249,0)</f>
        <v>0</v>
      </c>
      <c r="BH1249" s="256">
        <f>IF(N1249="sníž. přenesená",J1249,0)</f>
        <v>0</v>
      </c>
      <c r="BI1249" s="256">
        <f>IF(N1249="nulová",J1249,0)</f>
        <v>0</v>
      </c>
      <c r="BJ1249" s="16" t="s">
        <v>80</v>
      </c>
      <c r="BK1249" s="256">
        <f>ROUND(I1249*H1249,2)</f>
        <v>0</v>
      </c>
      <c r="BL1249" s="16" t="s">
        <v>247</v>
      </c>
      <c r="BM1249" s="255" t="s">
        <v>3655</v>
      </c>
    </row>
    <row r="1250" spans="1:51" s="13" customFormat="1" ht="12">
      <c r="A1250" s="13"/>
      <c r="B1250" s="257"/>
      <c r="C1250" s="258"/>
      <c r="D1250" s="259" t="s">
        <v>173</v>
      </c>
      <c r="E1250" s="260" t="s">
        <v>1</v>
      </c>
      <c r="F1250" s="261" t="s">
        <v>265</v>
      </c>
      <c r="G1250" s="258"/>
      <c r="H1250" s="260" t="s">
        <v>1</v>
      </c>
      <c r="I1250" s="262"/>
      <c r="J1250" s="258"/>
      <c r="K1250" s="258"/>
      <c r="L1250" s="263"/>
      <c r="M1250" s="264"/>
      <c r="N1250" s="265"/>
      <c r="O1250" s="265"/>
      <c r="P1250" s="265"/>
      <c r="Q1250" s="265"/>
      <c r="R1250" s="265"/>
      <c r="S1250" s="265"/>
      <c r="T1250" s="266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7" t="s">
        <v>173</v>
      </c>
      <c r="AU1250" s="267" t="s">
        <v>82</v>
      </c>
      <c r="AV1250" s="13" t="s">
        <v>80</v>
      </c>
      <c r="AW1250" s="13" t="s">
        <v>30</v>
      </c>
      <c r="AX1250" s="13" t="s">
        <v>73</v>
      </c>
      <c r="AY1250" s="267" t="s">
        <v>165</v>
      </c>
    </row>
    <row r="1251" spans="1:51" s="14" customFormat="1" ht="12">
      <c r="A1251" s="14"/>
      <c r="B1251" s="268"/>
      <c r="C1251" s="269"/>
      <c r="D1251" s="259" t="s">
        <v>173</v>
      </c>
      <c r="E1251" s="270" t="s">
        <v>1</v>
      </c>
      <c r="F1251" s="271" t="s">
        <v>3656</v>
      </c>
      <c r="G1251" s="269"/>
      <c r="H1251" s="272">
        <v>2.9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173</v>
      </c>
      <c r="AU1251" s="278" t="s">
        <v>82</v>
      </c>
      <c r="AV1251" s="14" t="s">
        <v>82</v>
      </c>
      <c r="AW1251" s="14" t="s">
        <v>30</v>
      </c>
      <c r="AX1251" s="14" t="s">
        <v>73</v>
      </c>
      <c r="AY1251" s="278" t="s">
        <v>165</v>
      </c>
    </row>
    <row r="1252" spans="1:51" s="14" customFormat="1" ht="12">
      <c r="A1252" s="14"/>
      <c r="B1252" s="268"/>
      <c r="C1252" s="269"/>
      <c r="D1252" s="259" t="s">
        <v>173</v>
      </c>
      <c r="E1252" s="270" t="s">
        <v>1</v>
      </c>
      <c r="F1252" s="271" t="s">
        <v>3657</v>
      </c>
      <c r="G1252" s="269"/>
      <c r="H1252" s="272">
        <v>3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173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165</v>
      </c>
    </row>
    <row r="1253" spans="1:51" s="14" customFormat="1" ht="12">
      <c r="A1253" s="14"/>
      <c r="B1253" s="268"/>
      <c r="C1253" s="269"/>
      <c r="D1253" s="259" t="s">
        <v>173</v>
      </c>
      <c r="E1253" s="270" t="s">
        <v>1</v>
      </c>
      <c r="F1253" s="271" t="s">
        <v>3658</v>
      </c>
      <c r="G1253" s="269"/>
      <c r="H1253" s="272">
        <v>3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173</v>
      </c>
      <c r="AU1253" s="278" t="s">
        <v>82</v>
      </c>
      <c r="AV1253" s="14" t="s">
        <v>82</v>
      </c>
      <c r="AW1253" s="14" t="s">
        <v>30</v>
      </c>
      <c r="AX1253" s="14" t="s">
        <v>73</v>
      </c>
      <c r="AY1253" s="278" t="s">
        <v>165</v>
      </c>
    </row>
    <row r="1254" spans="1:51" s="14" customFormat="1" ht="12">
      <c r="A1254" s="14"/>
      <c r="B1254" s="268"/>
      <c r="C1254" s="269"/>
      <c r="D1254" s="259" t="s">
        <v>173</v>
      </c>
      <c r="E1254" s="270" t="s">
        <v>1</v>
      </c>
      <c r="F1254" s="271" t="s">
        <v>3659</v>
      </c>
      <c r="G1254" s="269"/>
      <c r="H1254" s="272">
        <v>4.3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173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165</v>
      </c>
    </row>
    <row r="1255" spans="1:51" s="14" customFormat="1" ht="12">
      <c r="A1255" s="14"/>
      <c r="B1255" s="268"/>
      <c r="C1255" s="269"/>
      <c r="D1255" s="259" t="s">
        <v>173</v>
      </c>
      <c r="E1255" s="270" t="s">
        <v>1</v>
      </c>
      <c r="F1255" s="271" t="s">
        <v>3660</v>
      </c>
      <c r="G1255" s="269"/>
      <c r="H1255" s="272">
        <v>4.1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173</v>
      </c>
      <c r="AU1255" s="278" t="s">
        <v>82</v>
      </c>
      <c r="AV1255" s="14" t="s">
        <v>82</v>
      </c>
      <c r="AW1255" s="14" t="s">
        <v>30</v>
      </c>
      <c r="AX1255" s="14" t="s">
        <v>73</v>
      </c>
      <c r="AY1255" s="278" t="s">
        <v>165</v>
      </c>
    </row>
    <row r="1256" spans="1:65" s="2" customFormat="1" ht="16.5" customHeight="1">
      <c r="A1256" s="37"/>
      <c r="B1256" s="38"/>
      <c r="C1256" s="243" t="s">
        <v>1520</v>
      </c>
      <c r="D1256" s="243" t="s">
        <v>167</v>
      </c>
      <c r="E1256" s="244" t="s">
        <v>1487</v>
      </c>
      <c r="F1256" s="245" t="s">
        <v>1488</v>
      </c>
      <c r="G1256" s="246" t="s">
        <v>170</v>
      </c>
      <c r="H1256" s="247">
        <v>17.3</v>
      </c>
      <c r="I1256" s="248"/>
      <c r="J1256" s="249">
        <f>ROUND(I1256*H1256,2)</f>
        <v>0</v>
      </c>
      <c r="K1256" s="250"/>
      <c r="L1256" s="43"/>
      <c r="M1256" s="251" t="s">
        <v>1</v>
      </c>
      <c r="N1256" s="252" t="s">
        <v>38</v>
      </c>
      <c r="O1256" s="90"/>
      <c r="P1256" s="253">
        <f>O1256*H1256</f>
        <v>0</v>
      </c>
      <c r="Q1256" s="253">
        <v>0</v>
      </c>
      <c r="R1256" s="253">
        <f>Q1256*H1256</f>
        <v>0</v>
      </c>
      <c r="S1256" s="253">
        <v>0</v>
      </c>
      <c r="T1256" s="254">
        <f>S1256*H1256</f>
        <v>0</v>
      </c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R1256" s="255" t="s">
        <v>247</v>
      </c>
      <c r="AT1256" s="255" t="s">
        <v>167</v>
      </c>
      <c r="AU1256" s="255" t="s">
        <v>82</v>
      </c>
      <c r="AY1256" s="16" t="s">
        <v>165</v>
      </c>
      <c r="BE1256" s="256">
        <f>IF(N1256="základní",J1256,0)</f>
        <v>0</v>
      </c>
      <c r="BF1256" s="256">
        <f>IF(N1256="snížená",J1256,0)</f>
        <v>0</v>
      </c>
      <c r="BG1256" s="256">
        <f>IF(N1256="zákl. přenesená",J1256,0)</f>
        <v>0</v>
      </c>
      <c r="BH1256" s="256">
        <f>IF(N1256="sníž. přenesená",J1256,0)</f>
        <v>0</v>
      </c>
      <c r="BI1256" s="256">
        <f>IF(N1256="nulová",J1256,0)</f>
        <v>0</v>
      </c>
      <c r="BJ1256" s="16" t="s">
        <v>80</v>
      </c>
      <c r="BK1256" s="256">
        <f>ROUND(I1256*H1256,2)</f>
        <v>0</v>
      </c>
      <c r="BL1256" s="16" t="s">
        <v>247</v>
      </c>
      <c r="BM1256" s="255" t="s">
        <v>3661</v>
      </c>
    </row>
    <row r="1257" spans="1:51" s="13" customFormat="1" ht="12">
      <c r="A1257" s="13"/>
      <c r="B1257" s="257"/>
      <c r="C1257" s="258"/>
      <c r="D1257" s="259" t="s">
        <v>173</v>
      </c>
      <c r="E1257" s="260" t="s">
        <v>1</v>
      </c>
      <c r="F1257" s="261" t="s">
        <v>265</v>
      </c>
      <c r="G1257" s="258"/>
      <c r="H1257" s="260" t="s">
        <v>1</v>
      </c>
      <c r="I1257" s="262"/>
      <c r="J1257" s="258"/>
      <c r="K1257" s="258"/>
      <c r="L1257" s="263"/>
      <c r="M1257" s="264"/>
      <c r="N1257" s="265"/>
      <c r="O1257" s="265"/>
      <c r="P1257" s="265"/>
      <c r="Q1257" s="265"/>
      <c r="R1257" s="265"/>
      <c r="S1257" s="265"/>
      <c r="T1257" s="266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67" t="s">
        <v>173</v>
      </c>
      <c r="AU1257" s="267" t="s">
        <v>82</v>
      </c>
      <c r="AV1257" s="13" t="s">
        <v>80</v>
      </c>
      <c r="AW1257" s="13" t="s">
        <v>30</v>
      </c>
      <c r="AX1257" s="13" t="s">
        <v>73</v>
      </c>
      <c r="AY1257" s="267" t="s">
        <v>165</v>
      </c>
    </row>
    <row r="1258" spans="1:51" s="14" customFormat="1" ht="12">
      <c r="A1258" s="14"/>
      <c r="B1258" s="268"/>
      <c r="C1258" s="269"/>
      <c r="D1258" s="259" t="s">
        <v>173</v>
      </c>
      <c r="E1258" s="270" t="s">
        <v>1</v>
      </c>
      <c r="F1258" s="271" t="s">
        <v>3656</v>
      </c>
      <c r="G1258" s="269"/>
      <c r="H1258" s="272">
        <v>2.9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173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165</v>
      </c>
    </row>
    <row r="1259" spans="1:51" s="14" customFormat="1" ht="12">
      <c r="A1259" s="14"/>
      <c r="B1259" s="268"/>
      <c r="C1259" s="269"/>
      <c r="D1259" s="259" t="s">
        <v>173</v>
      </c>
      <c r="E1259" s="270" t="s">
        <v>1</v>
      </c>
      <c r="F1259" s="271" t="s">
        <v>3657</v>
      </c>
      <c r="G1259" s="269"/>
      <c r="H1259" s="272">
        <v>3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173</v>
      </c>
      <c r="AU1259" s="278" t="s">
        <v>82</v>
      </c>
      <c r="AV1259" s="14" t="s">
        <v>82</v>
      </c>
      <c r="AW1259" s="14" t="s">
        <v>30</v>
      </c>
      <c r="AX1259" s="14" t="s">
        <v>73</v>
      </c>
      <c r="AY1259" s="278" t="s">
        <v>165</v>
      </c>
    </row>
    <row r="1260" spans="1:51" s="14" customFormat="1" ht="12">
      <c r="A1260" s="14"/>
      <c r="B1260" s="268"/>
      <c r="C1260" s="269"/>
      <c r="D1260" s="259" t="s">
        <v>173</v>
      </c>
      <c r="E1260" s="270" t="s">
        <v>1</v>
      </c>
      <c r="F1260" s="271" t="s">
        <v>3658</v>
      </c>
      <c r="G1260" s="269"/>
      <c r="H1260" s="272">
        <v>3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173</v>
      </c>
      <c r="AU1260" s="278" t="s">
        <v>82</v>
      </c>
      <c r="AV1260" s="14" t="s">
        <v>82</v>
      </c>
      <c r="AW1260" s="14" t="s">
        <v>30</v>
      </c>
      <c r="AX1260" s="14" t="s">
        <v>73</v>
      </c>
      <c r="AY1260" s="278" t="s">
        <v>165</v>
      </c>
    </row>
    <row r="1261" spans="1:51" s="14" customFormat="1" ht="12">
      <c r="A1261" s="14"/>
      <c r="B1261" s="268"/>
      <c r="C1261" s="269"/>
      <c r="D1261" s="259" t="s">
        <v>173</v>
      </c>
      <c r="E1261" s="270" t="s">
        <v>1</v>
      </c>
      <c r="F1261" s="271" t="s">
        <v>3659</v>
      </c>
      <c r="G1261" s="269"/>
      <c r="H1261" s="272">
        <v>4.3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173</v>
      </c>
      <c r="AU1261" s="278" t="s">
        <v>82</v>
      </c>
      <c r="AV1261" s="14" t="s">
        <v>82</v>
      </c>
      <c r="AW1261" s="14" t="s">
        <v>30</v>
      </c>
      <c r="AX1261" s="14" t="s">
        <v>73</v>
      </c>
      <c r="AY1261" s="278" t="s">
        <v>165</v>
      </c>
    </row>
    <row r="1262" spans="1:51" s="14" customFormat="1" ht="12">
      <c r="A1262" s="14"/>
      <c r="B1262" s="268"/>
      <c r="C1262" s="269"/>
      <c r="D1262" s="259" t="s">
        <v>173</v>
      </c>
      <c r="E1262" s="270" t="s">
        <v>1</v>
      </c>
      <c r="F1262" s="271" t="s">
        <v>3660</v>
      </c>
      <c r="G1262" s="269"/>
      <c r="H1262" s="272">
        <v>4.1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173</v>
      </c>
      <c r="AU1262" s="278" t="s">
        <v>82</v>
      </c>
      <c r="AV1262" s="14" t="s">
        <v>82</v>
      </c>
      <c r="AW1262" s="14" t="s">
        <v>30</v>
      </c>
      <c r="AX1262" s="14" t="s">
        <v>73</v>
      </c>
      <c r="AY1262" s="278" t="s">
        <v>165</v>
      </c>
    </row>
    <row r="1263" spans="1:65" s="2" customFormat="1" ht="21.75" customHeight="1">
      <c r="A1263" s="37"/>
      <c r="B1263" s="38"/>
      <c r="C1263" s="279" t="s">
        <v>1526</v>
      </c>
      <c r="D1263" s="279" t="s">
        <v>238</v>
      </c>
      <c r="E1263" s="280" t="s">
        <v>1494</v>
      </c>
      <c r="F1263" s="281" t="s">
        <v>1495</v>
      </c>
      <c r="G1263" s="282" t="s">
        <v>170</v>
      </c>
      <c r="H1263" s="283">
        <v>19.03</v>
      </c>
      <c r="I1263" s="284"/>
      <c r="J1263" s="285">
        <f>ROUND(I1263*H1263,2)</f>
        <v>0</v>
      </c>
      <c r="K1263" s="286"/>
      <c r="L1263" s="287"/>
      <c r="M1263" s="288" t="s">
        <v>1</v>
      </c>
      <c r="N1263" s="289" t="s">
        <v>38</v>
      </c>
      <c r="O1263" s="90"/>
      <c r="P1263" s="253">
        <f>O1263*H1263</f>
        <v>0</v>
      </c>
      <c r="Q1263" s="253">
        <v>0.00017</v>
      </c>
      <c r="R1263" s="253">
        <f>Q1263*H1263</f>
        <v>0.0032351000000000003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333</v>
      </c>
      <c r="AT1263" s="255" t="s">
        <v>238</v>
      </c>
      <c r="AU1263" s="255" t="s">
        <v>82</v>
      </c>
      <c r="AY1263" s="16" t="s">
        <v>165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247</v>
      </c>
      <c r="BM1263" s="255" t="s">
        <v>3662</v>
      </c>
    </row>
    <row r="1264" spans="1:51" s="14" customFormat="1" ht="12">
      <c r="A1264" s="14"/>
      <c r="B1264" s="268"/>
      <c r="C1264" s="269"/>
      <c r="D1264" s="259" t="s">
        <v>173</v>
      </c>
      <c r="E1264" s="269"/>
      <c r="F1264" s="271" t="s">
        <v>3663</v>
      </c>
      <c r="G1264" s="269"/>
      <c r="H1264" s="272">
        <v>19.03</v>
      </c>
      <c r="I1264" s="273"/>
      <c r="J1264" s="269"/>
      <c r="K1264" s="269"/>
      <c r="L1264" s="274"/>
      <c r="M1264" s="275"/>
      <c r="N1264" s="276"/>
      <c r="O1264" s="276"/>
      <c r="P1264" s="276"/>
      <c r="Q1264" s="276"/>
      <c r="R1264" s="276"/>
      <c r="S1264" s="276"/>
      <c r="T1264" s="27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8" t="s">
        <v>173</v>
      </c>
      <c r="AU1264" s="278" t="s">
        <v>82</v>
      </c>
      <c r="AV1264" s="14" t="s">
        <v>82</v>
      </c>
      <c r="AW1264" s="14" t="s">
        <v>4</v>
      </c>
      <c r="AX1264" s="14" t="s">
        <v>80</v>
      </c>
      <c r="AY1264" s="278" t="s">
        <v>165</v>
      </c>
    </row>
    <row r="1265" spans="1:65" s="2" customFormat="1" ht="21.75" customHeight="1">
      <c r="A1265" s="37"/>
      <c r="B1265" s="38"/>
      <c r="C1265" s="243" t="s">
        <v>1530</v>
      </c>
      <c r="D1265" s="243" t="s">
        <v>167</v>
      </c>
      <c r="E1265" s="244" t="s">
        <v>1504</v>
      </c>
      <c r="F1265" s="245" t="s">
        <v>1505</v>
      </c>
      <c r="G1265" s="246" t="s">
        <v>219</v>
      </c>
      <c r="H1265" s="247">
        <v>0.296</v>
      </c>
      <c r="I1265" s="248"/>
      <c r="J1265" s="249">
        <f>ROUND(I1265*H1265,2)</f>
        <v>0</v>
      </c>
      <c r="K1265" s="250"/>
      <c r="L1265" s="43"/>
      <c r="M1265" s="251" t="s">
        <v>1</v>
      </c>
      <c r="N1265" s="252" t="s">
        <v>38</v>
      </c>
      <c r="O1265" s="90"/>
      <c r="P1265" s="253">
        <f>O1265*H1265</f>
        <v>0</v>
      </c>
      <c r="Q1265" s="253">
        <v>0</v>
      </c>
      <c r="R1265" s="253">
        <f>Q1265*H1265</f>
        <v>0</v>
      </c>
      <c r="S1265" s="253">
        <v>0</v>
      </c>
      <c r="T1265" s="254">
        <f>S1265*H1265</f>
        <v>0</v>
      </c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R1265" s="255" t="s">
        <v>247</v>
      </c>
      <c r="AT1265" s="255" t="s">
        <v>167</v>
      </c>
      <c r="AU1265" s="255" t="s">
        <v>82</v>
      </c>
      <c r="AY1265" s="16" t="s">
        <v>165</v>
      </c>
      <c r="BE1265" s="256">
        <f>IF(N1265="základní",J1265,0)</f>
        <v>0</v>
      </c>
      <c r="BF1265" s="256">
        <f>IF(N1265="snížená",J1265,0)</f>
        <v>0</v>
      </c>
      <c r="BG1265" s="256">
        <f>IF(N1265="zákl. přenesená",J1265,0)</f>
        <v>0</v>
      </c>
      <c r="BH1265" s="256">
        <f>IF(N1265="sníž. přenesená",J1265,0)</f>
        <v>0</v>
      </c>
      <c r="BI1265" s="256">
        <f>IF(N1265="nulová",J1265,0)</f>
        <v>0</v>
      </c>
      <c r="BJ1265" s="16" t="s">
        <v>80</v>
      </c>
      <c r="BK1265" s="256">
        <f>ROUND(I1265*H1265,2)</f>
        <v>0</v>
      </c>
      <c r="BL1265" s="16" t="s">
        <v>247</v>
      </c>
      <c r="BM1265" s="255" t="s">
        <v>3664</v>
      </c>
    </row>
    <row r="1266" spans="1:63" s="12" customFormat="1" ht="22.8" customHeight="1">
      <c r="A1266" s="12"/>
      <c r="B1266" s="227"/>
      <c r="C1266" s="228"/>
      <c r="D1266" s="229" t="s">
        <v>72</v>
      </c>
      <c r="E1266" s="241" t="s">
        <v>1507</v>
      </c>
      <c r="F1266" s="241" t="s">
        <v>1508</v>
      </c>
      <c r="G1266" s="228"/>
      <c r="H1266" s="228"/>
      <c r="I1266" s="231"/>
      <c r="J1266" s="242">
        <f>BK1266</f>
        <v>0</v>
      </c>
      <c r="K1266" s="228"/>
      <c r="L1266" s="233"/>
      <c r="M1266" s="234"/>
      <c r="N1266" s="235"/>
      <c r="O1266" s="235"/>
      <c r="P1266" s="236">
        <f>SUM(P1267:P1333)</f>
        <v>0</v>
      </c>
      <c r="Q1266" s="235"/>
      <c r="R1266" s="236">
        <f>SUM(R1267:R1333)</f>
        <v>1.3236625999999998</v>
      </c>
      <c r="S1266" s="235"/>
      <c r="T1266" s="237">
        <f>SUM(T1267:T1333)</f>
        <v>1.4117429999999997</v>
      </c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R1266" s="238" t="s">
        <v>82</v>
      </c>
      <c r="AT1266" s="239" t="s">
        <v>72</v>
      </c>
      <c r="AU1266" s="239" t="s">
        <v>80</v>
      </c>
      <c r="AY1266" s="238" t="s">
        <v>165</v>
      </c>
      <c r="BK1266" s="240">
        <f>SUM(BK1267:BK1333)</f>
        <v>0</v>
      </c>
    </row>
    <row r="1267" spans="1:65" s="2" customFormat="1" ht="16.5" customHeight="1">
      <c r="A1267" s="37"/>
      <c r="B1267" s="38"/>
      <c r="C1267" s="243" t="s">
        <v>1534</v>
      </c>
      <c r="D1267" s="243" t="s">
        <v>167</v>
      </c>
      <c r="E1267" s="244" t="s">
        <v>1510</v>
      </c>
      <c r="F1267" s="245" t="s">
        <v>1511</v>
      </c>
      <c r="G1267" s="246" t="s">
        <v>170</v>
      </c>
      <c r="H1267" s="247">
        <v>6.12</v>
      </c>
      <c r="I1267" s="248"/>
      <c r="J1267" s="249">
        <f>ROUND(I1267*H1267,2)</f>
        <v>0</v>
      </c>
      <c r="K1267" s="250"/>
      <c r="L1267" s="43"/>
      <c r="M1267" s="251" t="s">
        <v>1</v>
      </c>
      <c r="N1267" s="252" t="s">
        <v>38</v>
      </c>
      <c r="O1267" s="90"/>
      <c r="P1267" s="253">
        <f>O1267*H1267</f>
        <v>0</v>
      </c>
      <c r="Q1267" s="253">
        <v>0</v>
      </c>
      <c r="R1267" s="253">
        <f>Q1267*H1267</f>
        <v>0</v>
      </c>
      <c r="S1267" s="253">
        <v>0.00594</v>
      </c>
      <c r="T1267" s="254">
        <f>S1267*H1267</f>
        <v>0.0363528</v>
      </c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R1267" s="255" t="s">
        <v>247</v>
      </c>
      <c r="AT1267" s="255" t="s">
        <v>167</v>
      </c>
      <c r="AU1267" s="255" t="s">
        <v>82</v>
      </c>
      <c r="AY1267" s="16" t="s">
        <v>165</v>
      </c>
      <c r="BE1267" s="256">
        <f>IF(N1267="základní",J1267,0)</f>
        <v>0</v>
      </c>
      <c r="BF1267" s="256">
        <f>IF(N1267="snížená",J1267,0)</f>
        <v>0</v>
      </c>
      <c r="BG1267" s="256">
        <f>IF(N1267="zákl. přenesená",J1267,0)</f>
        <v>0</v>
      </c>
      <c r="BH1267" s="256">
        <f>IF(N1267="sníž. přenesená",J1267,0)</f>
        <v>0</v>
      </c>
      <c r="BI1267" s="256">
        <f>IF(N1267="nulová",J1267,0)</f>
        <v>0</v>
      </c>
      <c r="BJ1267" s="16" t="s">
        <v>80</v>
      </c>
      <c r="BK1267" s="256">
        <f>ROUND(I1267*H1267,2)</f>
        <v>0</v>
      </c>
      <c r="BL1267" s="16" t="s">
        <v>247</v>
      </c>
      <c r="BM1267" s="255" t="s">
        <v>3665</v>
      </c>
    </row>
    <row r="1268" spans="1:51" s="14" customFormat="1" ht="12">
      <c r="A1268" s="14"/>
      <c r="B1268" s="268"/>
      <c r="C1268" s="269"/>
      <c r="D1268" s="259" t="s">
        <v>173</v>
      </c>
      <c r="E1268" s="270" t="s">
        <v>1</v>
      </c>
      <c r="F1268" s="271" t="s">
        <v>3666</v>
      </c>
      <c r="G1268" s="269"/>
      <c r="H1268" s="272">
        <v>6.12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173</v>
      </c>
      <c r="AU1268" s="278" t="s">
        <v>82</v>
      </c>
      <c r="AV1268" s="14" t="s">
        <v>82</v>
      </c>
      <c r="AW1268" s="14" t="s">
        <v>30</v>
      </c>
      <c r="AX1268" s="14" t="s">
        <v>73</v>
      </c>
      <c r="AY1268" s="278" t="s">
        <v>165</v>
      </c>
    </row>
    <row r="1269" spans="1:65" s="2" customFormat="1" ht="16.5" customHeight="1">
      <c r="A1269" s="37"/>
      <c r="B1269" s="38"/>
      <c r="C1269" s="243" t="s">
        <v>1539</v>
      </c>
      <c r="D1269" s="243" t="s">
        <v>167</v>
      </c>
      <c r="E1269" s="244" t="s">
        <v>1515</v>
      </c>
      <c r="F1269" s="245" t="s">
        <v>1516</v>
      </c>
      <c r="G1269" s="246" t="s">
        <v>457</v>
      </c>
      <c r="H1269" s="247">
        <v>15.6</v>
      </c>
      <c r="I1269" s="248"/>
      <c r="J1269" s="249">
        <f>ROUND(I1269*H1269,2)</f>
        <v>0</v>
      </c>
      <c r="K1269" s="250"/>
      <c r="L1269" s="43"/>
      <c r="M1269" s="251" t="s">
        <v>1</v>
      </c>
      <c r="N1269" s="252" t="s">
        <v>38</v>
      </c>
      <c r="O1269" s="90"/>
      <c r="P1269" s="253">
        <f>O1269*H1269</f>
        <v>0</v>
      </c>
      <c r="Q1269" s="253">
        <v>0</v>
      </c>
      <c r="R1269" s="253">
        <f>Q1269*H1269</f>
        <v>0</v>
      </c>
      <c r="S1269" s="253">
        <v>0</v>
      </c>
      <c r="T1269" s="254">
        <f>S1269*H1269</f>
        <v>0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255" t="s">
        <v>247</v>
      </c>
      <c r="AT1269" s="255" t="s">
        <v>167</v>
      </c>
      <c r="AU1269" s="255" t="s">
        <v>82</v>
      </c>
      <c r="AY1269" s="16" t="s">
        <v>165</v>
      </c>
      <c r="BE1269" s="256">
        <f>IF(N1269="základní",J1269,0)</f>
        <v>0</v>
      </c>
      <c r="BF1269" s="256">
        <f>IF(N1269="snížená",J1269,0)</f>
        <v>0</v>
      </c>
      <c r="BG1269" s="256">
        <f>IF(N1269="zákl. přenesená",J1269,0)</f>
        <v>0</v>
      </c>
      <c r="BH1269" s="256">
        <f>IF(N1269="sníž. přenesená",J1269,0)</f>
        <v>0</v>
      </c>
      <c r="BI1269" s="256">
        <f>IF(N1269="nulová",J1269,0)</f>
        <v>0</v>
      </c>
      <c r="BJ1269" s="16" t="s">
        <v>80</v>
      </c>
      <c r="BK1269" s="256">
        <f>ROUND(I1269*H1269,2)</f>
        <v>0</v>
      </c>
      <c r="BL1269" s="16" t="s">
        <v>247</v>
      </c>
      <c r="BM1269" s="255" t="s">
        <v>3667</v>
      </c>
    </row>
    <row r="1270" spans="1:51" s="14" customFormat="1" ht="12">
      <c r="A1270" s="14"/>
      <c r="B1270" s="268"/>
      <c r="C1270" s="269"/>
      <c r="D1270" s="259" t="s">
        <v>173</v>
      </c>
      <c r="E1270" s="270" t="s">
        <v>1</v>
      </c>
      <c r="F1270" s="271" t="s">
        <v>3668</v>
      </c>
      <c r="G1270" s="269"/>
      <c r="H1270" s="272">
        <v>13.2</v>
      </c>
      <c r="I1270" s="273"/>
      <c r="J1270" s="269"/>
      <c r="K1270" s="269"/>
      <c r="L1270" s="274"/>
      <c r="M1270" s="275"/>
      <c r="N1270" s="276"/>
      <c r="O1270" s="276"/>
      <c r="P1270" s="276"/>
      <c r="Q1270" s="276"/>
      <c r="R1270" s="276"/>
      <c r="S1270" s="276"/>
      <c r="T1270" s="27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8" t="s">
        <v>173</v>
      </c>
      <c r="AU1270" s="278" t="s">
        <v>82</v>
      </c>
      <c r="AV1270" s="14" t="s">
        <v>82</v>
      </c>
      <c r="AW1270" s="14" t="s">
        <v>30</v>
      </c>
      <c r="AX1270" s="14" t="s">
        <v>73</v>
      </c>
      <c r="AY1270" s="278" t="s">
        <v>165</v>
      </c>
    </row>
    <row r="1271" spans="1:51" s="14" customFormat="1" ht="12">
      <c r="A1271" s="14"/>
      <c r="B1271" s="268"/>
      <c r="C1271" s="269"/>
      <c r="D1271" s="259" t="s">
        <v>173</v>
      </c>
      <c r="E1271" s="270" t="s">
        <v>1</v>
      </c>
      <c r="F1271" s="271" t="s">
        <v>3669</v>
      </c>
      <c r="G1271" s="269"/>
      <c r="H1271" s="272">
        <v>2.4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173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165</v>
      </c>
    </row>
    <row r="1272" spans="1:65" s="2" customFormat="1" ht="16.5" customHeight="1">
      <c r="A1272" s="37"/>
      <c r="B1272" s="38"/>
      <c r="C1272" s="279" t="s">
        <v>1544</v>
      </c>
      <c r="D1272" s="279" t="s">
        <v>238</v>
      </c>
      <c r="E1272" s="280" t="s">
        <v>1521</v>
      </c>
      <c r="F1272" s="281" t="s">
        <v>1522</v>
      </c>
      <c r="G1272" s="282" t="s">
        <v>170</v>
      </c>
      <c r="H1272" s="283">
        <v>17.94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38</v>
      </c>
      <c r="O1272" s="90"/>
      <c r="P1272" s="253">
        <f>O1272*H1272</f>
        <v>0</v>
      </c>
      <c r="Q1272" s="253">
        <v>0.00038</v>
      </c>
      <c r="R1272" s="253">
        <f>Q1272*H1272</f>
        <v>0.006817200000000001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333</v>
      </c>
      <c r="AT1272" s="255" t="s">
        <v>238</v>
      </c>
      <c r="AU1272" s="255" t="s">
        <v>82</v>
      </c>
      <c r="AY1272" s="16" t="s">
        <v>165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247</v>
      </c>
      <c r="BM1272" s="255" t="s">
        <v>3670</v>
      </c>
    </row>
    <row r="1273" spans="1:47" s="2" customFormat="1" ht="12">
      <c r="A1273" s="37"/>
      <c r="B1273" s="38"/>
      <c r="C1273" s="39"/>
      <c r="D1273" s="259" t="s">
        <v>437</v>
      </c>
      <c r="E1273" s="39"/>
      <c r="F1273" s="290" t="s">
        <v>1524</v>
      </c>
      <c r="G1273" s="39"/>
      <c r="H1273" s="39"/>
      <c r="I1273" s="153"/>
      <c r="J1273" s="39"/>
      <c r="K1273" s="39"/>
      <c r="L1273" s="43"/>
      <c r="M1273" s="291"/>
      <c r="N1273" s="292"/>
      <c r="O1273" s="90"/>
      <c r="P1273" s="90"/>
      <c r="Q1273" s="90"/>
      <c r="R1273" s="90"/>
      <c r="S1273" s="90"/>
      <c r="T1273" s="91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T1273" s="16" t="s">
        <v>437</v>
      </c>
      <c r="AU1273" s="16" t="s">
        <v>82</v>
      </c>
    </row>
    <row r="1274" spans="1:51" s="14" customFormat="1" ht="12">
      <c r="A1274" s="14"/>
      <c r="B1274" s="268"/>
      <c r="C1274" s="269"/>
      <c r="D1274" s="259" t="s">
        <v>173</v>
      </c>
      <c r="E1274" s="269"/>
      <c r="F1274" s="271" t="s">
        <v>3671</v>
      </c>
      <c r="G1274" s="269"/>
      <c r="H1274" s="272">
        <v>17.94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173</v>
      </c>
      <c r="AU1274" s="278" t="s">
        <v>82</v>
      </c>
      <c r="AV1274" s="14" t="s">
        <v>82</v>
      </c>
      <c r="AW1274" s="14" t="s">
        <v>4</v>
      </c>
      <c r="AX1274" s="14" t="s">
        <v>80</v>
      </c>
      <c r="AY1274" s="278" t="s">
        <v>165</v>
      </c>
    </row>
    <row r="1275" spans="1:65" s="2" customFormat="1" ht="16.5" customHeight="1">
      <c r="A1275" s="37"/>
      <c r="B1275" s="38"/>
      <c r="C1275" s="243" t="s">
        <v>1549</v>
      </c>
      <c r="D1275" s="243" t="s">
        <v>167</v>
      </c>
      <c r="E1275" s="244" t="s">
        <v>1527</v>
      </c>
      <c r="F1275" s="245" t="s">
        <v>1528</v>
      </c>
      <c r="G1275" s="246" t="s">
        <v>457</v>
      </c>
      <c r="H1275" s="247">
        <v>114.02</v>
      </c>
      <c r="I1275" s="248"/>
      <c r="J1275" s="249">
        <f>ROUND(I1275*H1275,2)</f>
        <v>0</v>
      </c>
      <c r="K1275" s="250"/>
      <c r="L1275" s="43"/>
      <c r="M1275" s="251" t="s">
        <v>1</v>
      </c>
      <c r="N1275" s="252" t="s">
        <v>38</v>
      </c>
      <c r="O1275" s="90"/>
      <c r="P1275" s="253">
        <f>O1275*H1275</f>
        <v>0</v>
      </c>
      <c r="Q1275" s="253">
        <v>0</v>
      </c>
      <c r="R1275" s="253">
        <f>Q1275*H1275</f>
        <v>0</v>
      </c>
      <c r="S1275" s="253">
        <v>0.00167</v>
      </c>
      <c r="T1275" s="254">
        <f>S1275*H1275</f>
        <v>0.1904134</v>
      </c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R1275" s="255" t="s">
        <v>247</v>
      </c>
      <c r="AT1275" s="255" t="s">
        <v>167</v>
      </c>
      <c r="AU1275" s="255" t="s">
        <v>82</v>
      </c>
      <c r="AY1275" s="16" t="s">
        <v>165</v>
      </c>
      <c r="BE1275" s="256">
        <f>IF(N1275="základní",J1275,0)</f>
        <v>0</v>
      </c>
      <c r="BF1275" s="256">
        <f>IF(N1275="snížená",J1275,0)</f>
        <v>0</v>
      </c>
      <c r="BG1275" s="256">
        <f>IF(N1275="zákl. přenesená",J1275,0)</f>
        <v>0</v>
      </c>
      <c r="BH1275" s="256">
        <f>IF(N1275="sníž. přenesená",J1275,0)</f>
        <v>0</v>
      </c>
      <c r="BI1275" s="256">
        <f>IF(N1275="nulová",J1275,0)</f>
        <v>0</v>
      </c>
      <c r="BJ1275" s="16" t="s">
        <v>80</v>
      </c>
      <c r="BK1275" s="256">
        <f>ROUND(I1275*H1275,2)</f>
        <v>0</v>
      </c>
      <c r="BL1275" s="16" t="s">
        <v>247</v>
      </c>
      <c r="BM1275" s="255" t="s">
        <v>3672</v>
      </c>
    </row>
    <row r="1276" spans="1:51" s="13" customFormat="1" ht="12">
      <c r="A1276" s="13"/>
      <c r="B1276" s="257"/>
      <c r="C1276" s="258"/>
      <c r="D1276" s="259" t="s">
        <v>173</v>
      </c>
      <c r="E1276" s="260" t="s">
        <v>1</v>
      </c>
      <c r="F1276" s="261" t="s">
        <v>403</v>
      </c>
      <c r="G1276" s="258"/>
      <c r="H1276" s="260" t="s">
        <v>1</v>
      </c>
      <c r="I1276" s="262"/>
      <c r="J1276" s="258"/>
      <c r="K1276" s="258"/>
      <c r="L1276" s="263"/>
      <c r="M1276" s="264"/>
      <c r="N1276" s="265"/>
      <c r="O1276" s="265"/>
      <c r="P1276" s="265"/>
      <c r="Q1276" s="265"/>
      <c r="R1276" s="265"/>
      <c r="S1276" s="265"/>
      <c r="T1276" s="26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7" t="s">
        <v>173</v>
      </c>
      <c r="AU1276" s="267" t="s">
        <v>82</v>
      </c>
      <c r="AV1276" s="13" t="s">
        <v>80</v>
      </c>
      <c r="AW1276" s="13" t="s">
        <v>30</v>
      </c>
      <c r="AX1276" s="13" t="s">
        <v>73</v>
      </c>
      <c r="AY1276" s="267" t="s">
        <v>165</v>
      </c>
    </row>
    <row r="1277" spans="1:51" s="14" customFormat="1" ht="12">
      <c r="A1277" s="14"/>
      <c r="B1277" s="268"/>
      <c r="C1277" s="269"/>
      <c r="D1277" s="259" t="s">
        <v>173</v>
      </c>
      <c r="E1277" s="270" t="s">
        <v>1</v>
      </c>
      <c r="F1277" s="271" t="s">
        <v>3130</v>
      </c>
      <c r="G1277" s="269"/>
      <c r="H1277" s="272">
        <v>1.31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173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165</v>
      </c>
    </row>
    <row r="1278" spans="1:51" s="14" customFormat="1" ht="12">
      <c r="A1278" s="14"/>
      <c r="B1278" s="268"/>
      <c r="C1278" s="269"/>
      <c r="D1278" s="259" t="s">
        <v>173</v>
      </c>
      <c r="E1278" s="270" t="s">
        <v>1</v>
      </c>
      <c r="F1278" s="271" t="s">
        <v>3131</v>
      </c>
      <c r="G1278" s="269"/>
      <c r="H1278" s="272">
        <v>8.28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173</v>
      </c>
      <c r="AU1278" s="278" t="s">
        <v>82</v>
      </c>
      <c r="AV1278" s="14" t="s">
        <v>82</v>
      </c>
      <c r="AW1278" s="14" t="s">
        <v>30</v>
      </c>
      <c r="AX1278" s="14" t="s">
        <v>73</v>
      </c>
      <c r="AY1278" s="278" t="s">
        <v>165</v>
      </c>
    </row>
    <row r="1279" spans="1:51" s="14" customFormat="1" ht="12">
      <c r="A1279" s="14"/>
      <c r="B1279" s="268"/>
      <c r="C1279" s="269"/>
      <c r="D1279" s="259" t="s">
        <v>173</v>
      </c>
      <c r="E1279" s="270" t="s">
        <v>1</v>
      </c>
      <c r="F1279" s="271" t="s">
        <v>3132</v>
      </c>
      <c r="G1279" s="269"/>
      <c r="H1279" s="272">
        <v>1.3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173</v>
      </c>
      <c r="AU1279" s="278" t="s">
        <v>82</v>
      </c>
      <c r="AV1279" s="14" t="s">
        <v>82</v>
      </c>
      <c r="AW1279" s="14" t="s">
        <v>30</v>
      </c>
      <c r="AX1279" s="14" t="s">
        <v>73</v>
      </c>
      <c r="AY1279" s="278" t="s">
        <v>165</v>
      </c>
    </row>
    <row r="1280" spans="1:51" s="14" customFormat="1" ht="12">
      <c r="A1280" s="14"/>
      <c r="B1280" s="268"/>
      <c r="C1280" s="269"/>
      <c r="D1280" s="259" t="s">
        <v>173</v>
      </c>
      <c r="E1280" s="270" t="s">
        <v>1</v>
      </c>
      <c r="F1280" s="271" t="s">
        <v>3133</v>
      </c>
      <c r="G1280" s="269"/>
      <c r="H1280" s="272">
        <v>1.8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173</v>
      </c>
      <c r="AU1280" s="278" t="s">
        <v>82</v>
      </c>
      <c r="AV1280" s="14" t="s">
        <v>82</v>
      </c>
      <c r="AW1280" s="14" t="s">
        <v>30</v>
      </c>
      <c r="AX1280" s="14" t="s">
        <v>73</v>
      </c>
      <c r="AY1280" s="278" t="s">
        <v>165</v>
      </c>
    </row>
    <row r="1281" spans="1:51" s="14" customFormat="1" ht="12">
      <c r="A1281" s="14"/>
      <c r="B1281" s="268"/>
      <c r="C1281" s="269"/>
      <c r="D1281" s="259" t="s">
        <v>173</v>
      </c>
      <c r="E1281" s="270" t="s">
        <v>1</v>
      </c>
      <c r="F1281" s="271" t="s">
        <v>3134</v>
      </c>
      <c r="G1281" s="269"/>
      <c r="H1281" s="272">
        <v>12.06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173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165</v>
      </c>
    </row>
    <row r="1282" spans="1:51" s="14" customFormat="1" ht="12">
      <c r="A1282" s="14"/>
      <c r="B1282" s="268"/>
      <c r="C1282" s="269"/>
      <c r="D1282" s="259" t="s">
        <v>173</v>
      </c>
      <c r="E1282" s="270" t="s">
        <v>1</v>
      </c>
      <c r="F1282" s="271" t="s">
        <v>3135</v>
      </c>
      <c r="G1282" s="269"/>
      <c r="H1282" s="272">
        <v>11.2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173</v>
      </c>
      <c r="AU1282" s="278" t="s">
        <v>82</v>
      </c>
      <c r="AV1282" s="14" t="s">
        <v>82</v>
      </c>
      <c r="AW1282" s="14" t="s">
        <v>30</v>
      </c>
      <c r="AX1282" s="14" t="s">
        <v>73</v>
      </c>
      <c r="AY1282" s="278" t="s">
        <v>165</v>
      </c>
    </row>
    <row r="1283" spans="1:51" s="14" customFormat="1" ht="12">
      <c r="A1283" s="14"/>
      <c r="B1283" s="268"/>
      <c r="C1283" s="269"/>
      <c r="D1283" s="259" t="s">
        <v>173</v>
      </c>
      <c r="E1283" s="270" t="s">
        <v>1</v>
      </c>
      <c r="F1283" s="271" t="s">
        <v>3136</v>
      </c>
      <c r="G1283" s="269"/>
      <c r="H1283" s="272">
        <v>18.63</v>
      </c>
      <c r="I1283" s="273"/>
      <c r="J1283" s="269"/>
      <c r="K1283" s="269"/>
      <c r="L1283" s="274"/>
      <c r="M1283" s="275"/>
      <c r="N1283" s="276"/>
      <c r="O1283" s="276"/>
      <c r="P1283" s="276"/>
      <c r="Q1283" s="276"/>
      <c r="R1283" s="276"/>
      <c r="S1283" s="276"/>
      <c r="T1283" s="277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78" t="s">
        <v>173</v>
      </c>
      <c r="AU1283" s="278" t="s">
        <v>82</v>
      </c>
      <c r="AV1283" s="14" t="s">
        <v>82</v>
      </c>
      <c r="AW1283" s="14" t="s">
        <v>30</v>
      </c>
      <c r="AX1283" s="14" t="s">
        <v>73</v>
      </c>
      <c r="AY1283" s="278" t="s">
        <v>165</v>
      </c>
    </row>
    <row r="1284" spans="1:51" s="13" customFormat="1" ht="12">
      <c r="A1284" s="13"/>
      <c r="B1284" s="257"/>
      <c r="C1284" s="258"/>
      <c r="D1284" s="259" t="s">
        <v>173</v>
      </c>
      <c r="E1284" s="260" t="s">
        <v>1</v>
      </c>
      <c r="F1284" s="261" t="s">
        <v>408</v>
      </c>
      <c r="G1284" s="258"/>
      <c r="H1284" s="260" t="s">
        <v>1</v>
      </c>
      <c r="I1284" s="262"/>
      <c r="J1284" s="258"/>
      <c r="K1284" s="258"/>
      <c r="L1284" s="263"/>
      <c r="M1284" s="264"/>
      <c r="N1284" s="265"/>
      <c r="O1284" s="265"/>
      <c r="P1284" s="265"/>
      <c r="Q1284" s="265"/>
      <c r="R1284" s="265"/>
      <c r="S1284" s="265"/>
      <c r="T1284" s="266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67" t="s">
        <v>173</v>
      </c>
      <c r="AU1284" s="267" t="s">
        <v>82</v>
      </c>
      <c r="AV1284" s="13" t="s">
        <v>80</v>
      </c>
      <c r="AW1284" s="13" t="s">
        <v>30</v>
      </c>
      <c r="AX1284" s="13" t="s">
        <v>73</v>
      </c>
      <c r="AY1284" s="267" t="s">
        <v>165</v>
      </c>
    </row>
    <row r="1285" spans="1:51" s="14" customFormat="1" ht="12">
      <c r="A1285" s="14"/>
      <c r="B1285" s="268"/>
      <c r="C1285" s="269"/>
      <c r="D1285" s="259" t="s">
        <v>173</v>
      </c>
      <c r="E1285" s="270" t="s">
        <v>1</v>
      </c>
      <c r="F1285" s="271" t="s">
        <v>3135</v>
      </c>
      <c r="G1285" s="269"/>
      <c r="H1285" s="272">
        <v>11.2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173</v>
      </c>
      <c r="AU1285" s="278" t="s">
        <v>82</v>
      </c>
      <c r="AV1285" s="14" t="s">
        <v>82</v>
      </c>
      <c r="AW1285" s="14" t="s">
        <v>30</v>
      </c>
      <c r="AX1285" s="14" t="s">
        <v>73</v>
      </c>
      <c r="AY1285" s="278" t="s">
        <v>165</v>
      </c>
    </row>
    <row r="1286" spans="1:51" s="14" customFormat="1" ht="12">
      <c r="A1286" s="14"/>
      <c r="B1286" s="268"/>
      <c r="C1286" s="269"/>
      <c r="D1286" s="259" t="s">
        <v>173</v>
      </c>
      <c r="E1286" s="270" t="s">
        <v>1</v>
      </c>
      <c r="F1286" s="271" t="s">
        <v>508</v>
      </c>
      <c r="G1286" s="269"/>
      <c r="H1286" s="272">
        <v>9.45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173</v>
      </c>
      <c r="AU1286" s="278" t="s">
        <v>82</v>
      </c>
      <c r="AV1286" s="14" t="s">
        <v>82</v>
      </c>
      <c r="AW1286" s="14" t="s">
        <v>30</v>
      </c>
      <c r="AX1286" s="14" t="s">
        <v>73</v>
      </c>
      <c r="AY1286" s="278" t="s">
        <v>165</v>
      </c>
    </row>
    <row r="1287" spans="1:51" s="14" customFormat="1" ht="12">
      <c r="A1287" s="14"/>
      <c r="B1287" s="268"/>
      <c r="C1287" s="269"/>
      <c r="D1287" s="259" t="s">
        <v>173</v>
      </c>
      <c r="E1287" s="270" t="s">
        <v>1</v>
      </c>
      <c r="F1287" s="271" t="s">
        <v>3137</v>
      </c>
      <c r="G1287" s="269"/>
      <c r="H1287" s="272">
        <v>26.91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173</v>
      </c>
      <c r="AU1287" s="278" t="s">
        <v>82</v>
      </c>
      <c r="AV1287" s="14" t="s">
        <v>82</v>
      </c>
      <c r="AW1287" s="14" t="s">
        <v>30</v>
      </c>
      <c r="AX1287" s="14" t="s">
        <v>73</v>
      </c>
      <c r="AY1287" s="278" t="s">
        <v>165</v>
      </c>
    </row>
    <row r="1288" spans="1:51" s="14" customFormat="1" ht="12">
      <c r="A1288" s="14"/>
      <c r="B1288" s="268"/>
      <c r="C1288" s="269"/>
      <c r="D1288" s="259" t="s">
        <v>173</v>
      </c>
      <c r="E1288" s="270" t="s">
        <v>1</v>
      </c>
      <c r="F1288" s="271" t="s">
        <v>3138</v>
      </c>
      <c r="G1288" s="269"/>
      <c r="H1288" s="272">
        <v>11.88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173</v>
      </c>
      <c r="AU1288" s="278" t="s">
        <v>82</v>
      </c>
      <c r="AV1288" s="14" t="s">
        <v>82</v>
      </c>
      <c r="AW1288" s="14" t="s">
        <v>30</v>
      </c>
      <c r="AX1288" s="14" t="s">
        <v>73</v>
      </c>
      <c r="AY1288" s="278" t="s">
        <v>165</v>
      </c>
    </row>
    <row r="1289" spans="1:65" s="2" customFormat="1" ht="16.5" customHeight="1">
      <c r="A1289" s="37"/>
      <c r="B1289" s="38"/>
      <c r="C1289" s="243" t="s">
        <v>1553</v>
      </c>
      <c r="D1289" s="243" t="s">
        <v>167</v>
      </c>
      <c r="E1289" s="244" t="s">
        <v>1531</v>
      </c>
      <c r="F1289" s="245" t="s">
        <v>1532</v>
      </c>
      <c r="G1289" s="246" t="s">
        <v>457</v>
      </c>
      <c r="H1289" s="247">
        <v>164.16</v>
      </c>
      <c r="I1289" s="248"/>
      <c r="J1289" s="249">
        <f>ROUND(I1289*H1289,2)</f>
        <v>0</v>
      </c>
      <c r="K1289" s="250"/>
      <c r="L1289" s="43"/>
      <c r="M1289" s="251" t="s">
        <v>1</v>
      </c>
      <c r="N1289" s="252" t="s">
        <v>38</v>
      </c>
      <c r="O1289" s="90"/>
      <c r="P1289" s="253">
        <f>O1289*H1289</f>
        <v>0</v>
      </c>
      <c r="Q1289" s="253">
        <v>0</v>
      </c>
      <c r="R1289" s="253">
        <f>Q1289*H1289</f>
        <v>0</v>
      </c>
      <c r="S1289" s="253">
        <v>0.00223</v>
      </c>
      <c r="T1289" s="254">
        <f>S1289*H1289</f>
        <v>0.36607680000000004</v>
      </c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R1289" s="255" t="s">
        <v>247</v>
      </c>
      <c r="AT1289" s="255" t="s">
        <v>167</v>
      </c>
      <c r="AU1289" s="255" t="s">
        <v>82</v>
      </c>
      <c r="AY1289" s="16" t="s">
        <v>165</v>
      </c>
      <c r="BE1289" s="256">
        <f>IF(N1289="základní",J1289,0)</f>
        <v>0</v>
      </c>
      <c r="BF1289" s="256">
        <f>IF(N1289="snížená",J1289,0)</f>
        <v>0</v>
      </c>
      <c r="BG1289" s="256">
        <f>IF(N1289="zákl. přenesená",J1289,0)</f>
        <v>0</v>
      </c>
      <c r="BH1289" s="256">
        <f>IF(N1289="sníž. přenesená",J1289,0)</f>
        <v>0</v>
      </c>
      <c r="BI1289" s="256">
        <f>IF(N1289="nulová",J1289,0)</f>
        <v>0</v>
      </c>
      <c r="BJ1289" s="16" t="s">
        <v>80</v>
      </c>
      <c r="BK1289" s="256">
        <f>ROUND(I1289*H1289,2)</f>
        <v>0</v>
      </c>
      <c r="BL1289" s="16" t="s">
        <v>247</v>
      </c>
      <c r="BM1289" s="255" t="s">
        <v>3673</v>
      </c>
    </row>
    <row r="1290" spans="1:51" s="13" customFormat="1" ht="12">
      <c r="A1290" s="13"/>
      <c r="B1290" s="257"/>
      <c r="C1290" s="258"/>
      <c r="D1290" s="259" t="s">
        <v>173</v>
      </c>
      <c r="E1290" s="260" t="s">
        <v>1</v>
      </c>
      <c r="F1290" s="261" t="s">
        <v>688</v>
      </c>
      <c r="G1290" s="258"/>
      <c r="H1290" s="260" t="s">
        <v>1</v>
      </c>
      <c r="I1290" s="262"/>
      <c r="J1290" s="258"/>
      <c r="K1290" s="258"/>
      <c r="L1290" s="263"/>
      <c r="M1290" s="264"/>
      <c r="N1290" s="265"/>
      <c r="O1290" s="265"/>
      <c r="P1290" s="265"/>
      <c r="Q1290" s="265"/>
      <c r="R1290" s="265"/>
      <c r="S1290" s="265"/>
      <c r="T1290" s="266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67" t="s">
        <v>173</v>
      </c>
      <c r="AU1290" s="267" t="s">
        <v>82</v>
      </c>
      <c r="AV1290" s="13" t="s">
        <v>80</v>
      </c>
      <c r="AW1290" s="13" t="s">
        <v>30</v>
      </c>
      <c r="AX1290" s="13" t="s">
        <v>73</v>
      </c>
      <c r="AY1290" s="267" t="s">
        <v>165</v>
      </c>
    </row>
    <row r="1291" spans="1:51" s="14" customFormat="1" ht="12">
      <c r="A1291" s="14"/>
      <c r="B1291" s="268"/>
      <c r="C1291" s="269"/>
      <c r="D1291" s="259" t="s">
        <v>173</v>
      </c>
      <c r="E1291" s="270" t="s">
        <v>1</v>
      </c>
      <c r="F1291" s="271" t="s">
        <v>3406</v>
      </c>
      <c r="G1291" s="269"/>
      <c r="H1291" s="272">
        <v>164.16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173</v>
      </c>
      <c r="AU1291" s="278" t="s">
        <v>82</v>
      </c>
      <c r="AV1291" s="14" t="s">
        <v>82</v>
      </c>
      <c r="AW1291" s="14" t="s">
        <v>30</v>
      </c>
      <c r="AX1291" s="14" t="s">
        <v>73</v>
      </c>
      <c r="AY1291" s="278" t="s">
        <v>165</v>
      </c>
    </row>
    <row r="1292" spans="1:65" s="2" customFormat="1" ht="16.5" customHeight="1">
      <c r="A1292" s="37"/>
      <c r="B1292" s="38"/>
      <c r="C1292" s="243" t="s">
        <v>1558</v>
      </c>
      <c r="D1292" s="243" t="s">
        <v>167</v>
      </c>
      <c r="E1292" s="244" t="s">
        <v>1535</v>
      </c>
      <c r="F1292" s="245" t="s">
        <v>1536</v>
      </c>
      <c r="G1292" s="246" t="s">
        <v>457</v>
      </c>
      <c r="H1292" s="247">
        <v>171</v>
      </c>
      <c r="I1292" s="248"/>
      <c r="J1292" s="249">
        <f>ROUND(I1292*H1292,2)</f>
        <v>0</v>
      </c>
      <c r="K1292" s="250"/>
      <c r="L1292" s="43"/>
      <c r="M1292" s="251" t="s">
        <v>1</v>
      </c>
      <c r="N1292" s="252" t="s">
        <v>38</v>
      </c>
      <c r="O1292" s="90"/>
      <c r="P1292" s="253">
        <f>O1292*H1292</f>
        <v>0</v>
      </c>
      <c r="Q1292" s="253">
        <v>0</v>
      </c>
      <c r="R1292" s="253">
        <f>Q1292*H1292</f>
        <v>0</v>
      </c>
      <c r="S1292" s="253">
        <v>0.0026</v>
      </c>
      <c r="T1292" s="254">
        <f>S1292*H1292</f>
        <v>0.4446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247</v>
      </c>
      <c r="AT1292" s="255" t="s">
        <v>167</v>
      </c>
      <c r="AU1292" s="255" t="s">
        <v>82</v>
      </c>
      <c r="AY1292" s="16" t="s">
        <v>165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247</v>
      </c>
      <c r="BM1292" s="255" t="s">
        <v>3674</v>
      </c>
    </row>
    <row r="1293" spans="1:51" s="14" customFormat="1" ht="12">
      <c r="A1293" s="14"/>
      <c r="B1293" s="268"/>
      <c r="C1293" s="269"/>
      <c r="D1293" s="259" t="s">
        <v>173</v>
      </c>
      <c r="E1293" s="270" t="s">
        <v>1</v>
      </c>
      <c r="F1293" s="271" t="s">
        <v>3675</v>
      </c>
      <c r="G1293" s="269"/>
      <c r="H1293" s="272">
        <v>171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173</v>
      </c>
      <c r="AU1293" s="278" t="s">
        <v>82</v>
      </c>
      <c r="AV1293" s="14" t="s">
        <v>82</v>
      </c>
      <c r="AW1293" s="14" t="s">
        <v>30</v>
      </c>
      <c r="AX1293" s="14" t="s">
        <v>73</v>
      </c>
      <c r="AY1293" s="278" t="s">
        <v>165</v>
      </c>
    </row>
    <row r="1294" spans="1:65" s="2" customFormat="1" ht="16.5" customHeight="1">
      <c r="A1294" s="37"/>
      <c r="B1294" s="38"/>
      <c r="C1294" s="243" t="s">
        <v>1564</v>
      </c>
      <c r="D1294" s="243" t="s">
        <v>167</v>
      </c>
      <c r="E1294" s="244" t="s">
        <v>1540</v>
      </c>
      <c r="F1294" s="245" t="s">
        <v>1541</v>
      </c>
      <c r="G1294" s="246" t="s">
        <v>457</v>
      </c>
      <c r="H1294" s="247">
        <v>95</v>
      </c>
      <c r="I1294" s="248"/>
      <c r="J1294" s="249">
        <f>ROUND(I1294*H1294,2)</f>
        <v>0</v>
      </c>
      <c r="K1294" s="250"/>
      <c r="L1294" s="43"/>
      <c r="M1294" s="251" t="s">
        <v>1</v>
      </c>
      <c r="N1294" s="252" t="s">
        <v>38</v>
      </c>
      <c r="O1294" s="90"/>
      <c r="P1294" s="253">
        <f>O1294*H1294</f>
        <v>0</v>
      </c>
      <c r="Q1294" s="253">
        <v>0</v>
      </c>
      <c r="R1294" s="253">
        <f>Q1294*H1294</f>
        <v>0</v>
      </c>
      <c r="S1294" s="253">
        <v>0.00394</v>
      </c>
      <c r="T1294" s="254">
        <f>S1294*H1294</f>
        <v>0.37429999999999997</v>
      </c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R1294" s="255" t="s">
        <v>247</v>
      </c>
      <c r="AT1294" s="255" t="s">
        <v>167</v>
      </c>
      <c r="AU1294" s="255" t="s">
        <v>82</v>
      </c>
      <c r="AY1294" s="16" t="s">
        <v>165</v>
      </c>
      <c r="BE1294" s="256">
        <f>IF(N1294="základní",J1294,0)</f>
        <v>0</v>
      </c>
      <c r="BF1294" s="256">
        <f>IF(N1294="snížená",J1294,0)</f>
        <v>0</v>
      </c>
      <c r="BG1294" s="256">
        <f>IF(N1294="zákl. přenesená",J1294,0)</f>
        <v>0</v>
      </c>
      <c r="BH1294" s="256">
        <f>IF(N1294="sníž. přenesená",J1294,0)</f>
        <v>0</v>
      </c>
      <c r="BI1294" s="256">
        <f>IF(N1294="nulová",J1294,0)</f>
        <v>0</v>
      </c>
      <c r="BJ1294" s="16" t="s">
        <v>80</v>
      </c>
      <c r="BK1294" s="256">
        <f>ROUND(I1294*H1294,2)</f>
        <v>0</v>
      </c>
      <c r="BL1294" s="16" t="s">
        <v>247</v>
      </c>
      <c r="BM1294" s="255" t="s">
        <v>3676</v>
      </c>
    </row>
    <row r="1295" spans="1:51" s="14" customFormat="1" ht="12">
      <c r="A1295" s="14"/>
      <c r="B1295" s="268"/>
      <c r="C1295" s="269"/>
      <c r="D1295" s="259" t="s">
        <v>173</v>
      </c>
      <c r="E1295" s="270" t="s">
        <v>1</v>
      </c>
      <c r="F1295" s="271" t="s">
        <v>3677</v>
      </c>
      <c r="G1295" s="269"/>
      <c r="H1295" s="272">
        <v>95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173</v>
      </c>
      <c r="AU1295" s="278" t="s">
        <v>82</v>
      </c>
      <c r="AV1295" s="14" t="s">
        <v>82</v>
      </c>
      <c r="AW1295" s="14" t="s">
        <v>30</v>
      </c>
      <c r="AX1295" s="14" t="s">
        <v>73</v>
      </c>
      <c r="AY1295" s="278" t="s">
        <v>165</v>
      </c>
    </row>
    <row r="1296" spans="1:65" s="2" customFormat="1" ht="21.75" customHeight="1">
      <c r="A1296" s="37"/>
      <c r="B1296" s="38"/>
      <c r="C1296" s="243" t="s">
        <v>1569</v>
      </c>
      <c r="D1296" s="243" t="s">
        <v>167</v>
      </c>
      <c r="E1296" s="244" t="s">
        <v>1545</v>
      </c>
      <c r="F1296" s="245" t="s">
        <v>1546</v>
      </c>
      <c r="G1296" s="246" t="s">
        <v>170</v>
      </c>
      <c r="H1296" s="247">
        <v>15.6</v>
      </c>
      <c r="I1296" s="248"/>
      <c r="J1296" s="249">
        <f>ROUND(I1296*H1296,2)</f>
        <v>0</v>
      </c>
      <c r="K1296" s="250"/>
      <c r="L1296" s="43"/>
      <c r="M1296" s="251" t="s">
        <v>1</v>
      </c>
      <c r="N1296" s="252" t="s">
        <v>38</v>
      </c>
      <c r="O1296" s="90"/>
      <c r="P1296" s="253">
        <f>O1296*H1296</f>
        <v>0</v>
      </c>
      <c r="Q1296" s="253">
        <v>0.00655</v>
      </c>
      <c r="R1296" s="253">
        <f>Q1296*H1296</f>
        <v>0.10218</v>
      </c>
      <c r="S1296" s="253">
        <v>0</v>
      </c>
      <c r="T1296" s="254">
        <f>S1296*H1296</f>
        <v>0</v>
      </c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R1296" s="255" t="s">
        <v>247</v>
      </c>
      <c r="AT1296" s="255" t="s">
        <v>167</v>
      </c>
      <c r="AU1296" s="255" t="s">
        <v>82</v>
      </c>
      <c r="AY1296" s="16" t="s">
        <v>165</v>
      </c>
      <c r="BE1296" s="256">
        <f>IF(N1296="základní",J1296,0)</f>
        <v>0</v>
      </c>
      <c r="BF1296" s="256">
        <f>IF(N1296="snížená",J1296,0)</f>
        <v>0</v>
      </c>
      <c r="BG1296" s="256">
        <f>IF(N1296="zákl. přenesená",J1296,0)</f>
        <v>0</v>
      </c>
      <c r="BH1296" s="256">
        <f>IF(N1296="sníž. přenesená",J1296,0)</f>
        <v>0</v>
      </c>
      <c r="BI1296" s="256">
        <f>IF(N1296="nulová",J1296,0)</f>
        <v>0</v>
      </c>
      <c r="BJ1296" s="16" t="s">
        <v>80</v>
      </c>
      <c r="BK1296" s="256">
        <f>ROUND(I1296*H1296,2)</f>
        <v>0</v>
      </c>
      <c r="BL1296" s="16" t="s">
        <v>247</v>
      </c>
      <c r="BM1296" s="255" t="s">
        <v>3678</v>
      </c>
    </row>
    <row r="1297" spans="1:51" s="14" customFormat="1" ht="12">
      <c r="A1297" s="14"/>
      <c r="B1297" s="268"/>
      <c r="C1297" s="269"/>
      <c r="D1297" s="259" t="s">
        <v>173</v>
      </c>
      <c r="E1297" s="270" t="s">
        <v>1</v>
      </c>
      <c r="F1297" s="271" t="s">
        <v>3679</v>
      </c>
      <c r="G1297" s="269"/>
      <c r="H1297" s="272">
        <v>13.2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173</v>
      </c>
      <c r="AU1297" s="278" t="s">
        <v>82</v>
      </c>
      <c r="AV1297" s="14" t="s">
        <v>82</v>
      </c>
      <c r="AW1297" s="14" t="s">
        <v>30</v>
      </c>
      <c r="AX1297" s="14" t="s">
        <v>73</v>
      </c>
      <c r="AY1297" s="278" t="s">
        <v>165</v>
      </c>
    </row>
    <row r="1298" spans="1:51" s="14" customFormat="1" ht="12">
      <c r="A1298" s="14"/>
      <c r="B1298" s="268"/>
      <c r="C1298" s="269"/>
      <c r="D1298" s="259" t="s">
        <v>173</v>
      </c>
      <c r="E1298" s="270" t="s">
        <v>1</v>
      </c>
      <c r="F1298" s="271" t="s">
        <v>3669</v>
      </c>
      <c r="G1298" s="269"/>
      <c r="H1298" s="272">
        <v>2.4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173</v>
      </c>
      <c r="AU1298" s="278" t="s">
        <v>82</v>
      </c>
      <c r="AV1298" s="14" t="s">
        <v>82</v>
      </c>
      <c r="AW1298" s="14" t="s">
        <v>30</v>
      </c>
      <c r="AX1298" s="14" t="s">
        <v>73</v>
      </c>
      <c r="AY1298" s="278" t="s">
        <v>165</v>
      </c>
    </row>
    <row r="1299" spans="1:65" s="2" customFormat="1" ht="33" customHeight="1">
      <c r="A1299" s="37"/>
      <c r="B1299" s="38"/>
      <c r="C1299" s="243" t="s">
        <v>1573</v>
      </c>
      <c r="D1299" s="243" t="s">
        <v>167</v>
      </c>
      <c r="E1299" s="244" t="s">
        <v>1550</v>
      </c>
      <c r="F1299" s="245" t="s">
        <v>3680</v>
      </c>
      <c r="G1299" s="246" t="s">
        <v>457</v>
      </c>
      <c r="H1299" s="247">
        <v>149.28</v>
      </c>
      <c r="I1299" s="248"/>
      <c r="J1299" s="249">
        <f>ROUND(I1299*H1299,2)</f>
        <v>0</v>
      </c>
      <c r="K1299" s="250"/>
      <c r="L1299" s="43"/>
      <c r="M1299" s="251" t="s">
        <v>1</v>
      </c>
      <c r="N1299" s="252" t="s">
        <v>38</v>
      </c>
      <c r="O1299" s="90"/>
      <c r="P1299" s="253">
        <f>O1299*H1299</f>
        <v>0</v>
      </c>
      <c r="Q1299" s="253">
        <v>0.00198</v>
      </c>
      <c r="R1299" s="253">
        <f>Q1299*H1299</f>
        <v>0.2955744</v>
      </c>
      <c r="S1299" s="253">
        <v>0</v>
      </c>
      <c r="T1299" s="254">
        <f>S1299*H1299</f>
        <v>0</v>
      </c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R1299" s="255" t="s">
        <v>247</v>
      </c>
      <c r="AT1299" s="255" t="s">
        <v>167</v>
      </c>
      <c r="AU1299" s="255" t="s">
        <v>82</v>
      </c>
      <c r="AY1299" s="16" t="s">
        <v>165</v>
      </c>
      <c r="BE1299" s="256">
        <f>IF(N1299="základní",J1299,0)</f>
        <v>0</v>
      </c>
      <c r="BF1299" s="256">
        <f>IF(N1299="snížená",J1299,0)</f>
        <v>0</v>
      </c>
      <c r="BG1299" s="256">
        <f>IF(N1299="zákl. přenesená",J1299,0)</f>
        <v>0</v>
      </c>
      <c r="BH1299" s="256">
        <f>IF(N1299="sníž. přenesená",J1299,0)</f>
        <v>0</v>
      </c>
      <c r="BI1299" s="256">
        <f>IF(N1299="nulová",J1299,0)</f>
        <v>0</v>
      </c>
      <c r="BJ1299" s="16" t="s">
        <v>80</v>
      </c>
      <c r="BK1299" s="256">
        <f>ROUND(I1299*H1299,2)</f>
        <v>0</v>
      </c>
      <c r="BL1299" s="16" t="s">
        <v>247</v>
      </c>
      <c r="BM1299" s="255" t="s">
        <v>3681</v>
      </c>
    </row>
    <row r="1300" spans="1:51" s="13" customFormat="1" ht="12">
      <c r="A1300" s="13"/>
      <c r="B1300" s="257"/>
      <c r="C1300" s="258"/>
      <c r="D1300" s="259" t="s">
        <v>173</v>
      </c>
      <c r="E1300" s="260" t="s">
        <v>1</v>
      </c>
      <c r="F1300" s="261" t="s">
        <v>392</v>
      </c>
      <c r="G1300" s="258"/>
      <c r="H1300" s="260" t="s">
        <v>1</v>
      </c>
      <c r="I1300" s="262"/>
      <c r="J1300" s="258"/>
      <c r="K1300" s="258"/>
      <c r="L1300" s="263"/>
      <c r="M1300" s="264"/>
      <c r="N1300" s="265"/>
      <c r="O1300" s="265"/>
      <c r="P1300" s="265"/>
      <c r="Q1300" s="265"/>
      <c r="R1300" s="265"/>
      <c r="S1300" s="265"/>
      <c r="T1300" s="266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67" t="s">
        <v>173</v>
      </c>
      <c r="AU1300" s="267" t="s">
        <v>82</v>
      </c>
      <c r="AV1300" s="13" t="s">
        <v>80</v>
      </c>
      <c r="AW1300" s="13" t="s">
        <v>30</v>
      </c>
      <c r="AX1300" s="13" t="s">
        <v>73</v>
      </c>
      <c r="AY1300" s="267" t="s">
        <v>165</v>
      </c>
    </row>
    <row r="1301" spans="1:51" s="14" customFormat="1" ht="12">
      <c r="A1301" s="14"/>
      <c r="B1301" s="268"/>
      <c r="C1301" s="269"/>
      <c r="D1301" s="259" t="s">
        <v>173</v>
      </c>
      <c r="E1301" s="270" t="s">
        <v>1</v>
      </c>
      <c r="F1301" s="271" t="s">
        <v>3126</v>
      </c>
      <c r="G1301" s="269"/>
      <c r="H1301" s="272">
        <v>18.81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173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165</v>
      </c>
    </row>
    <row r="1302" spans="1:51" s="14" customFormat="1" ht="12">
      <c r="A1302" s="14"/>
      <c r="B1302" s="268"/>
      <c r="C1302" s="269"/>
      <c r="D1302" s="259" t="s">
        <v>173</v>
      </c>
      <c r="E1302" s="270" t="s">
        <v>1</v>
      </c>
      <c r="F1302" s="271" t="s">
        <v>3127</v>
      </c>
      <c r="G1302" s="269"/>
      <c r="H1302" s="272">
        <v>12.18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173</v>
      </c>
      <c r="AU1302" s="278" t="s">
        <v>82</v>
      </c>
      <c r="AV1302" s="14" t="s">
        <v>82</v>
      </c>
      <c r="AW1302" s="14" t="s">
        <v>30</v>
      </c>
      <c r="AX1302" s="14" t="s">
        <v>73</v>
      </c>
      <c r="AY1302" s="278" t="s">
        <v>165</v>
      </c>
    </row>
    <row r="1303" spans="1:51" s="14" customFormat="1" ht="12">
      <c r="A1303" s="14"/>
      <c r="B1303" s="268"/>
      <c r="C1303" s="269"/>
      <c r="D1303" s="259" t="s">
        <v>173</v>
      </c>
      <c r="E1303" s="270" t="s">
        <v>1</v>
      </c>
      <c r="F1303" s="271" t="s">
        <v>3128</v>
      </c>
      <c r="G1303" s="269"/>
      <c r="H1303" s="272">
        <v>0.82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173</v>
      </c>
      <c r="AU1303" s="278" t="s">
        <v>82</v>
      </c>
      <c r="AV1303" s="14" t="s">
        <v>82</v>
      </c>
      <c r="AW1303" s="14" t="s">
        <v>30</v>
      </c>
      <c r="AX1303" s="14" t="s">
        <v>73</v>
      </c>
      <c r="AY1303" s="278" t="s">
        <v>165</v>
      </c>
    </row>
    <row r="1304" spans="1:51" s="14" customFormat="1" ht="12">
      <c r="A1304" s="14"/>
      <c r="B1304" s="268"/>
      <c r="C1304" s="269"/>
      <c r="D1304" s="259" t="s">
        <v>173</v>
      </c>
      <c r="E1304" s="270" t="s">
        <v>1</v>
      </c>
      <c r="F1304" s="271" t="s">
        <v>3129</v>
      </c>
      <c r="G1304" s="269"/>
      <c r="H1304" s="272">
        <v>3.45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173</v>
      </c>
      <c r="AU1304" s="278" t="s">
        <v>82</v>
      </c>
      <c r="AV1304" s="14" t="s">
        <v>82</v>
      </c>
      <c r="AW1304" s="14" t="s">
        <v>30</v>
      </c>
      <c r="AX1304" s="14" t="s">
        <v>73</v>
      </c>
      <c r="AY1304" s="278" t="s">
        <v>165</v>
      </c>
    </row>
    <row r="1305" spans="1:51" s="13" customFormat="1" ht="12">
      <c r="A1305" s="13"/>
      <c r="B1305" s="257"/>
      <c r="C1305" s="258"/>
      <c r="D1305" s="259" t="s">
        <v>173</v>
      </c>
      <c r="E1305" s="260" t="s">
        <v>1</v>
      </c>
      <c r="F1305" s="261" t="s">
        <v>403</v>
      </c>
      <c r="G1305" s="258"/>
      <c r="H1305" s="260" t="s">
        <v>1</v>
      </c>
      <c r="I1305" s="262"/>
      <c r="J1305" s="258"/>
      <c r="K1305" s="258"/>
      <c r="L1305" s="263"/>
      <c r="M1305" s="264"/>
      <c r="N1305" s="265"/>
      <c r="O1305" s="265"/>
      <c r="P1305" s="265"/>
      <c r="Q1305" s="265"/>
      <c r="R1305" s="265"/>
      <c r="S1305" s="265"/>
      <c r="T1305" s="266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7" t="s">
        <v>173</v>
      </c>
      <c r="AU1305" s="267" t="s">
        <v>82</v>
      </c>
      <c r="AV1305" s="13" t="s">
        <v>80</v>
      </c>
      <c r="AW1305" s="13" t="s">
        <v>30</v>
      </c>
      <c r="AX1305" s="13" t="s">
        <v>73</v>
      </c>
      <c r="AY1305" s="267" t="s">
        <v>165</v>
      </c>
    </row>
    <row r="1306" spans="1:51" s="14" customFormat="1" ht="12">
      <c r="A1306" s="14"/>
      <c r="B1306" s="268"/>
      <c r="C1306" s="269"/>
      <c r="D1306" s="259" t="s">
        <v>173</v>
      </c>
      <c r="E1306" s="270" t="s">
        <v>1</v>
      </c>
      <c r="F1306" s="271" t="s">
        <v>3130</v>
      </c>
      <c r="G1306" s="269"/>
      <c r="H1306" s="272">
        <v>1.31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173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165</v>
      </c>
    </row>
    <row r="1307" spans="1:51" s="14" customFormat="1" ht="12">
      <c r="A1307" s="14"/>
      <c r="B1307" s="268"/>
      <c r="C1307" s="269"/>
      <c r="D1307" s="259" t="s">
        <v>173</v>
      </c>
      <c r="E1307" s="270" t="s">
        <v>1</v>
      </c>
      <c r="F1307" s="271" t="s">
        <v>3131</v>
      </c>
      <c r="G1307" s="269"/>
      <c r="H1307" s="272">
        <v>8.28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173</v>
      </c>
      <c r="AU1307" s="278" t="s">
        <v>82</v>
      </c>
      <c r="AV1307" s="14" t="s">
        <v>82</v>
      </c>
      <c r="AW1307" s="14" t="s">
        <v>30</v>
      </c>
      <c r="AX1307" s="14" t="s">
        <v>73</v>
      </c>
      <c r="AY1307" s="278" t="s">
        <v>165</v>
      </c>
    </row>
    <row r="1308" spans="1:51" s="14" customFormat="1" ht="12">
      <c r="A1308" s="14"/>
      <c r="B1308" s="268"/>
      <c r="C1308" s="269"/>
      <c r="D1308" s="259" t="s">
        <v>173</v>
      </c>
      <c r="E1308" s="270" t="s">
        <v>1</v>
      </c>
      <c r="F1308" s="271" t="s">
        <v>3132</v>
      </c>
      <c r="G1308" s="269"/>
      <c r="H1308" s="272">
        <v>1.3</v>
      </c>
      <c r="I1308" s="273"/>
      <c r="J1308" s="269"/>
      <c r="K1308" s="269"/>
      <c r="L1308" s="274"/>
      <c r="M1308" s="275"/>
      <c r="N1308" s="276"/>
      <c r="O1308" s="276"/>
      <c r="P1308" s="276"/>
      <c r="Q1308" s="276"/>
      <c r="R1308" s="276"/>
      <c r="S1308" s="276"/>
      <c r="T1308" s="27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8" t="s">
        <v>173</v>
      </c>
      <c r="AU1308" s="278" t="s">
        <v>82</v>
      </c>
      <c r="AV1308" s="14" t="s">
        <v>82</v>
      </c>
      <c r="AW1308" s="14" t="s">
        <v>30</v>
      </c>
      <c r="AX1308" s="14" t="s">
        <v>73</v>
      </c>
      <c r="AY1308" s="278" t="s">
        <v>165</v>
      </c>
    </row>
    <row r="1309" spans="1:51" s="14" customFormat="1" ht="12">
      <c r="A1309" s="14"/>
      <c r="B1309" s="268"/>
      <c r="C1309" s="269"/>
      <c r="D1309" s="259" t="s">
        <v>173</v>
      </c>
      <c r="E1309" s="270" t="s">
        <v>1</v>
      </c>
      <c r="F1309" s="271" t="s">
        <v>3133</v>
      </c>
      <c r="G1309" s="269"/>
      <c r="H1309" s="272">
        <v>1.8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173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165</v>
      </c>
    </row>
    <row r="1310" spans="1:51" s="14" customFormat="1" ht="12">
      <c r="A1310" s="14"/>
      <c r="B1310" s="268"/>
      <c r="C1310" s="269"/>
      <c r="D1310" s="259" t="s">
        <v>173</v>
      </c>
      <c r="E1310" s="270" t="s">
        <v>1</v>
      </c>
      <c r="F1310" s="271" t="s">
        <v>3134</v>
      </c>
      <c r="G1310" s="269"/>
      <c r="H1310" s="272">
        <v>12.06</v>
      </c>
      <c r="I1310" s="273"/>
      <c r="J1310" s="269"/>
      <c r="K1310" s="269"/>
      <c r="L1310" s="274"/>
      <c r="M1310" s="275"/>
      <c r="N1310" s="276"/>
      <c r="O1310" s="276"/>
      <c r="P1310" s="276"/>
      <c r="Q1310" s="276"/>
      <c r="R1310" s="276"/>
      <c r="S1310" s="276"/>
      <c r="T1310" s="277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78" t="s">
        <v>173</v>
      </c>
      <c r="AU1310" s="278" t="s">
        <v>82</v>
      </c>
      <c r="AV1310" s="14" t="s">
        <v>82</v>
      </c>
      <c r="AW1310" s="14" t="s">
        <v>30</v>
      </c>
      <c r="AX1310" s="14" t="s">
        <v>73</v>
      </c>
      <c r="AY1310" s="278" t="s">
        <v>165</v>
      </c>
    </row>
    <row r="1311" spans="1:51" s="14" customFormat="1" ht="12">
      <c r="A1311" s="14"/>
      <c r="B1311" s="268"/>
      <c r="C1311" s="269"/>
      <c r="D1311" s="259" t="s">
        <v>173</v>
      </c>
      <c r="E1311" s="270" t="s">
        <v>1</v>
      </c>
      <c r="F1311" s="271" t="s">
        <v>3135</v>
      </c>
      <c r="G1311" s="269"/>
      <c r="H1311" s="272">
        <v>11.2</v>
      </c>
      <c r="I1311" s="273"/>
      <c r="J1311" s="269"/>
      <c r="K1311" s="269"/>
      <c r="L1311" s="274"/>
      <c r="M1311" s="275"/>
      <c r="N1311" s="276"/>
      <c r="O1311" s="276"/>
      <c r="P1311" s="276"/>
      <c r="Q1311" s="276"/>
      <c r="R1311" s="276"/>
      <c r="S1311" s="276"/>
      <c r="T1311" s="27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78" t="s">
        <v>173</v>
      </c>
      <c r="AU1311" s="278" t="s">
        <v>82</v>
      </c>
      <c r="AV1311" s="14" t="s">
        <v>82</v>
      </c>
      <c r="AW1311" s="14" t="s">
        <v>30</v>
      </c>
      <c r="AX1311" s="14" t="s">
        <v>73</v>
      </c>
      <c r="AY1311" s="278" t="s">
        <v>165</v>
      </c>
    </row>
    <row r="1312" spans="1:51" s="14" customFormat="1" ht="12">
      <c r="A1312" s="14"/>
      <c r="B1312" s="268"/>
      <c r="C1312" s="269"/>
      <c r="D1312" s="259" t="s">
        <v>173</v>
      </c>
      <c r="E1312" s="270" t="s">
        <v>1</v>
      </c>
      <c r="F1312" s="271" t="s">
        <v>3136</v>
      </c>
      <c r="G1312" s="269"/>
      <c r="H1312" s="272">
        <v>18.63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173</v>
      </c>
      <c r="AU1312" s="278" t="s">
        <v>82</v>
      </c>
      <c r="AV1312" s="14" t="s">
        <v>82</v>
      </c>
      <c r="AW1312" s="14" t="s">
        <v>30</v>
      </c>
      <c r="AX1312" s="14" t="s">
        <v>73</v>
      </c>
      <c r="AY1312" s="278" t="s">
        <v>165</v>
      </c>
    </row>
    <row r="1313" spans="1:51" s="13" customFormat="1" ht="12">
      <c r="A1313" s="13"/>
      <c r="B1313" s="257"/>
      <c r="C1313" s="258"/>
      <c r="D1313" s="259" t="s">
        <v>173</v>
      </c>
      <c r="E1313" s="260" t="s">
        <v>1</v>
      </c>
      <c r="F1313" s="261" t="s">
        <v>408</v>
      </c>
      <c r="G1313" s="258"/>
      <c r="H1313" s="260" t="s">
        <v>1</v>
      </c>
      <c r="I1313" s="262"/>
      <c r="J1313" s="258"/>
      <c r="K1313" s="258"/>
      <c r="L1313" s="263"/>
      <c r="M1313" s="264"/>
      <c r="N1313" s="265"/>
      <c r="O1313" s="265"/>
      <c r="P1313" s="265"/>
      <c r="Q1313" s="265"/>
      <c r="R1313" s="265"/>
      <c r="S1313" s="265"/>
      <c r="T1313" s="266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7" t="s">
        <v>173</v>
      </c>
      <c r="AU1313" s="267" t="s">
        <v>82</v>
      </c>
      <c r="AV1313" s="13" t="s">
        <v>80</v>
      </c>
      <c r="AW1313" s="13" t="s">
        <v>30</v>
      </c>
      <c r="AX1313" s="13" t="s">
        <v>73</v>
      </c>
      <c r="AY1313" s="267" t="s">
        <v>165</v>
      </c>
    </row>
    <row r="1314" spans="1:51" s="14" customFormat="1" ht="12">
      <c r="A1314" s="14"/>
      <c r="B1314" s="268"/>
      <c r="C1314" s="269"/>
      <c r="D1314" s="259" t="s">
        <v>173</v>
      </c>
      <c r="E1314" s="270" t="s">
        <v>1</v>
      </c>
      <c r="F1314" s="271" t="s">
        <v>3135</v>
      </c>
      <c r="G1314" s="269"/>
      <c r="H1314" s="272">
        <v>11.2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173</v>
      </c>
      <c r="AU1314" s="278" t="s">
        <v>82</v>
      </c>
      <c r="AV1314" s="14" t="s">
        <v>82</v>
      </c>
      <c r="AW1314" s="14" t="s">
        <v>30</v>
      </c>
      <c r="AX1314" s="14" t="s">
        <v>73</v>
      </c>
      <c r="AY1314" s="278" t="s">
        <v>165</v>
      </c>
    </row>
    <row r="1315" spans="1:51" s="14" customFormat="1" ht="12">
      <c r="A1315" s="14"/>
      <c r="B1315" s="268"/>
      <c r="C1315" s="269"/>
      <c r="D1315" s="259" t="s">
        <v>173</v>
      </c>
      <c r="E1315" s="270" t="s">
        <v>1</v>
      </c>
      <c r="F1315" s="271" t="s">
        <v>508</v>
      </c>
      <c r="G1315" s="269"/>
      <c r="H1315" s="272">
        <v>9.45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173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165</v>
      </c>
    </row>
    <row r="1316" spans="1:51" s="14" customFormat="1" ht="12">
      <c r="A1316" s="14"/>
      <c r="B1316" s="268"/>
      <c r="C1316" s="269"/>
      <c r="D1316" s="259" t="s">
        <v>173</v>
      </c>
      <c r="E1316" s="270" t="s">
        <v>1</v>
      </c>
      <c r="F1316" s="271" t="s">
        <v>3137</v>
      </c>
      <c r="G1316" s="269"/>
      <c r="H1316" s="272">
        <v>26.91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173</v>
      </c>
      <c r="AU1316" s="278" t="s">
        <v>82</v>
      </c>
      <c r="AV1316" s="14" t="s">
        <v>82</v>
      </c>
      <c r="AW1316" s="14" t="s">
        <v>30</v>
      </c>
      <c r="AX1316" s="14" t="s">
        <v>73</v>
      </c>
      <c r="AY1316" s="278" t="s">
        <v>165</v>
      </c>
    </row>
    <row r="1317" spans="1:51" s="14" customFormat="1" ht="12">
      <c r="A1317" s="14"/>
      <c r="B1317" s="268"/>
      <c r="C1317" s="269"/>
      <c r="D1317" s="259" t="s">
        <v>173</v>
      </c>
      <c r="E1317" s="270" t="s">
        <v>1</v>
      </c>
      <c r="F1317" s="271" t="s">
        <v>3138</v>
      </c>
      <c r="G1317" s="269"/>
      <c r="H1317" s="272">
        <v>11.88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173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165</v>
      </c>
    </row>
    <row r="1318" spans="1:65" s="2" customFormat="1" ht="16.5" customHeight="1">
      <c r="A1318" s="37"/>
      <c r="B1318" s="38"/>
      <c r="C1318" s="243" t="s">
        <v>1578</v>
      </c>
      <c r="D1318" s="243" t="s">
        <v>167</v>
      </c>
      <c r="E1318" s="244" t="s">
        <v>1554</v>
      </c>
      <c r="F1318" s="245" t="s">
        <v>1555</v>
      </c>
      <c r="G1318" s="246" t="s">
        <v>457</v>
      </c>
      <c r="H1318" s="247">
        <v>169.1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38</v>
      </c>
      <c r="O1318" s="90"/>
      <c r="P1318" s="253">
        <f>O1318*H1318</f>
        <v>0</v>
      </c>
      <c r="Q1318" s="253">
        <v>0.00059</v>
      </c>
      <c r="R1318" s="253">
        <f>Q1318*H1318</f>
        <v>0.099769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247</v>
      </c>
      <c r="AT1318" s="255" t="s">
        <v>167</v>
      </c>
      <c r="AU1318" s="255" t="s">
        <v>82</v>
      </c>
      <c r="AY1318" s="16" t="s">
        <v>165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80</v>
      </c>
      <c r="BK1318" s="256">
        <f>ROUND(I1318*H1318,2)</f>
        <v>0</v>
      </c>
      <c r="BL1318" s="16" t="s">
        <v>247</v>
      </c>
      <c r="BM1318" s="255" t="s">
        <v>3682</v>
      </c>
    </row>
    <row r="1319" spans="1:51" s="14" customFormat="1" ht="12">
      <c r="A1319" s="14"/>
      <c r="B1319" s="268"/>
      <c r="C1319" s="269"/>
      <c r="D1319" s="259" t="s">
        <v>173</v>
      </c>
      <c r="E1319" s="270" t="s">
        <v>1</v>
      </c>
      <c r="F1319" s="271" t="s">
        <v>3683</v>
      </c>
      <c r="G1319" s="269"/>
      <c r="H1319" s="272">
        <v>169.1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173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165</v>
      </c>
    </row>
    <row r="1320" spans="1:65" s="2" customFormat="1" ht="21.75" customHeight="1">
      <c r="A1320" s="37"/>
      <c r="B1320" s="38"/>
      <c r="C1320" s="243" t="s">
        <v>1583</v>
      </c>
      <c r="D1320" s="243" t="s">
        <v>167</v>
      </c>
      <c r="E1320" s="244" t="s">
        <v>1559</v>
      </c>
      <c r="F1320" s="245" t="s">
        <v>1560</v>
      </c>
      <c r="G1320" s="246" t="s">
        <v>457</v>
      </c>
      <c r="H1320" s="247">
        <v>10.4</v>
      </c>
      <c r="I1320" s="248"/>
      <c r="J1320" s="249">
        <f>ROUND(I1320*H1320,2)</f>
        <v>0</v>
      </c>
      <c r="K1320" s="250"/>
      <c r="L1320" s="43"/>
      <c r="M1320" s="251" t="s">
        <v>1</v>
      </c>
      <c r="N1320" s="252" t="s">
        <v>38</v>
      </c>
      <c r="O1320" s="90"/>
      <c r="P1320" s="253">
        <f>O1320*H1320</f>
        <v>0</v>
      </c>
      <c r="Q1320" s="253">
        <v>0.00468</v>
      </c>
      <c r="R1320" s="253">
        <f>Q1320*H1320</f>
        <v>0.048672</v>
      </c>
      <c r="S1320" s="253">
        <v>0</v>
      </c>
      <c r="T1320" s="254">
        <f>S1320*H1320</f>
        <v>0</v>
      </c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R1320" s="255" t="s">
        <v>247</v>
      </c>
      <c r="AT1320" s="255" t="s">
        <v>167</v>
      </c>
      <c r="AU1320" s="255" t="s">
        <v>82</v>
      </c>
      <c r="AY1320" s="16" t="s">
        <v>165</v>
      </c>
      <c r="BE1320" s="256">
        <f>IF(N1320="základní",J1320,0)</f>
        <v>0</v>
      </c>
      <c r="BF1320" s="256">
        <f>IF(N1320="snížená",J1320,0)</f>
        <v>0</v>
      </c>
      <c r="BG1320" s="256">
        <f>IF(N1320="zákl. přenesená",J1320,0)</f>
        <v>0</v>
      </c>
      <c r="BH1320" s="256">
        <f>IF(N1320="sníž. přenesená",J1320,0)</f>
        <v>0</v>
      </c>
      <c r="BI1320" s="256">
        <f>IF(N1320="nulová",J1320,0)</f>
        <v>0</v>
      </c>
      <c r="BJ1320" s="16" t="s">
        <v>80</v>
      </c>
      <c r="BK1320" s="256">
        <f>ROUND(I1320*H1320,2)</f>
        <v>0</v>
      </c>
      <c r="BL1320" s="16" t="s">
        <v>247</v>
      </c>
      <c r="BM1320" s="255" t="s">
        <v>3684</v>
      </c>
    </row>
    <row r="1321" spans="1:51" s="13" customFormat="1" ht="12">
      <c r="A1321" s="13"/>
      <c r="B1321" s="257"/>
      <c r="C1321" s="258"/>
      <c r="D1321" s="259" t="s">
        <v>173</v>
      </c>
      <c r="E1321" s="260" t="s">
        <v>1</v>
      </c>
      <c r="F1321" s="261" t="s">
        <v>1562</v>
      </c>
      <c r="G1321" s="258"/>
      <c r="H1321" s="260" t="s">
        <v>1</v>
      </c>
      <c r="I1321" s="262"/>
      <c r="J1321" s="258"/>
      <c r="K1321" s="258"/>
      <c r="L1321" s="263"/>
      <c r="M1321" s="264"/>
      <c r="N1321" s="265"/>
      <c r="O1321" s="265"/>
      <c r="P1321" s="265"/>
      <c r="Q1321" s="265"/>
      <c r="R1321" s="265"/>
      <c r="S1321" s="265"/>
      <c r="T1321" s="266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67" t="s">
        <v>173</v>
      </c>
      <c r="AU1321" s="267" t="s">
        <v>82</v>
      </c>
      <c r="AV1321" s="13" t="s">
        <v>80</v>
      </c>
      <c r="AW1321" s="13" t="s">
        <v>30</v>
      </c>
      <c r="AX1321" s="13" t="s">
        <v>73</v>
      </c>
      <c r="AY1321" s="267" t="s">
        <v>165</v>
      </c>
    </row>
    <row r="1322" spans="1:51" s="14" customFormat="1" ht="12">
      <c r="A1322" s="14"/>
      <c r="B1322" s="268"/>
      <c r="C1322" s="269"/>
      <c r="D1322" s="259" t="s">
        <v>173</v>
      </c>
      <c r="E1322" s="270" t="s">
        <v>1</v>
      </c>
      <c r="F1322" s="271" t="s">
        <v>3685</v>
      </c>
      <c r="G1322" s="269"/>
      <c r="H1322" s="272">
        <v>10.4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173</v>
      </c>
      <c r="AU1322" s="278" t="s">
        <v>82</v>
      </c>
      <c r="AV1322" s="14" t="s">
        <v>82</v>
      </c>
      <c r="AW1322" s="14" t="s">
        <v>30</v>
      </c>
      <c r="AX1322" s="14" t="s">
        <v>73</v>
      </c>
      <c r="AY1322" s="278" t="s">
        <v>165</v>
      </c>
    </row>
    <row r="1323" spans="1:65" s="2" customFormat="1" ht="21.75" customHeight="1">
      <c r="A1323" s="37"/>
      <c r="B1323" s="38"/>
      <c r="C1323" s="243" t="s">
        <v>1587</v>
      </c>
      <c r="D1323" s="243" t="s">
        <v>167</v>
      </c>
      <c r="E1323" s="244" t="s">
        <v>1565</v>
      </c>
      <c r="F1323" s="245" t="s">
        <v>1566</v>
      </c>
      <c r="G1323" s="246" t="s">
        <v>273</v>
      </c>
      <c r="H1323" s="247">
        <v>10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38</v>
      </c>
      <c r="O1323" s="90"/>
      <c r="P1323" s="253">
        <f>O1323*H1323</f>
        <v>0</v>
      </c>
      <c r="Q1323" s="253">
        <v>0.00462</v>
      </c>
      <c r="R1323" s="253">
        <f>Q1323*H1323</f>
        <v>0.0462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247</v>
      </c>
      <c r="AT1323" s="255" t="s">
        <v>167</v>
      </c>
      <c r="AU1323" s="255" t="s">
        <v>82</v>
      </c>
      <c r="AY1323" s="16" t="s">
        <v>165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80</v>
      </c>
      <c r="BK1323" s="256">
        <f>ROUND(I1323*H1323,2)</f>
        <v>0</v>
      </c>
      <c r="BL1323" s="16" t="s">
        <v>247</v>
      </c>
      <c r="BM1323" s="255" t="s">
        <v>3686</v>
      </c>
    </row>
    <row r="1324" spans="1:51" s="14" customFormat="1" ht="12">
      <c r="A1324" s="14"/>
      <c r="B1324" s="268"/>
      <c r="C1324" s="269"/>
      <c r="D1324" s="259" t="s">
        <v>173</v>
      </c>
      <c r="E1324" s="270" t="s">
        <v>1</v>
      </c>
      <c r="F1324" s="271" t="s">
        <v>3687</v>
      </c>
      <c r="G1324" s="269"/>
      <c r="H1324" s="272">
        <v>10</v>
      </c>
      <c r="I1324" s="273"/>
      <c r="J1324" s="269"/>
      <c r="K1324" s="269"/>
      <c r="L1324" s="274"/>
      <c r="M1324" s="275"/>
      <c r="N1324" s="276"/>
      <c r="O1324" s="276"/>
      <c r="P1324" s="276"/>
      <c r="Q1324" s="276"/>
      <c r="R1324" s="276"/>
      <c r="S1324" s="276"/>
      <c r="T1324" s="27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8" t="s">
        <v>173</v>
      </c>
      <c r="AU1324" s="278" t="s">
        <v>82</v>
      </c>
      <c r="AV1324" s="14" t="s">
        <v>82</v>
      </c>
      <c r="AW1324" s="14" t="s">
        <v>30</v>
      </c>
      <c r="AX1324" s="14" t="s">
        <v>73</v>
      </c>
      <c r="AY1324" s="278" t="s">
        <v>165</v>
      </c>
    </row>
    <row r="1325" spans="1:65" s="2" customFormat="1" ht="21.75" customHeight="1">
      <c r="A1325" s="37"/>
      <c r="B1325" s="38"/>
      <c r="C1325" s="243" t="s">
        <v>1593</v>
      </c>
      <c r="D1325" s="243" t="s">
        <v>167</v>
      </c>
      <c r="E1325" s="244" t="s">
        <v>1570</v>
      </c>
      <c r="F1325" s="245" t="s">
        <v>1571</v>
      </c>
      <c r="G1325" s="246" t="s">
        <v>457</v>
      </c>
      <c r="H1325" s="247">
        <v>171</v>
      </c>
      <c r="I1325" s="248"/>
      <c r="J1325" s="249">
        <f>ROUND(I1325*H1325,2)</f>
        <v>0</v>
      </c>
      <c r="K1325" s="250"/>
      <c r="L1325" s="43"/>
      <c r="M1325" s="251" t="s">
        <v>1</v>
      </c>
      <c r="N1325" s="252" t="s">
        <v>38</v>
      </c>
      <c r="O1325" s="90"/>
      <c r="P1325" s="253">
        <f>O1325*H1325</f>
        <v>0</v>
      </c>
      <c r="Q1325" s="253">
        <v>0.00286</v>
      </c>
      <c r="R1325" s="253">
        <f>Q1325*H1325</f>
        <v>0.48906</v>
      </c>
      <c r="S1325" s="253">
        <v>0</v>
      </c>
      <c r="T1325" s="254">
        <f>S1325*H1325</f>
        <v>0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255" t="s">
        <v>247</v>
      </c>
      <c r="AT1325" s="255" t="s">
        <v>167</v>
      </c>
      <c r="AU1325" s="255" t="s">
        <v>82</v>
      </c>
      <c r="AY1325" s="16" t="s">
        <v>165</v>
      </c>
      <c r="BE1325" s="256">
        <f>IF(N1325="základní",J1325,0)</f>
        <v>0</v>
      </c>
      <c r="BF1325" s="256">
        <f>IF(N1325="snížená",J1325,0)</f>
        <v>0</v>
      </c>
      <c r="BG1325" s="256">
        <f>IF(N1325="zákl. přenesená",J1325,0)</f>
        <v>0</v>
      </c>
      <c r="BH1325" s="256">
        <f>IF(N1325="sníž. přenesená",J1325,0)</f>
        <v>0</v>
      </c>
      <c r="BI1325" s="256">
        <f>IF(N1325="nulová",J1325,0)</f>
        <v>0</v>
      </c>
      <c r="BJ1325" s="16" t="s">
        <v>80</v>
      </c>
      <c r="BK1325" s="256">
        <f>ROUND(I1325*H1325,2)</f>
        <v>0</v>
      </c>
      <c r="BL1325" s="16" t="s">
        <v>247</v>
      </c>
      <c r="BM1325" s="255" t="s">
        <v>3688</v>
      </c>
    </row>
    <row r="1326" spans="1:51" s="14" customFormat="1" ht="12">
      <c r="A1326" s="14"/>
      <c r="B1326" s="268"/>
      <c r="C1326" s="269"/>
      <c r="D1326" s="259" t="s">
        <v>173</v>
      </c>
      <c r="E1326" s="270" t="s">
        <v>1</v>
      </c>
      <c r="F1326" s="271" t="s">
        <v>3675</v>
      </c>
      <c r="G1326" s="269"/>
      <c r="H1326" s="272">
        <v>171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173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165</v>
      </c>
    </row>
    <row r="1327" spans="1:65" s="2" customFormat="1" ht="21.75" customHeight="1">
      <c r="A1327" s="37"/>
      <c r="B1327" s="38"/>
      <c r="C1327" s="243" t="s">
        <v>1598</v>
      </c>
      <c r="D1327" s="243" t="s">
        <v>167</v>
      </c>
      <c r="E1327" s="244" t="s">
        <v>1574</v>
      </c>
      <c r="F1327" s="245" t="s">
        <v>1575</v>
      </c>
      <c r="G1327" s="246" t="s">
        <v>273</v>
      </c>
      <c r="H1327" s="247">
        <v>9</v>
      </c>
      <c r="I1327" s="248"/>
      <c r="J1327" s="249">
        <f>ROUND(I1327*H1327,2)</f>
        <v>0</v>
      </c>
      <c r="K1327" s="250"/>
      <c r="L1327" s="43"/>
      <c r="M1327" s="251" t="s">
        <v>1</v>
      </c>
      <c r="N1327" s="252" t="s">
        <v>38</v>
      </c>
      <c r="O1327" s="90"/>
      <c r="P1327" s="253">
        <f>O1327*H1327</f>
        <v>0</v>
      </c>
      <c r="Q1327" s="253">
        <v>0.00071</v>
      </c>
      <c r="R1327" s="253">
        <f>Q1327*H1327</f>
        <v>0.00639</v>
      </c>
      <c r="S1327" s="253">
        <v>0</v>
      </c>
      <c r="T1327" s="254">
        <f>S1327*H1327</f>
        <v>0</v>
      </c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R1327" s="255" t="s">
        <v>247</v>
      </c>
      <c r="AT1327" s="255" t="s">
        <v>167</v>
      </c>
      <c r="AU1327" s="255" t="s">
        <v>82</v>
      </c>
      <c r="AY1327" s="16" t="s">
        <v>165</v>
      </c>
      <c r="BE1327" s="256">
        <f>IF(N1327="základní",J1327,0)</f>
        <v>0</v>
      </c>
      <c r="BF1327" s="256">
        <f>IF(N1327="snížená",J1327,0)</f>
        <v>0</v>
      </c>
      <c r="BG1327" s="256">
        <f>IF(N1327="zákl. přenesená",J1327,0)</f>
        <v>0</v>
      </c>
      <c r="BH1327" s="256">
        <f>IF(N1327="sníž. přenesená",J1327,0)</f>
        <v>0</v>
      </c>
      <c r="BI1327" s="256">
        <f>IF(N1327="nulová",J1327,0)</f>
        <v>0</v>
      </c>
      <c r="BJ1327" s="16" t="s">
        <v>80</v>
      </c>
      <c r="BK1327" s="256">
        <f>ROUND(I1327*H1327,2)</f>
        <v>0</v>
      </c>
      <c r="BL1327" s="16" t="s">
        <v>247</v>
      </c>
      <c r="BM1327" s="255" t="s">
        <v>3689</v>
      </c>
    </row>
    <row r="1328" spans="1:51" s="14" customFormat="1" ht="12">
      <c r="A1328" s="14"/>
      <c r="B1328" s="268"/>
      <c r="C1328" s="269"/>
      <c r="D1328" s="259" t="s">
        <v>173</v>
      </c>
      <c r="E1328" s="270" t="s">
        <v>1</v>
      </c>
      <c r="F1328" s="271" t="s">
        <v>3690</v>
      </c>
      <c r="G1328" s="269"/>
      <c r="H1328" s="272">
        <v>9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173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165</v>
      </c>
    </row>
    <row r="1329" spans="1:65" s="2" customFormat="1" ht="21.75" customHeight="1">
      <c r="A1329" s="37"/>
      <c r="B1329" s="38"/>
      <c r="C1329" s="243" t="s">
        <v>1604</v>
      </c>
      <c r="D1329" s="243" t="s">
        <v>167</v>
      </c>
      <c r="E1329" s="244" t="s">
        <v>1579</v>
      </c>
      <c r="F1329" s="245" t="s">
        <v>1580</v>
      </c>
      <c r="G1329" s="246" t="s">
        <v>273</v>
      </c>
      <c r="H1329" s="247">
        <v>10</v>
      </c>
      <c r="I1329" s="248"/>
      <c r="J1329" s="249">
        <f>ROUND(I1329*H1329,2)</f>
        <v>0</v>
      </c>
      <c r="K1329" s="250"/>
      <c r="L1329" s="43"/>
      <c r="M1329" s="251" t="s">
        <v>1</v>
      </c>
      <c r="N1329" s="252" t="s">
        <v>38</v>
      </c>
      <c r="O1329" s="90"/>
      <c r="P1329" s="253">
        <f>O1329*H1329</f>
        <v>0</v>
      </c>
      <c r="Q1329" s="253">
        <v>0.00048</v>
      </c>
      <c r="R1329" s="253">
        <f>Q1329*H1329</f>
        <v>0.0048000000000000004</v>
      </c>
      <c r="S1329" s="253">
        <v>0</v>
      </c>
      <c r="T1329" s="254">
        <f>S1329*H1329</f>
        <v>0</v>
      </c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R1329" s="255" t="s">
        <v>247</v>
      </c>
      <c r="AT1329" s="255" t="s">
        <v>167</v>
      </c>
      <c r="AU1329" s="255" t="s">
        <v>82</v>
      </c>
      <c r="AY1329" s="16" t="s">
        <v>165</v>
      </c>
      <c r="BE1329" s="256">
        <f>IF(N1329="základní",J1329,0)</f>
        <v>0</v>
      </c>
      <c r="BF1329" s="256">
        <f>IF(N1329="snížená",J1329,0)</f>
        <v>0</v>
      </c>
      <c r="BG1329" s="256">
        <f>IF(N1329="zákl. přenesená",J1329,0)</f>
        <v>0</v>
      </c>
      <c r="BH1329" s="256">
        <f>IF(N1329="sníž. přenesená",J1329,0)</f>
        <v>0</v>
      </c>
      <c r="BI1329" s="256">
        <f>IF(N1329="nulová",J1329,0)</f>
        <v>0</v>
      </c>
      <c r="BJ1329" s="16" t="s">
        <v>80</v>
      </c>
      <c r="BK1329" s="256">
        <f>ROUND(I1329*H1329,2)</f>
        <v>0</v>
      </c>
      <c r="BL1329" s="16" t="s">
        <v>247</v>
      </c>
      <c r="BM1329" s="255" t="s">
        <v>3691</v>
      </c>
    </row>
    <row r="1330" spans="1:51" s="14" customFormat="1" ht="12">
      <c r="A1330" s="14"/>
      <c r="B1330" s="268"/>
      <c r="C1330" s="269"/>
      <c r="D1330" s="259" t="s">
        <v>173</v>
      </c>
      <c r="E1330" s="270" t="s">
        <v>1</v>
      </c>
      <c r="F1330" s="271" t="s">
        <v>3692</v>
      </c>
      <c r="G1330" s="269"/>
      <c r="H1330" s="272">
        <v>10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173</v>
      </c>
      <c r="AU1330" s="278" t="s">
        <v>82</v>
      </c>
      <c r="AV1330" s="14" t="s">
        <v>82</v>
      </c>
      <c r="AW1330" s="14" t="s">
        <v>30</v>
      </c>
      <c r="AX1330" s="14" t="s">
        <v>73</v>
      </c>
      <c r="AY1330" s="278" t="s">
        <v>165</v>
      </c>
    </row>
    <row r="1331" spans="1:65" s="2" customFormat="1" ht="21.75" customHeight="1">
      <c r="A1331" s="37"/>
      <c r="B1331" s="38"/>
      <c r="C1331" s="243" t="s">
        <v>1609</v>
      </c>
      <c r="D1331" s="243" t="s">
        <v>167</v>
      </c>
      <c r="E1331" s="244" t="s">
        <v>1584</v>
      </c>
      <c r="F1331" s="245" t="s">
        <v>1585</v>
      </c>
      <c r="G1331" s="246" t="s">
        <v>457</v>
      </c>
      <c r="H1331" s="247">
        <v>95</v>
      </c>
      <c r="I1331" s="248"/>
      <c r="J1331" s="249">
        <f>ROUND(I1331*H1331,2)</f>
        <v>0</v>
      </c>
      <c r="K1331" s="250"/>
      <c r="L1331" s="43"/>
      <c r="M1331" s="251" t="s">
        <v>1</v>
      </c>
      <c r="N1331" s="252" t="s">
        <v>38</v>
      </c>
      <c r="O1331" s="90"/>
      <c r="P1331" s="253">
        <f>O1331*H1331</f>
        <v>0</v>
      </c>
      <c r="Q1331" s="253">
        <v>0.00236</v>
      </c>
      <c r="R1331" s="253">
        <f>Q1331*H1331</f>
        <v>0.2242</v>
      </c>
      <c r="S1331" s="253">
        <v>0</v>
      </c>
      <c r="T1331" s="254">
        <f>S1331*H1331</f>
        <v>0</v>
      </c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R1331" s="255" t="s">
        <v>247</v>
      </c>
      <c r="AT1331" s="255" t="s">
        <v>167</v>
      </c>
      <c r="AU1331" s="255" t="s">
        <v>82</v>
      </c>
      <c r="AY1331" s="16" t="s">
        <v>165</v>
      </c>
      <c r="BE1331" s="256">
        <f>IF(N1331="základní",J1331,0)</f>
        <v>0</v>
      </c>
      <c r="BF1331" s="256">
        <f>IF(N1331="snížená",J1331,0)</f>
        <v>0</v>
      </c>
      <c r="BG1331" s="256">
        <f>IF(N1331="zákl. přenesená",J1331,0)</f>
        <v>0</v>
      </c>
      <c r="BH1331" s="256">
        <f>IF(N1331="sníž. přenesená",J1331,0)</f>
        <v>0</v>
      </c>
      <c r="BI1331" s="256">
        <f>IF(N1331="nulová",J1331,0)</f>
        <v>0</v>
      </c>
      <c r="BJ1331" s="16" t="s">
        <v>80</v>
      </c>
      <c r="BK1331" s="256">
        <f>ROUND(I1331*H1331,2)</f>
        <v>0</v>
      </c>
      <c r="BL1331" s="16" t="s">
        <v>247</v>
      </c>
      <c r="BM1331" s="255" t="s">
        <v>3693</v>
      </c>
    </row>
    <row r="1332" spans="1:51" s="14" customFormat="1" ht="12">
      <c r="A1332" s="14"/>
      <c r="B1332" s="268"/>
      <c r="C1332" s="269"/>
      <c r="D1332" s="259" t="s">
        <v>173</v>
      </c>
      <c r="E1332" s="270" t="s">
        <v>1</v>
      </c>
      <c r="F1332" s="271" t="s">
        <v>3677</v>
      </c>
      <c r="G1332" s="269"/>
      <c r="H1332" s="272">
        <v>95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173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165</v>
      </c>
    </row>
    <row r="1333" spans="1:65" s="2" customFormat="1" ht="21.75" customHeight="1">
      <c r="A1333" s="37"/>
      <c r="B1333" s="38"/>
      <c r="C1333" s="243" t="s">
        <v>1615</v>
      </c>
      <c r="D1333" s="243" t="s">
        <v>167</v>
      </c>
      <c r="E1333" s="244" t="s">
        <v>1588</v>
      </c>
      <c r="F1333" s="245" t="s">
        <v>1589</v>
      </c>
      <c r="G1333" s="246" t="s">
        <v>219</v>
      </c>
      <c r="H1333" s="247">
        <v>1.324</v>
      </c>
      <c r="I1333" s="248"/>
      <c r="J1333" s="249">
        <f>ROUND(I1333*H1333,2)</f>
        <v>0</v>
      </c>
      <c r="K1333" s="250"/>
      <c r="L1333" s="43"/>
      <c r="M1333" s="251" t="s">
        <v>1</v>
      </c>
      <c r="N1333" s="252" t="s">
        <v>38</v>
      </c>
      <c r="O1333" s="90"/>
      <c r="P1333" s="253">
        <f>O1333*H1333</f>
        <v>0</v>
      </c>
      <c r="Q1333" s="253">
        <v>0</v>
      </c>
      <c r="R1333" s="253">
        <f>Q1333*H1333</f>
        <v>0</v>
      </c>
      <c r="S1333" s="253">
        <v>0</v>
      </c>
      <c r="T1333" s="254">
        <f>S1333*H1333</f>
        <v>0</v>
      </c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R1333" s="255" t="s">
        <v>247</v>
      </c>
      <c r="AT1333" s="255" t="s">
        <v>167</v>
      </c>
      <c r="AU1333" s="255" t="s">
        <v>82</v>
      </c>
      <c r="AY1333" s="16" t="s">
        <v>165</v>
      </c>
      <c r="BE1333" s="256">
        <f>IF(N1333="základní",J1333,0)</f>
        <v>0</v>
      </c>
      <c r="BF1333" s="256">
        <f>IF(N1333="snížená",J1333,0)</f>
        <v>0</v>
      </c>
      <c r="BG1333" s="256">
        <f>IF(N1333="zákl. přenesená",J1333,0)</f>
        <v>0</v>
      </c>
      <c r="BH1333" s="256">
        <f>IF(N1333="sníž. přenesená",J1333,0)</f>
        <v>0</v>
      </c>
      <c r="BI1333" s="256">
        <f>IF(N1333="nulová",J1333,0)</f>
        <v>0</v>
      </c>
      <c r="BJ1333" s="16" t="s">
        <v>80</v>
      </c>
      <c r="BK1333" s="256">
        <f>ROUND(I1333*H1333,2)</f>
        <v>0</v>
      </c>
      <c r="BL1333" s="16" t="s">
        <v>247</v>
      </c>
      <c r="BM1333" s="255" t="s">
        <v>3694</v>
      </c>
    </row>
    <row r="1334" spans="1:63" s="12" customFormat="1" ht="22.8" customHeight="1">
      <c r="A1334" s="12"/>
      <c r="B1334" s="227"/>
      <c r="C1334" s="228"/>
      <c r="D1334" s="229" t="s">
        <v>72</v>
      </c>
      <c r="E1334" s="241" t="s">
        <v>1591</v>
      </c>
      <c r="F1334" s="241" t="s">
        <v>1592</v>
      </c>
      <c r="G1334" s="228"/>
      <c r="H1334" s="228"/>
      <c r="I1334" s="231"/>
      <c r="J1334" s="242">
        <f>BK1334</f>
        <v>0</v>
      </c>
      <c r="K1334" s="228"/>
      <c r="L1334" s="233"/>
      <c r="M1334" s="234"/>
      <c r="N1334" s="235"/>
      <c r="O1334" s="235"/>
      <c r="P1334" s="236">
        <f>SUM(P1335:P1403)</f>
        <v>0</v>
      </c>
      <c r="Q1334" s="235"/>
      <c r="R1334" s="236">
        <f>SUM(R1335:R1403)</f>
        <v>9.051688100000003</v>
      </c>
      <c r="S1334" s="235"/>
      <c r="T1334" s="237">
        <f>SUM(T1335:T1403)</f>
        <v>16.439714000000002</v>
      </c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R1334" s="238" t="s">
        <v>82</v>
      </c>
      <c r="AT1334" s="239" t="s">
        <v>72</v>
      </c>
      <c r="AU1334" s="239" t="s">
        <v>80</v>
      </c>
      <c r="AY1334" s="238" t="s">
        <v>165</v>
      </c>
      <c r="BK1334" s="240">
        <f>SUM(BK1335:BK1403)</f>
        <v>0</v>
      </c>
    </row>
    <row r="1335" spans="1:65" s="2" customFormat="1" ht="16.5" customHeight="1">
      <c r="A1335" s="37"/>
      <c r="B1335" s="38"/>
      <c r="C1335" s="243" t="s">
        <v>1621</v>
      </c>
      <c r="D1335" s="243" t="s">
        <v>167</v>
      </c>
      <c r="E1335" s="244" t="s">
        <v>1594</v>
      </c>
      <c r="F1335" s="245" t="s">
        <v>1595</v>
      </c>
      <c r="G1335" s="246" t="s">
        <v>457</v>
      </c>
      <c r="H1335" s="247">
        <v>7.2</v>
      </c>
      <c r="I1335" s="248"/>
      <c r="J1335" s="249">
        <f>ROUND(I1335*H1335,2)</f>
        <v>0</v>
      </c>
      <c r="K1335" s="250"/>
      <c r="L1335" s="43"/>
      <c r="M1335" s="251" t="s">
        <v>1</v>
      </c>
      <c r="N1335" s="252" t="s">
        <v>38</v>
      </c>
      <c r="O1335" s="90"/>
      <c r="P1335" s="253">
        <f>O1335*H1335</f>
        <v>0</v>
      </c>
      <c r="Q1335" s="253">
        <v>0.008</v>
      </c>
      <c r="R1335" s="253">
        <f>Q1335*H1335</f>
        <v>0.057600000000000005</v>
      </c>
      <c r="S1335" s="253">
        <v>0</v>
      </c>
      <c r="T1335" s="254">
        <f>S1335*H1335</f>
        <v>0</v>
      </c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R1335" s="255" t="s">
        <v>247</v>
      </c>
      <c r="AT1335" s="255" t="s">
        <v>167</v>
      </c>
      <c r="AU1335" s="255" t="s">
        <v>82</v>
      </c>
      <c r="AY1335" s="16" t="s">
        <v>165</v>
      </c>
      <c r="BE1335" s="256">
        <f>IF(N1335="základní",J1335,0)</f>
        <v>0</v>
      </c>
      <c r="BF1335" s="256">
        <f>IF(N1335="snížená",J1335,0)</f>
        <v>0</v>
      </c>
      <c r="BG1335" s="256">
        <f>IF(N1335="zákl. přenesená",J1335,0)</f>
        <v>0</v>
      </c>
      <c r="BH1335" s="256">
        <f>IF(N1335="sníž. přenesená",J1335,0)</f>
        <v>0</v>
      </c>
      <c r="BI1335" s="256">
        <f>IF(N1335="nulová",J1335,0)</f>
        <v>0</v>
      </c>
      <c r="BJ1335" s="16" t="s">
        <v>80</v>
      </c>
      <c r="BK1335" s="256">
        <f>ROUND(I1335*H1335,2)</f>
        <v>0</v>
      </c>
      <c r="BL1335" s="16" t="s">
        <v>247</v>
      </c>
      <c r="BM1335" s="255" t="s">
        <v>3695</v>
      </c>
    </row>
    <row r="1336" spans="1:51" s="14" customFormat="1" ht="12">
      <c r="A1336" s="14"/>
      <c r="B1336" s="268"/>
      <c r="C1336" s="269"/>
      <c r="D1336" s="259" t="s">
        <v>173</v>
      </c>
      <c r="E1336" s="270" t="s">
        <v>1</v>
      </c>
      <c r="F1336" s="271" t="s">
        <v>3696</v>
      </c>
      <c r="G1336" s="269"/>
      <c r="H1336" s="272">
        <v>7.2</v>
      </c>
      <c r="I1336" s="273"/>
      <c r="J1336" s="269"/>
      <c r="K1336" s="269"/>
      <c r="L1336" s="274"/>
      <c r="M1336" s="275"/>
      <c r="N1336" s="276"/>
      <c r="O1336" s="276"/>
      <c r="P1336" s="276"/>
      <c r="Q1336" s="276"/>
      <c r="R1336" s="276"/>
      <c r="S1336" s="276"/>
      <c r="T1336" s="27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8" t="s">
        <v>173</v>
      </c>
      <c r="AU1336" s="278" t="s">
        <v>82</v>
      </c>
      <c r="AV1336" s="14" t="s">
        <v>82</v>
      </c>
      <c r="AW1336" s="14" t="s">
        <v>30</v>
      </c>
      <c r="AX1336" s="14" t="s">
        <v>73</v>
      </c>
      <c r="AY1336" s="278" t="s">
        <v>165</v>
      </c>
    </row>
    <row r="1337" spans="1:65" s="2" customFormat="1" ht="21.75" customHeight="1">
      <c r="A1337" s="37"/>
      <c r="B1337" s="38"/>
      <c r="C1337" s="279" t="s">
        <v>1626</v>
      </c>
      <c r="D1337" s="279" t="s">
        <v>238</v>
      </c>
      <c r="E1337" s="280" t="s">
        <v>1599</v>
      </c>
      <c r="F1337" s="281" t="s">
        <v>1600</v>
      </c>
      <c r="G1337" s="282" t="s">
        <v>273</v>
      </c>
      <c r="H1337" s="283">
        <v>22.4</v>
      </c>
      <c r="I1337" s="284"/>
      <c r="J1337" s="285">
        <f>ROUND(I1337*H1337,2)</f>
        <v>0</v>
      </c>
      <c r="K1337" s="286"/>
      <c r="L1337" s="287"/>
      <c r="M1337" s="288" t="s">
        <v>1</v>
      </c>
      <c r="N1337" s="289" t="s">
        <v>38</v>
      </c>
      <c r="O1337" s="90"/>
      <c r="P1337" s="253">
        <f>O1337*H1337</f>
        <v>0</v>
      </c>
      <c r="Q1337" s="253">
        <v>0.0045</v>
      </c>
      <c r="R1337" s="253">
        <f>Q1337*H1337</f>
        <v>0.10079999999999999</v>
      </c>
      <c r="S1337" s="253">
        <v>0</v>
      </c>
      <c r="T1337" s="254">
        <f>S1337*H1337</f>
        <v>0</v>
      </c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R1337" s="255" t="s">
        <v>333</v>
      </c>
      <c r="AT1337" s="255" t="s">
        <v>238</v>
      </c>
      <c r="AU1337" s="255" t="s">
        <v>82</v>
      </c>
      <c r="AY1337" s="16" t="s">
        <v>165</v>
      </c>
      <c r="BE1337" s="256">
        <f>IF(N1337="základní",J1337,0)</f>
        <v>0</v>
      </c>
      <c r="BF1337" s="256">
        <f>IF(N1337="snížená",J1337,0)</f>
        <v>0</v>
      </c>
      <c r="BG1337" s="256">
        <f>IF(N1337="zákl. přenesená",J1337,0)</f>
        <v>0</v>
      </c>
      <c r="BH1337" s="256">
        <f>IF(N1337="sníž. přenesená",J1337,0)</f>
        <v>0</v>
      </c>
      <c r="BI1337" s="256">
        <f>IF(N1337="nulová",J1337,0)</f>
        <v>0</v>
      </c>
      <c r="BJ1337" s="16" t="s">
        <v>80</v>
      </c>
      <c r="BK1337" s="256">
        <f>ROUND(I1337*H1337,2)</f>
        <v>0</v>
      </c>
      <c r="BL1337" s="16" t="s">
        <v>247</v>
      </c>
      <c r="BM1337" s="255" t="s">
        <v>3697</v>
      </c>
    </row>
    <row r="1338" spans="1:47" s="2" customFormat="1" ht="12">
      <c r="A1338" s="37"/>
      <c r="B1338" s="38"/>
      <c r="C1338" s="39"/>
      <c r="D1338" s="259" t="s">
        <v>437</v>
      </c>
      <c r="E1338" s="39"/>
      <c r="F1338" s="290" t="s">
        <v>1602</v>
      </c>
      <c r="G1338" s="39"/>
      <c r="H1338" s="39"/>
      <c r="I1338" s="153"/>
      <c r="J1338" s="39"/>
      <c r="K1338" s="39"/>
      <c r="L1338" s="43"/>
      <c r="M1338" s="291"/>
      <c r="N1338" s="292"/>
      <c r="O1338" s="90"/>
      <c r="P1338" s="90"/>
      <c r="Q1338" s="90"/>
      <c r="R1338" s="90"/>
      <c r="S1338" s="90"/>
      <c r="T1338" s="91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T1338" s="16" t="s">
        <v>437</v>
      </c>
      <c r="AU1338" s="16" t="s">
        <v>82</v>
      </c>
    </row>
    <row r="1339" spans="1:51" s="14" customFormat="1" ht="12">
      <c r="A1339" s="14"/>
      <c r="B1339" s="268"/>
      <c r="C1339" s="269"/>
      <c r="D1339" s="259" t="s">
        <v>173</v>
      </c>
      <c r="E1339" s="269"/>
      <c r="F1339" s="271" t="s">
        <v>3698</v>
      </c>
      <c r="G1339" s="269"/>
      <c r="H1339" s="272">
        <v>22.4</v>
      </c>
      <c r="I1339" s="273"/>
      <c r="J1339" s="269"/>
      <c r="K1339" s="269"/>
      <c r="L1339" s="274"/>
      <c r="M1339" s="275"/>
      <c r="N1339" s="276"/>
      <c r="O1339" s="276"/>
      <c r="P1339" s="276"/>
      <c r="Q1339" s="276"/>
      <c r="R1339" s="276"/>
      <c r="S1339" s="276"/>
      <c r="T1339" s="27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78" t="s">
        <v>173</v>
      </c>
      <c r="AU1339" s="278" t="s">
        <v>82</v>
      </c>
      <c r="AV1339" s="14" t="s">
        <v>82</v>
      </c>
      <c r="AW1339" s="14" t="s">
        <v>4</v>
      </c>
      <c r="AX1339" s="14" t="s">
        <v>80</v>
      </c>
      <c r="AY1339" s="278" t="s">
        <v>165</v>
      </c>
    </row>
    <row r="1340" spans="1:65" s="2" customFormat="1" ht="21.75" customHeight="1">
      <c r="A1340" s="37"/>
      <c r="B1340" s="38"/>
      <c r="C1340" s="243" t="s">
        <v>1647</v>
      </c>
      <c r="D1340" s="243" t="s">
        <v>167</v>
      </c>
      <c r="E1340" s="244" t="s">
        <v>1605</v>
      </c>
      <c r="F1340" s="245" t="s">
        <v>1606</v>
      </c>
      <c r="G1340" s="246" t="s">
        <v>170</v>
      </c>
      <c r="H1340" s="247">
        <v>187.75</v>
      </c>
      <c r="I1340" s="248"/>
      <c r="J1340" s="249">
        <f>ROUND(I1340*H1340,2)</f>
        <v>0</v>
      </c>
      <c r="K1340" s="250"/>
      <c r="L1340" s="43"/>
      <c r="M1340" s="251" t="s">
        <v>1</v>
      </c>
      <c r="N1340" s="252" t="s">
        <v>38</v>
      </c>
      <c r="O1340" s="90"/>
      <c r="P1340" s="253">
        <f>O1340*H1340</f>
        <v>0</v>
      </c>
      <c r="Q1340" s="253">
        <v>0</v>
      </c>
      <c r="R1340" s="253">
        <f>Q1340*H1340</f>
        <v>0</v>
      </c>
      <c r="S1340" s="253">
        <v>0</v>
      </c>
      <c r="T1340" s="254">
        <f>S1340*H1340</f>
        <v>0</v>
      </c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R1340" s="255" t="s">
        <v>247</v>
      </c>
      <c r="AT1340" s="255" t="s">
        <v>167</v>
      </c>
      <c r="AU1340" s="255" t="s">
        <v>82</v>
      </c>
      <c r="AY1340" s="16" t="s">
        <v>165</v>
      </c>
      <c r="BE1340" s="256">
        <f>IF(N1340="základní",J1340,0)</f>
        <v>0</v>
      </c>
      <c r="BF1340" s="256">
        <f>IF(N1340="snížená",J1340,0)</f>
        <v>0</v>
      </c>
      <c r="BG1340" s="256">
        <f>IF(N1340="zákl. přenesená",J1340,0)</f>
        <v>0</v>
      </c>
      <c r="BH1340" s="256">
        <f>IF(N1340="sníž. přenesená",J1340,0)</f>
        <v>0</v>
      </c>
      <c r="BI1340" s="256">
        <f>IF(N1340="nulová",J1340,0)</f>
        <v>0</v>
      </c>
      <c r="BJ1340" s="16" t="s">
        <v>80</v>
      </c>
      <c r="BK1340" s="256">
        <f>ROUND(I1340*H1340,2)</f>
        <v>0</v>
      </c>
      <c r="BL1340" s="16" t="s">
        <v>247</v>
      </c>
      <c r="BM1340" s="255" t="s">
        <v>3699</v>
      </c>
    </row>
    <row r="1341" spans="1:51" s="13" customFormat="1" ht="12">
      <c r="A1341" s="13"/>
      <c r="B1341" s="257"/>
      <c r="C1341" s="258"/>
      <c r="D1341" s="259" t="s">
        <v>173</v>
      </c>
      <c r="E1341" s="260" t="s">
        <v>1</v>
      </c>
      <c r="F1341" s="261" t="s">
        <v>1149</v>
      </c>
      <c r="G1341" s="258"/>
      <c r="H1341" s="260" t="s">
        <v>1</v>
      </c>
      <c r="I1341" s="262"/>
      <c r="J1341" s="258"/>
      <c r="K1341" s="258"/>
      <c r="L1341" s="263"/>
      <c r="M1341" s="264"/>
      <c r="N1341" s="265"/>
      <c r="O1341" s="265"/>
      <c r="P1341" s="265"/>
      <c r="Q1341" s="265"/>
      <c r="R1341" s="265"/>
      <c r="S1341" s="265"/>
      <c r="T1341" s="266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7" t="s">
        <v>173</v>
      </c>
      <c r="AU1341" s="267" t="s">
        <v>82</v>
      </c>
      <c r="AV1341" s="13" t="s">
        <v>80</v>
      </c>
      <c r="AW1341" s="13" t="s">
        <v>30</v>
      </c>
      <c r="AX1341" s="13" t="s">
        <v>73</v>
      </c>
      <c r="AY1341" s="267" t="s">
        <v>165</v>
      </c>
    </row>
    <row r="1342" spans="1:51" s="14" customFormat="1" ht="12">
      <c r="A1342" s="14"/>
      <c r="B1342" s="268"/>
      <c r="C1342" s="269"/>
      <c r="D1342" s="259" t="s">
        <v>173</v>
      </c>
      <c r="E1342" s="270" t="s">
        <v>1</v>
      </c>
      <c r="F1342" s="271" t="s">
        <v>1174</v>
      </c>
      <c r="G1342" s="269"/>
      <c r="H1342" s="272">
        <v>15.75</v>
      </c>
      <c r="I1342" s="273"/>
      <c r="J1342" s="269"/>
      <c r="K1342" s="269"/>
      <c r="L1342" s="274"/>
      <c r="M1342" s="275"/>
      <c r="N1342" s="276"/>
      <c r="O1342" s="276"/>
      <c r="P1342" s="276"/>
      <c r="Q1342" s="276"/>
      <c r="R1342" s="276"/>
      <c r="S1342" s="276"/>
      <c r="T1342" s="27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78" t="s">
        <v>173</v>
      </c>
      <c r="AU1342" s="278" t="s">
        <v>82</v>
      </c>
      <c r="AV1342" s="14" t="s">
        <v>82</v>
      </c>
      <c r="AW1342" s="14" t="s">
        <v>30</v>
      </c>
      <c r="AX1342" s="14" t="s">
        <v>73</v>
      </c>
      <c r="AY1342" s="278" t="s">
        <v>165</v>
      </c>
    </row>
    <row r="1343" spans="1:51" s="14" customFormat="1" ht="12">
      <c r="A1343" s="14"/>
      <c r="B1343" s="268"/>
      <c r="C1343" s="269"/>
      <c r="D1343" s="259" t="s">
        <v>173</v>
      </c>
      <c r="E1343" s="270" t="s">
        <v>1</v>
      </c>
      <c r="F1343" s="271" t="s">
        <v>3618</v>
      </c>
      <c r="G1343" s="269"/>
      <c r="H1343" s="272">
        <v>172</v>
      </c>
      <c r="I1343" s="273"/>
      <c r="J1343" s="269"/>
      <c r="K1343" s="269"/>
      <c r="L1343" s="274"/>
      <c r="M1343" s="275"/>
      <c r="N1343" s="276"/>
      <c r="O1343" s="276"/>
      <c r="P1343" s="276"/>
      <c r="Q1343" s="276"/>
      <c r="R1343" s="276"/>
      <c r="S1343" s="276"/>
      <c r="T1343" s="27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78" t="s">
        <v>173</v>
      </c>
      <c r="AU1343" s="278" t="s">
        <v>82</v>
      </c>
      <c r="AV1343" s="14" t="s">
        <v>82</v>
      </c>
      <c r="AW1343" s="14" t="s">
        <v>30</v>
      </c>
      <c r="AX1343" s="14" t="s">
        <v>73</v>
      </c>
      <c r="AY1343" s="278" t="s">
        <v>165</v>
      </c>
    </row>
    <row r="1344" spans="1:65" s="2" customFormat="1" ht="21.75" customHeight="1">
      <c r="A1344" s="37"/>
      <c r="B1344" s="38"/>
      <c r="C1344" s="243" t="s">
        <v>1652</v>
      </c>
      <c r="D1344" s="243" t="s">
        <v>167</v>
      </c>
      <c r="E1344" s="244" t="s">
        <v>1610</v>
      </c>
      <c r="F1344" s="245" t="s">
        <v>1611</v>
      </c>
      <c r="G1344" s="246" t="s">
        <v>170</v>
      </c>
      <c r="H1344" s="247">
        <v>358.75</v>
      </c>
      <c r="I1344" s="248"/>
      <c r="J1344" s="249">
        <f>ROUND(I1344*H1344,2)</f>
        <v>0</v>
      </c>
      <c r="K1344" s="250"/>
      <c r="L1344" s="43"/>
      <c r="M1344" s="251" t="s">
        <v>1</v>
      </c>
      <c r="N1344" s="252" t="s">
        <v>38</v>
      </c>
      <c r="O1344" s="90"/>
      <c r="P1344" s="253">
        <f>O1344*H1344</f>
        <v>0</v>
      </c>
      <c r="Q1344" s="253">
        <v>3E-05</v>
      </c>
      <c r="R1344" s="253">
        <f>Q1344*H1344</f>
        <v>0.0107625</v>
      </c>
      <c r="S1344" s="253">
        <v>0</v>
      </c>
      <c r="T1344" s="254">
        <f>S1344*H1344</f>
        <v>0</v>
      </c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R1344" s="255" t="s">
        <v>247</v>
      </c>
      <c r="AT1344" s="255" t="s">
        <v>167</v>
      </c>
      <c r="AU1344" s="255" t="s">
        <v>82</v>
      </c>
      <c r="AY1344" s="16" t="s">
        <v>165</v>
      </c>
      <c r="BE1344" s="256">
        <f>IF(N1344="základní",J1344,0)</f>
        <v>0</v>
      </c>
      <c r="BF1344" s="256">
        <f>IF(N1344="snížená",J1344,0)</f>
        <v>0</v>
      </c>
      <c r="BG1344" s="256">
        <f>IF(N1344="zákl. přenesená",J1344,0)</f>
        <v>0</v>
      </c>
      <c r="BH1344" s="256">
        <f>IF(N1344="sníž. přenesená",J1344,0)</f>
        <v>0</v>
      </c>
      <c r="BI1344" s="256">
        <f>IF(N1344="nulová",J1344,0)</f>
        <v>0</v>
      </c>
      <c r="BJ1344" s="16" t="s">
        <v>80</v>
      </c>
      <c r="BK1344" s="256">
        <f>ROUND(I1344*H1344,2)</f>
        <v>0</v>
      </c>
      <c r="BL1344" s="16" t="s">
        <v>247</v>
      </c>
      <c r="BM1344" s="255" t="s">
        <v>3700</v>
      </c>
    </row>
    <row r="1345" spans="1:51" s="14" customFormat="1" ht="12">
      <c r="A1345" s="14"/>
      <c r="B1345" s="268"/>
      <c r="C1345" s="269"/>
      <c r="D1345" s="259" t="s">
        <v>173</v>
      </c>
      <c r="E1345" s="270" t="s">
        <v>1</v>
      </c>
      <c r="F1345" s="271" t="s">
        <v>3701</v>
      </c>
      <c r="G1345" s="269"/>
      <c r="H1345" s="272">
        <v>358.75</v>
      </c>
      <c r="I1345" s="273"/>
      <c r="J1345" s="269"/>
      <c r="K1345" s="269"/>
      <c r="L1345" s="274"/>
      <c r="M1345" s="275"/>
      <c r="N1345" s="276"/>
      <c r="O1345" s="276"/>
      <c r="P1345" s="276"/>
      <c r="Q1345" s="276"/>
      <c r="R1345" s="276"/>
      <c r="S1345" s="276"/>
      <c r="T1345" s="27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8" t="s">
        <v>173</v>
      </c>
      <c r="AU1345" s="278" t="s">
        <v>82</v>
      </c>
      <c r="AV1345" s="14" t="s">
        <v>82</v>
      </c>
      <c r="AW1345" s="14" t="s">
        <v>30</v>
      </c>
      <c r="AX1345" s="14" t="s">
        <v>73</v>
      </c>
      <c r="AY1345" s="278" t="s">
        <v>165</v>
      </c>
    </row>
    <row r="1346" spans="1:65" s="2" customFormat="1" ht="16.5" customHeight="1">
      <c r="A1346" s="37"/>
      <c r="B1346" s="38"/>
      <c r="C1346" s="243" t="s">
        <v>1656</v>
      </c>
      <c r="D1346" s="243" t="s">
        <v>167</v>
      </c>
      <c r="E1346" s="244" t="s">
        <v>1616</v>
      </c>
      <c r="F1346" s="245" t="s">
        <v>1617</v>
      </c>
      <c r="G1346" s="246" t="s">
        <v>457</v>
      </c>
      <c r="H1346" s="247">
        <v>48</v>
      </c>
      <c r="I1346" s="248"/>
      <c r="J1346" s="249">
        <f>ROUND(I1346*H1346,2)</f>
        <v>0</v>
      </c>
      <c r="K1346" s="250"/>
      <c r="L1346" s="43"/>
      <c r="M1346" s="251" t="s">
        <v>1</v>
      </c>
      <c r="N1346" s="252" t="s">
        <v>38</v>
      </c>
      <c r="O1346" s="90"/>
      <c r="P1346" s="253">
        <f>O1346*H1346</f>
        <v>0</v>
      </c>
      <c r="Q1346" s="253">
        <v>0</v>
      </c>
      <c r="R1346" s="253">
        <f>Q1346*H1346</f>
        <v>0</v>
      </c>
      <c r="S1346" s="253">
        <v>0</v>
      </c>
      <c r="T1346" s="254">
        <f>S1346*H1346</f>
        <v>0</v>
      </c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R1346" s="255" t="s">
        <v>247</v>
      </c>
      <c r="AT1346" s="255" t="s">
        <v>167</v>
      </c>
      <c r="AU1346" s="255" t="s">
        <v>82</v>
      </c>
      <c r="AY1346" s="16" t="s">
        <v>165</v>
      </c>
      <c r="BE1346" s="256">
        <f>IF(N1346="základní",J1346,0)</f>
        <v>0</v>
      </c>
      <c r="BF1346" s="256">
        <f>IF(N1346="snížená",J1346,0)</f>
        <v>0</v>
      </c>
      <c r="BG1346" s="256">
        <f>IF(N1346="zákl. přenesená",J1346,0)</f>
        <v>0</v>
      </c>
      <c r="BH1346" s="256">
        <f>IF(N1346="sníž. přenesená",J1346,0)</f>
        <v>0</v>
      </c>
      <c r="BI1346" s="256">
        <f>IF(N1346="nulová",J1346,0)</f>
        <v>0</v>
      </c>
      <c r="BJ1346" s="16" t="s">
        <v>80</v>
      </c>
      <c r="BK1346" s="256">
        <f>ROUND(I1346*H1346,2)</f>
        <v>0</v>
      </c>
      <c r="BL1346" s="16" t="s">
        <v>247</v>
      </c>
      <c r="BM1346" s="255" t="s">
        <v>3702</v>
      </c>
    </row>
    <row r="1347" spans="1:51" s="13" customFormat="1" ht="12">
      <c r="A1347" s="13"/>
      <c r="B1347" s="257"/>
      <c r="C1347" s="258"/>
      <c r="D1347" s="259" t="s">
        <v>173</v>
      </c>
      <c r="E1347" s="260" t="s">
        <v>1</v>
      </c>
      <c r="F1347" s="261" t="s">
        <v>1562</v>
      </c>
      <c r="G1347" s="258"/>
      <c r="H1347" s="260" t="s">
        <v>1</v>
      </c>
      <c r="I1347" s="262"/>
      <c r="J1347" s="258"/>
      <c r="K1347" s="258"/>
      <c r="L1347" s="263"/>
      <c r="M1347" s="264"/>
      <c r="N1347" s="265"/>
      <c r="O1347" s="265"/>
      <c r="P1347" s="265"/>
      <c r="Q1347" s="265"/>
      <c r="R1347" s="265"/>
      <c r="S1347" s="265"/>
      <c r="T1347" s="266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67" t="s">
        <v>173</v>
      </c>
      <c r="AU1347" s="267" t="s">
        <v>82</v>
      </c>
      <c r="AV1347" s="13" t="s">
        <v>80</v>
      </c>
      <c r="AW1347" s="13" t="s">
        <v>30</v>
      </c>
      <c r="AX1347" s="13" t="s">
        <v>73</v>
      </c>
      <c r="AY1347" s="267" t="s">
        <v>165</v>
      </c>
    </row>
    <row r="1348" spans="1:51" s="14" customFormat="1" ht="12">
      <c r="A1348" s="14"/>
      <c r="B1348" s="268"/>
      <c r="C1348" s="269"/>
      <c r="D1348" s="259" t="s">
        <v>173</v>
      </c>
      <c r="E1348" s="270" t="s">
        <v>1</v>
      </c>
      <c r="F1348" s="271" t="s">
        <v>3703</v>
      </c>
      <c r="G1348" s="269"/>
      <c r="H1348" s="272">
        <v>33.6</v>
      </c>
      <c r="I1348" s="273"/>
      <c r="J1348" s="269"/>
      <c r="K1348" s="269"/>
      <c r="L1348" s="274"/>
      <c r="M1348" s="275"/>
      <c r="N1348" s="276"/>
      <c r="O1348" s="276"/>
      <c r="P1348" s="276"/>
      <c r="Q1348" s="276"/>
      <c r="R1348" s="276"/>
      <c r="S1348" s="276"/>
      <c r="T1348" s="27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78" t="s">
        <v>173</v>
      </c>
      <c r="AU1348" s="278" t="s">
        <v>82</v>
      </c>
      <c r="AV1348" s="14" t="s">
        <v>82</v>
      </c>
      <c r="AW1348" s="14" t="s">
        <v>30</v>
      </c>
      <c r="AX1348" s="14" t="s">
        <v>73</v>
      </c>
      <c r="AY1348" s="278" t="s">
        <v>165</v>
      </c>
    </row>
    <row r="1349" spans="1:51" s="14" customFormat="1" ht="12">
      <c r="A1349" s="14"/>
      <c r="B1349" s="268"/>
      <c r="C1349" s="269"/>
      <c r="D1349" s="259" t="s">
        <v>173</v>
      </c>
      <c r="E1349" s="270" t="s">
        <v>1</v>
      </c>
      <c r="F1349" s="271" t="s">
        <v>3704</v>
      </c>
      <c r="G1349" s="269"/>
      <c r="H1349" s="272">
        <v>14.4</v>
      </c>
      <c r="I1349" s="273"/>
      <c r="J1349" s="269"/>
      <c r="K1349" s="269"/>
      <c r="L1349" s="274"/>
      <c r="M1349" s="275"/>
      <c r="N1349" s="276"/>
      <c r="O1349" s="276"/>
      <c r="P1349" s="276"/>
      <c r="Q1349" s="276"/>
      <c r="R1349" s="276"/>
      <c r="S1349" s="276"/>
      <c r="T1349" s="27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8" t="s">
        <v>173</v>
      </c>
      <c r="AU1349" s="278" t="s">
        <v>82</v>
      </c>
      <c r="AV1349" s="14" t="s">
        <v>82</v>
      </c>
      <c r="AW1349" s="14" t="s">
        <v>30</v>
      </c>
      <c r="AX1349" s="14" t="s">
        <v>73</v>
      </c>
      <c r="AY1349" s="278" t="s">
        <v>165</v>
      </c>
    </row>
    <row r="1350" spans="1:65" s="2" customFormat="1" ht="21.75" customHeight="1">
      <c r="A1350" s="37"/>
      <c r="B1350" s="38"/>
      <c r="C1350" s="243" t="s">
        <v>3705</v>
      </c>
      <c r="D1350" s="243" t="s">
        <v>167</v>
      </c>
      <c r="E1350" s="244" t="s">
        <v>1622</v>
      </c>
      <c r="F1350" s="245" t="s">
        <v>1623</v>
      </c>
      <c r="G1350" s="246" t="s">
        <v>170</v>
      </c>
      <c r="H1350" s="247">
        <v>358.75</v>
      </c>
      <c r="I1350" s="248"/>
      <c r="J1350" s="249">
        <f>ROUND(I1350*H1350,2)</f>
        <v>0</v>
      </c>
      <c r="K1350" s="250"/>
      <c r="L1350" s="43"/>
      <c r="M1350" s="251" t="s">
        <v>1</v>
      </c>
      <c r="N1350" s="252" t="s">
        <v>38</v>
      </c>
      <c r="O1350" s="90"/>
      <c r="P1350" s="253">
        <f>O1350*H1350</f>
        <v>0</v>
      </c>
      <c r="Q1350" s="253">
        <v>0</v>
      </c>
      <c r="R1350" s="253">
        <f>Q1350*H1350</f>
        <v>0</v>
      </c>
      <c r="S1350" s="253">
        <v>0.04508</v>
      </c>
      <c r="T1350" s="254">
        <f>S1350*H1350</f>
        <v>16.17245</v>
      </c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R1350" s="255" t="s">
        <v>247</v>
      </c>
      <c r="AT1350" s="255" t="s">
        <v>167</v>
      </c>
      <c r="AU1350" s="255" t="s">
        <v>82</v>
      </c>
      <c r="AY1350" s="16" t="s">
        <v>165</v>
      </c>
      <c r="BE1350" s="256">
        <f>IF(N1350="základní",J1350,0)</f>
        <v>0</v>
      </c>
      <c r="BF1350" s="256">
        <f>IF(N1350="snížená",J1350,0)</f>
        <v>0</v>
      </c>
      <c r="BG1350" s="256">
        <f>IF(N1350="zákl. přenesená",J1350,0)</f>
        <v>0</v>
      </c>
      <c r="BH1350" s="256">
        <f>IF(N1350="sníž. přenesená",J1350,0)</f>
        <v>0</v>
      </c>
      <c r="BI1350" s="256">
        <f>IF(N1350="nulová",J1350,0)</f>
        <v>0</v>
      </c>
      <c r="BJ1350" s="16" t="s">
        <v>80</v>
      </c>
      <c r="BK1350" s="256">
        <f>ROUND(I1350*H1350,2)</f>
        <v>0</v>
      </c>
      <c r="BL1350" s="16" t="s">
        <v>247</v>
      </c>
      <c r="BM1350" s="255" t="s">
        <v>3706</v>
      </c>
    </row>
    <row r="1351" spans="1:51" s="13" customFormat="1" ht="12">
      <c r="A1351" s="13"/>
      <c r="B1351" s="257"/>
      <c r="C1351" s="258"/>
      <c r="D1351" s="259" t="s">
        <v>173</v>
      </c>
      <c r="E1351" s="260" t="s">
        <v>1</v>
      </c>
      <c r="F1351" s="261" t="s">
        <v>1149</v>
      </c>
      <c r="G1351" s="258"/>
      <c r="H1351" s="260" t="s">
        <v>1</v>
      </c>
      <c r="I1351" s="262"/>
      <c r="J1351" s="258"/>
      <c r="K1351" s="258"/>
      <c r="L1351" s="263"/>
      <c r="M1351" s="264"/>
      <c r="N1351" s="265"/>
      <c r="O1351" s="265"/>
      <c r="P1351" s="265"/>
      <c r="Q1351" s="265"/>
      <c r="R1351" s="265"/>
      <c r="S1351" s="265"/>
      <c r="T1351" s="266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67" t="s">
        <v>173</v>
      </c>
      <c r="AU1351" s="267" t="s">
        <v>82</v>
      </c>
      <c r="AV1351" s="13" t="s">
        <v>80</v>
      </c>
      <c r="AW1351" s="13" t="s">
        <v>30</v>
      </c>
      <c r="AX1351" s="13" t="s">
        <v>73</v>
      </c>
      <c r="AY1351" s="267" t="s">
        <v>165</v>
      </c>
    </row>
    <row r="1352" spans="1:51" s="14" customFormat="1" ht="12">
      <c r="A1352" s="14"/>
      <c r="B1352" s="268"/>
      <c r="C1352" s="269"/>
      <c r="D1352" s="259" t="s">
        <v>173</v>
      </c>
      <c r="E1352" s="270" t="s">
        <v>1</v>
      </c>
      <c r="F1352" s="271" t="s">
        <v>1174</v>
      </c>
      <c r="G1352" s="269"/>
      <c r="H1352" s="272">
        <v>15.75</v>
      </c>
      <c r="I1352" s="273"/>
      <c r="J1352" s="269"/>
      <c r="K1352" s="269"/>
      <c r="L1352" s="274"/>
      <c r="M1352" s="275"/>
      <c r="N1352" s="276"/>
      <c r="O1352" s="276"/>
      <c r="P1352" s="276"/>
      <c r="Q1352" s="276"/>
      <c r="R1352" s="276"/>
      <c r="S1352" s="276"/>
      <c r="T1352" s="27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8" t="s">
        <v>173</v>
      </c>
      <c r="AU1352" s="278" t="s">
        <v>82</v>
      </c>
      <c r="AV1352" s="14" t="s">
        <v>82</v>
      </c>
      <c r="AW1352" s="14" t="s">
        <v>30</v>
      </c>
      <c r="AX1352" s="14" t="s">
        <v>73</v>
      </c>
      <c r="AY1352" s="278" t="s">
        <v>165</v>
      </c>
    </row>
    <row r="1353" spans="1:51" s="14" customFormat="1" ht="12">
      <c r="A1353" s="14"/>
      <c r="B1353" s="268"/>
      <c r="C1353" s="269"/>
      <c r="D1353" s="259" t="s">
        <v>173</v>
      </c>
      <c r="E1353" s="270" t="s">
        <v>1</v>
      </c>
      <c r="F1353" s="271" t="s">
        <v>3618</v>
      </c>
      <c r="G1353" s="269"/>
      <c r="H1353" s="272">
        <v>172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173</v>
      </c>
      <c r="AU1353" s="278" t="s">
        <v>82</v>
      </c>
      <c r="AV1353" s="14" t="s">
        <v>82</v>
      </c>
      <c r="AW1353" s="14" t="s">
        <v>30</v>
      </c>
      <c r="AX1353" s="14" t="s">
        <v>73</v>
      </c>
      <c r="AY1353" s="278" t="s">
        <v>165</v>
      </c>
    </row>
    <row r="1354" spans="1:51" s="14" customFormat="1" ht="12">
      <c r="A1354" s="14"/>
      <c r="B1354" s="268"/>
      <c r="C1354" s="269"/>
      <c r="D1354" s="259" t="s">
        <v>173</v>
      </c>
      <c r="E1354" s="270" t="s">
        <v>1</v>
      </c>
      <c r="F1354" s="271" t="s">
        <v>3619</v>
      </c>
      <c r="G1354" s="269"/>
      <c r="H1354" s="272">
        <v>171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173</v>
      </c>
      <c r="AU1354" s="278" t="s">
        <v>82</v>
      </c>
      <c r="AV1354" s="14" t="s">
        <v>82</v>
      </c>
      <c r="AW1354" s="14" t="s">
        <v>30</v>
      </c>
      <c r="AX1354" s="14" t="s">
        <v>73</v>
      </c>
      <c r="AY1354" s="278" t="s">
        <v>165</v>
      </c>
    </row>
    <row r="1355" spans="1:65" s="2" customFormat="1" ht="21.75" customHeight="1">
      <c r="A1355" s="37"/>
      <c r="B1355" s="38"/>
      <c r="C1355" s="243" t="s">
        <v>3707</v>
      </c>
      <c r="D1355" s="243" t="s">
        <v>167</v>
      </c>
      <c r="E1355" s="244" t="s">
        <v>1627</v>
      </c>
      <c r="F1355" s="245" t="s">
        <v>1628</v>
      </c>
      <c r="G1355" s="246" t="s">
        <v>170</v>
      </c>
      <c r="H1355" s="247">
        <v>358.75</v>
      </c>
      <c r="I1355" s="248"/>
      <c r="J1355" s="249">
        <f>ROUND(I1355*H1355,2)</f>
        <v>0</v>
      </c>
      <c r="K1355" s="250"/>
      <c r="L1355" s="43"/>
      <c r="M1355" s="251" t="s">
        <v>1</v>
      </c>
      <c r="N1355" s="252" t="s">
        <v>38</v>
      </c>
      <c r="O1355" s="90"/>
      <c r="P1355" s="253">
        <f>O1355*H1355</f>
        <v>0</v>
      </c>
      <c r="Q1355" s="253">
        <v>0</v>
      </c>
      <c r="R1355" s="253">
        <f>Q1355*H1355</f>
        <v>0</v>
      </c>
      <c r="S1355" s="253">
        <v>0</v>
      </c>
      <c r="T1355" s="254">
        <f>S1355*H1355</f>
        <v>0</v>
      </c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R1355" s="255" t="s">
        <v>247</v>
      </c>
      <c r="AT1355" s="255" t="s">
        <v>167</v>
      </c>
      <c r="AU1355" s="255" t="s">
        <v>82</v>
      </c>
      <c r="AY1355" s="16" t="s">
        <v>165</v>
      </c>
      <c r="BE1355" s="256">
        <f>IF(N1355="základní",J1355,0)</f>
        <v>0</v>
      </c>
      <c r="BF1355" s="256">
        <f>IF(N1355="snížená",J1355,0)</f>
        <v>0</v>
      </c>
      <c r="BG1355" s="256">
        <f>IF(N1355="zákl. přenesená",J1355,0)</f>
        <v>0</v>
      </c>
      <c r="BH1355" s="256">
        <f>IF(N1355="sníž. přenesená",J1355,0)</f>
        <v>0</v>
      </c>
      <c r="BI1355" s="256">
        <f>IF(N1355="nulová",J1355,0)</f>
        <v>0</v>
      </c>
      <c r="BJ1355" s="16" t="s">
        <v>80</v>
      </c>
      <c r="BK1355" s="256">
        <f>ROUND(I1355*H1355,2)</f>
        <v>0</v>
      </c>
      <c r="BL1355" s="16" t="s">
        <v>247</v>
      </c>
      <c r="BM1355" s="255" t="s">
        <v>3708</v>
      </c>
    </row>
    <row r="1356" spans="1:65" s="2" customFormat="1" ht="21.75" customHeight="1">
      <c r="A1356" s="37"/>
      <c r="B1356" s="38"/>
      <c r="C1356" s="243" t="s">
        <v>3709</v>
      </c>
      <c r="D1356" s="243" t="s">
        <v>167</v>
      </c>
      <c r="E1356" s="244" t="s">
        <v>1631</v>
      </c>
      <c r="F1356" s="245" t="s">
        <v>1632</v>
      </c>
      <c r="G1356" s="246" t="s">
        <v>457</v>
      </c>
      <c r="H1356" s="247">
        <v>19.2</v>
      </c>
      <c r="I1356" s="248"/>
      <c r="J1356" s="249">
        <f>ROUND(I1356*H1356,2)</f>
        <v>0</v>
      </c>
      <c r="K1356" s="250"/>
      <c r="L1356" s="43"/>
      <c r="M1356" s="251" t="s">
        <v>1</v>
      </c>
      <c r="N1356" s="252" t="s">
        <v>38</v>
      </c>
      <c r="O1356" s="90"/>
      <c r="P1356" s="253">
        <f>O1356*H1356</f>
        <v>0</v>
      </c>
      <c r="Q1356" s="253">
        <v>0</v>
      </c>
      <c r="R1356" s="253">
        <f>Q1356*H1356</f>
        <v>0</v>
      </c>
      <c r="S1356" s="253">
        <v>0.01392</v>
      </c>
      <c r="T1356" s="254">
        <f>S1356*H1356</f>
        <v>0.267264</v>
      </c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R1356" s="255" t="s">
        <v>247</v>
      </c>
      <c r="AT1356" s="255" t="s">
        <v>167</v>
      </c>
      <c r="AU1356" s="255" t="s">
        <v>82</v>
      </c>
      <c r="AY1356" s="16" t="s">
        <v>165</v>
      </c>
      <c r="BE1356" s="256">
        <f>IF(N1356="základní",J1356,0)</f>
        <v>0</v>
      </c>
      <c r="BF1356" s="256">
        <f>IF(N1356="snížená",J1356,0)</f>
        <v>0</v>
      </c>
      <c r="BG1356" s="256">
        <f>IF(N1356="zákl. přenesená",J1356,0)</f>
        <v>0</v>
      </c>
      <c r="BH1356" s="256">
        <f>IF(N1356="sníž. přenesená",J1356,0)</f>
        <v>0</v>
      </c>
      <c r="BI1356" s="256">
        <f>IF(N1356="nulová",J1356,0)</f>
        <v>0</v>
      </c>
      <c r="BJ1356" s="16" t="s">
        <v>80</v>
      </c>
      <c r="BK1356" s="256">
        <f>ROUND(I1356*H1356,2)</f>
        <v>0</v>
      </c>
      <c r="BL1356" s="16" t="s">
        <v>247</v>
      </c>
      <c r="BM1356" s="255" t="s">
        <v>3710</v>
      </c>
    </row>
    <row r="1357" spans="1:51" s="13" customFormat="1" ht="12">
      <c r="A1357" s="13"/>
      <c r="B1357" s="257"/>
      <c r="C1357" s="258"/>
      <c r="D1357" s="259" t="s">
        <v>173</v>
      </c>
      <c r="E1357" s="260" t="s">
        <v>1</v>
      </c>
      <c r="F1357" s="261" t="s">
        <v>1562</v>
      </c>
      <c r="G1357" s="258"/>
      <c r="H1357" s="260" t="s">
        <v>1</v>
      </c>
      <c r="I1357" s="262"/>
      <c r="J1357" s="258"/>
      <c r="K1357" s="258"/>
      <c r="L1357" s="263"/>
      <c r="M1357" s="264"/>
      <c r="N1357" s="265"/>
      <c r="O1357" s="265"/>
      <c r="P1357" s="265"/>
      <c r="Q1357" s="265"/>
      <c r="R1357" s="265"/>
      <c r="S1357" s="265"/>
      <c r="T1357" s="266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67" t="s">
        <v>173</v>
      </c>
      <c r="AU1357" s="267" t="s">
        <v>82</v>
      </c>
      <c r="AV1357" s="13" t="s">
        <v>80</v>
      </c>
      <c r="AW1357" s="13" t="s">
        <v>30</v>
      </c>
      <c r="AX1357" s="13" t="s">
        <v>73</v>
      </c>
      <c r="AY1357" s="267" t="s">
        <v>165</v>
      </c>
    </row>
    <row r="1358" spans="1:51" s="14" customFormat="1" ht="12">
      <c r="A1358" s="14"/>
      <c r="B1358" s="268"/>
      <c r="C1358" s="269"/>
      <c r="D1358" s="259" t="s">
        <v>173</v>
      </c>
      <c r="E1358" s="270" t="s">
        <v>1</v>
      </c>
      <c r="F1358" s="271" t="s">
        <v>3711</v>
      </c>
      <c r="G1358" s="269"/>
      <c r="H1358" s="272">
        <v>19.2</v>
      </c>
      <c r="I1358" s="273"/>
      <c r="J1358" s="269"/>
      <c r="K1358" s="269"/>
      <c r="L1358" s="274"/>
      <c r="M1358" s="275"/>
      <c r="N1358" s="276"/>
      <c r="O1358" s="276"/>
      <c r="P1358" s="276"/>
      <c r="Q1358" s="276"/>
      <c r="R1358" s="276"/>
      <c r="S1358" s="276"/>
      <c r="T1358" s="27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8" t="s">
        <v>173</v>
      </c>
      <c r="AU1358" s="278" t="s">
        <v>82</v>
      </c>
      <c r="AV1358" s="14" t="s">
        <v>82</v>
      </c>
      <c r="AW1358" s="14" t="s">
        <v>30</v>
      </c>
      <c r="AX1358" s="14" t="s">
        <v>73</v>
      </c>
      <c r="AY1358" s="278" t="s">
        <v>165</v>
      </c>
    </row>
    <row r="1359" spans="1:65" s="2" customFormat="1" ht="21.75" customHeight="1">
      <c r="A1359" s="37"/>
      <c r="B1359" s="38"/>
      <c r="C1359" s="243" t="s">
        <v>3712</v>
      </c>
      <c r="D1359" s="243" t="s">
        <v>167</v>
      </c>
      <c r="E1359" s="244" t="s">
        <v>1636</v>
      </c>
      <c r="F1359" s="245" t="s">
        <v>1637</v>
      </c>
      <c r="G1359" s="246" t="s">
        <v>457</v>
      </c>
      <c r="H1359" s="247">
        <v>19.2</v>
      </c>
      <c r="I1359" s="248"/>
      <c r="J1359" s="249">
        <f>ROUND(I1359*H1359,2)</f>
        <v>0</v>
      </c>
      <c r="K1359" s="250"/>
      <c r="L1359" s="43"/>
      <c r="M1359" s="251" t="s">
        <v>1</v>
      </c>
      <c r="N1359" s="252" t="s">
        <v>38</v>
      </c>
      <c r="O1359" s="90"/>
      <c r="P1359" s="253">
        <f>O1359*H1359</f>
        <v>0</v>
      </c>
      <c r="Q1359" s="253">
        <v>0</v>
      </c>
      <c r="R1359" s="253">
        <f>Q1359*H1359</f>
        <v>0</v>
      </c>
      <c r="S1359" s="253">
        <v>0</v>
      </c>
      <c r="T1359" s="254">
        <f>S1359*H1359</f>
        <v>0</v>
      </c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R1359" s="255" t="s">
        <v>247</v>
      </c>
      <c r="AT1359" s="255" t="s">
        <v>167</v>
      </c>
      <c r="AU1359" s="255" t="s">
        <v>82</v>
      </c>
      <c r="AY1359" s="16" t="s">
        <v>165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6" t="s">
        <v>80</v>
      </c>
      <c r="BK1359" s="256">
        <f>ROUND(I1359*H1359,2)</f>
        <v>0</v>
      </c>
      <c r="BL1359" s="16" t="s">
        <v>247</v>
      </c>
      <c r="BM1359" s="255" t="s">
        <v>3713</v>
      </c>
    </row>
    <row r="1360" spans="1:65" s="2" customFormat="1" ht="16.5" customHeight="1">
      <c r="A1360" s="37"/>
      <c r="B1360" s="38"/>
      <c r="C1360" s="243" t="s">
        <v>1661</v>
      </c>
      <c r="D1360" s="243" t="s">
        <v>167</v>
      </c>
      <c r="E1360" s="244" t="s">
        <v>1640</v>
      </c>
      <c r="F1360" s="245" t="s">
        <v>1641</v>
      </c>
      <c r="G1360" s="246" t="s">
        <v>170</v>
      </c>
      <c r="H1360" s="247">
        <v>187.75</v>
      </c>
      <c r="I1360" s="248"/>
      <c r="J1360" s="249">
        <f>ROUND(I1360*H1360,2)</f>
        <v>0</v>
      </c>
      <c r="K1360" s="250"/>
      <c r="L1360" s="43"/>
      <c r="M1360" s="251" t="s">
        <v>1</v>
      </c>
      <c r="N1360" s="252" t="s">
        <v>38</v>
      </c>
      <c r="O1360" s="90"/>
      <c r="P1360" s="253">
        <f>O1360*H1360</f>
        <v>0</v>
      </c>
      <c r="Q1360" s="253">
        <v>0</v>
      </c>
      <c r="R1360" s="253">
        <f>Q1360*H1360</f>
        <v>0</v>
      </c>
      <c r="S1360" s="253">
        <v>0</v>
      </c>
      <c r="T1360" s="254">
        <f>S1360*H1360</f>
        <v>0</v>
      </c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R1360" s="255" t="s">
        <v>247</v>
      </c>
      <c r="AT1360" s="255" t="s">
        <v>167</v>
      </c>
      <c r="AU1360" s="255" t="s">
        <v>82</v>
      </c>
      <c r="AY1360" s="16" t="s">
        <v>165</v>
      </c>
      <c r="BE1360" s="256">
        <f>IF(N1360="základní",J1360,0)</f>
        <v>0</v>
      </c>
      <c r="BF1360" s="256">
        <f>IF(N1360="snížená",J1360,0)</f>
        <v>0</v>
      </c>
      <c r="BG1360" s="256">
        <f>IF(N1360="zákl. přenesená",J1360,0)</f>
        <v>0</v>
      </c>
      <c r="BH1360" s="256">
        <f>IF(N1360="sníž. přenesená",J1360,0)</f>
        <v>0</v>
      </c>
      <c r="BI1360" s="256">
        <f>IF(N1360="nulová",J1360,0)</f>
        <v>0</v>
      </c>
      <c r="BJ1360" s="16" t="s">
        <v>80</v>
      </c>
      <c r="BK1360" s="256">
        <f>ROUND(I1360*H1360,2)</f>
        <v>0</v>
      </c>
      <c r="BL1360" s="16" t="s">
        <v>247</v>
      </c>
      <c r="BM1360" s="255" t="s">
        <v>3714</v>
      </c>
    </row>
    <row r="1361" spans="1:51" s="13" customFormat="1" ht="12">
      <c r="A1361" s="13"/>
      <c r="B1361" s="257"/>
      <c r="C1361" s="258"/>
      <c r="D1361" s="259" t="s">
        <v>173</v>
      </c>
      <c r="E1361" s="260" t="s">
        <v>1</v>
      </c>
      <c r="F1361" s="261" t="s">
        <v>1149</v>
      </c>
      <c r="G1361" s="258"/>
      <c r="H1361" s="260" t="s">
        <v>1</v>
      </c>
      <c r="I1361" s="262"/>
      <c r="J1361" s="258"/>
      <c r="K1361" s="258"/>
      <c r="L1361" s="263"/>
      <c r="M1361" s="264"/>
      <c r="N1361" s="265"/>
      <c r="O1361" s="265"/>
      <c r="P1361" s="265"/>
      <c r="Q1361" s="265"/>
      <c r="R1361" s="265"/>
      <c r="S1361" s="265"/>
      <c r="T1361" s="26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7" t="s">
        <v>173</v>
      </c>
      <c r="AU1361" s="267" t="s">
        <v>82</v>
      </c>
      <c r="AV1361" s="13" t="s">
        <v>80</v>
      </c>
      <c r="AW1361" s="13" t="s">
        <v>30</v>
      </c>
      <c r="AX1361" s="13" t="s">
        <v>73</v>
      </c>
      <c r="AY1361" s="267" t="s">
        <v>165</v>
      </c>
    </row>
    <row r="1362" spans="1:51" s="14" customFormat="1" ht="12">
      <c r="A1362" s="14"/>
      <c r="B1362" s="268"/>
      <c r="C1362" s="269"/>
      <c r="D1362" s="259" t="s">
        <v>173</v>
      </c>
      <c r="E1362" s="270" t="s">
        <v>1</v>
      </c>
      <c r="F1362" s="271" t="s">
        <v>1174</v>
      </c>
      <c r="G1362" s="269"/>
      <c r="H1362" s="272">
        <v>15.75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173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165</v>
      </c>
    </row>
    <row r="1363" spans="1:51" s="14" customFormat="1" ht="12">
      <c r="A1363" s="14"/>
      <c r="B1363" s="268"/>
      <c r="C1363" s="269"/>
      <c r="D1363" s="259" t="s">
        <v>173</v>
      </c>
      <c r="E1363" s="270" t="s">
        <v>1</v>
      </c>
      <c r="F1363" s="271" t="s">
        <v>3618</v>
      </c>
      <c r="G1363" s="269"/>
      <c r="H1363" s="272">
        <v>172</v>
      </c>
      <c r="I1363" s="273"/>
      <c r="J1363" s="269"/>
      <c r="K1363" s="269"/>
      <c r="L1363" s="274"/>
      <c r="M1363" s="275"/>
      <c r="N1363" s="276"/>
      <c r="O1363" s="276"/>
      <c r="P1363" s="276"/>
      <c r="Q1363" s="276"/>
      <c r="R1363" s="276"/>
      <c r="S1363" s="276"/>
      <c r="T1363" s="27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78" t="s">
        <v>173</v>
      </c>
      <c r="AU1363" s="278" t="s">
        <v>82</v>
      </c>
      <c r="AV1363" s="14" t="s">
        <v>82</v>
      </c>
      <c r="AW1363" s="14" t="s">
        <v>30</v>
      </c>
      <c r="AX1363" s="14" t="s">
        <v>73</v>
      </c>
      <c r="AY1363" s="278" t="s">
        <v>165</v>
      </c>
    </row>
    <row r="1364" spans="1:65" s="2" customFormat="1" ht="21.75" customHeight="1">
      <c r="A1364" s="37"/>
      <c r="B1364" s="38"/>
      <c r="C1364" s="243" t="s">
        <v>3715</v>
      </c>
      <c r="D1364" s="243" t="s">
        <v>167</v>
      </c>
      <c r="E1364" s="244" t="s">
        <v>1644</v>
      </c>
      <c r="F1364" s="245" t="s">
        <v>1645</v>
      </c>
      <c r="G1364" s="246" t="s">
        <v>170</v>
      </c>
      <c r="H1364" s="247">
        <v>171</v>
      </c>
      <c r="I1364" s="248"/>
      <c r="J1364" s="249">
        <f>ROUND(I1364*H1364,2)</f>
        <v>0</v>
      </c>
      <c r="K1364" s="250"/>
      <c r="L1364" s="43"/>
      <c r="M1364" s="251" t="s">
        <v>1</v>
      </c>
      <c r="N1364" s="252" t="s">
        <v>38</v>
      </c>
      <c r="O1364" s="90"/>
      <c r="P1364" s="253">
        <f>O1364*H1364</f>
        <v>0</v>
      </c>
      <c r="Q1364" s="253">
        <v>0.04644</v>
      </c>
      <c r="R1364" s="253">
        <f>Q1364*H1364</f>
        <v>7.9412400000000005</v>
      </c>
      <c r="S1364" s="253">
        <v>0</v>
      </c>
      <c r="T1364" s="254">
        <f>S1364*H1364</f>
        <v>0</v>
      </c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R1364" s="255" t="s">
        <v>247</v>
      </c>
      <c r="AT1364" s="255" t="s">
        <v>167</v>
      </c>
      <c r="AU1364" s="255" t="s">
        <v>82</v>
      </c>
      <c r="AY1364" s="16" t="s">
        <v>165</v>
      </c>
      <c r="BE1364" s="256">
        <f>IF(N1364="základní",J1364,0)</f>
        <v>0</v>
      </c>
      <c r="BF1364" s="256">
        <f>IF(N1364="snížená",J1364,0)</f>
        <v>0</v>
      </c>
      <c r="BG1364" s="256">
        <f>IF(N1364="zákl. přenesená",J1364,0)</f>
        <v>0</v>
      </c>
      <c r="BH1364" s="256">
        <f>IF(N1364="sníž. přenesená",J1364,0)</f>
        <v>0</v>
      </c>
      <c r="BI1364" s="256">
        <f>IF(N1364="nulová",J1364,0)</f>
        <v>0</v>
      </c>
      <c r="BJ1364" s="16" t="s">
        <v>80</v>
      </c>
      <c r="BK1364" s="256">
        <f>ROUND(I1364*H1364,2)</f>
        <v>0</v>
      </c>
      <c r="BL1364" s="16" t="s">
        <v>247</v>
      </c>
      <c r="BM1364" s="255" t="s">
        <v>3716</v>
      </c>
    </row>
    <row r="1365" spans="1:51" s="13" customFormat="1" ht="12">
      <c r="A1365" s="13"/>
      <c r="B1365" s="257"/>
      <c r="C1365" s="258"/>
      <c r="D1365" s="259" t="s">
        <v>173</v>
      </c>
      <c r="E1365" s="260" t="s">
        <v>1</v>
      </c>
      <c r="F1365" s="261" t="s">
        <v>924</v>
      </c>
      <c r="G1365" s="258"/>
      <c r="H1365" s="260" t="s">
        <v>1</v>
      </c>
      <c r="I1365" s="262"/>
      <c r="J1365" s="258"/>
      <c r="K1365" s="258"/>
      <c r="L1365" s="263"/>
      <c r="M1365" s="264"/>
      <c r="N1365" s="265"/>
      <c r="O1365" s="265"/>
      <c r="P1365" s="265"/>
      <c r="Q1365" s="265"/>
      <c r="R1365" s="265"/>
      <c r="S1365" s="265"/>
      <c r="T1365" s="266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67" t="s">
        <v>173</v>
      </c>
      <c r="AU1365" s="267" t="s">
        <v>82</v>
      </c>
      <c r="AV1365" s="13" t="s">
        <v>80</v>
      </c>
      <c r="AW1365" s="13" t="s">
        <v>30</v>
      </c>
      <c r="AX1365" s="13" t="s">
        <v>73</v>
      </c>
      <c r="AY1365" s="267" t="s">
        <v>165</v>
      </c>
    </row>
    <row r="1366" spans="1:51" s="14" customFormat="1" ht="12">
      <c r="A1366" s="14"/>
      <c r="B1366" s="268"/>
      <c r="C1366" s="269"/>
      <c r="D1366" s="259" t="s">
        <v>173</v>
      </c>
      <c r="E1366" s="270" t="s">
        <v>1</v>
      </c>
      <c r="F1366" s="271" t="s">
        <v>3619</v>
      </c>
      <c r="G1366" s="269"/>
      <c r="H1366" s="272">
        <v>171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173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165</v>
      </c>
    </row>
    <row r="1367" spans="1:65" s="2" customFormat="1" ht="21.75" customHeight="1">
      <c r="A1367" s="37"/>
      <c r="B1367" s="38"/>
      <c r="C1367" s="243" t="s">
        <v>1666</v>
      </c>
      <c r="D1367" s="243" t="s">
        <v>167</v>
      </c>
      <c r="E1367" s="244" t="s">
        <v>1648</v>
      </c>
      <c r="F1367" s="245" t="s">
        <v>1649</v>
      </c>
      <c r="G1367" s="246" t="s">
        <v>457</v>
      </c>
      <c r="H1367" s="247">
        <v>87.55</v>
      </c>
      <c r="I1367" s="248"/>
      <c r="J1367" s="249">
        <f>ROUND(I1367*H1367,2)</f>
        <v>0</v>
      </c>
      <c r="K1367" s="250"/>
      <c r="L1367" s="43"/>
      <c r="M1367" s="251" t="s">
        <v>1</v>
      </c>
      <c r="N1367" s="252" t="s">
        <v>38</v>
      </c>
      <c r="O1367" s="90"/>
      <c r="P1367" s="253">
        <f>O1367*H1367</f>
        <v>0</v>
      </c>
      <c r="Q1367" s="253">
        <v>0.00049</v>
      </c>
      <c r="R1367" s="253">
        <f>Q1367*H1367</f>
        <v>0.0428995</v>
      </c>
      <c r="S1367" s="253">
        <v>0</v>
      </c>
      <c r="T1367" s="254">
        <f>S1367*H1367</f>
        <v>0</v>
      </c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R1367" s="255" t="s">
        <v>247</v>
      </c>
      <c r="AT1367" s="255" t="s">
        <v>167</v>
      </c>
      <c r="AU1367" s="255" t="s">
        <v>82</v>
      </c>
      <c r="AY1367" s="16" t="s">
        <v>165</v>
      </c>
      <c r="BE1367" s="256">
        <f>IF(N1367="základní",J1367,0)</f>
        <v>0</v>
      </c>
      <c r="BF1367" s="256">
        <f>IF(N1367="snížená",J1367,0)</f>
        <v>0</v>
      </c>
      <c r="BG1367" s="256">
        <f>IF(N1367="zákl. přenesená",J1367,0)</f>
        <v>0</v>
      </c>
      <c r="BH1367" s="256">
        <f>IF(N1367="sníž. přenesená",J1367,0)</f>
        <v>0</v>
      </c>
      <c r="BI1367" s="256">
        <f>IF(N1367="nulová",J1367,0)</f>
        <v>0</v>
      </c>
      <c r="BJ1367" s="16" t="s">
        <v>80</v>
      </c>
      <c r="BK1367" s="256">
        <f>ROUND(I1367*H1367,2)</f>
        <v>0</v>
      </c>
      <c r="BL1367" s="16" t="s">
        <v>247</v>
      </c>
      <c r="BM1367" s="255" t="s">
        <v>3717</v>
      </c>
    </row>
    <row r="1368" spans="1:51" s="14" customFormat="1" ht="12">
      <c r="A1368" s="14"/>
      <c r="B1368" s="268"/>
      <c r="C1368" s="269"/>
      <c r="D1368" s="259" t="s">
        <v>173</v>
      </c>
      <c r="E1368" s="270" t="s">
        <v>1</v>
      </c>
      <c r="F1368" s="271" t="s">
        <v>3718</v>
      </c>
      <c r="G1368" s="269"/>
      <c r="H1368" s="272">
        <v>175.1</v>
      </c>
      <c r="I1368" s="273"/>
      <c r="J1368" s="269"/>
      <c r="K1368" s="269"/>
      <c r="L1368" s="274"/>
      <c r="M1368" s="275"/>
      <c r="N1368" s="276"/>
      <c r="O1368" s="276"/>
      <c r="P1368" s="276"/>
      <c r="Q1368" s="276"/>
      <c r="R1368" s="276"/>
      <c r="S1368" s="276"/>
      <c r="T1368" s="277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78" t="s">
        <v>173</v>
      </c>
      <c r="AU1368" s="278" t="s">
        <v>82</v>
      </c>
      <c r="AV1368" s="14" t="s">
        <v>82</v>
      </c>
      <c r="AW1368" s="14" t="s">
        <v>30</v>
      </c>
      <c r="AX1368" s="14" t="s">
        <v>73</v>
      </c>
      <c r="AY1368" s="278" t="s">
        <v>165</v>
      </c>
    </row>
    <row r="1369" spans="1:51" s="14" customFormat="1" ht="12">
      <c r="A1369" s="14"/>
      <c r="B1369" s="268"/>
      <c r="C1369" s="269"/>
      <c r="D1369" s="259" t="s">
        <v>173</v>
      </c>
      <c r="E1369" s="269"/>
      <c r="F1369" s="271" t="s">
        <v>3719</v>
      </c>
      <c r="G1369" s="269"/>
      <c r="H1369" s="272">
        <v>87.55</v>
      </c>
      <c r="I1369" s="273"/>
      <c r="J1369" s="269"/>
      <c r="K1369" s="269"/>
      <c r="L1369" s="274"/>
      <c r="M1369" s="275"/>
      <c r="N1369" s="276"/>
      <c r="O1369" s="276"/>
      <c r="P1369" s="276"/>
      <c r="Q1369" s="276"/>
      <c r="R1369" s="276"/>
      <c r="S1369" s="276"/>
      <c r="T1369" s="277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78" t="s">
        <v>173</v>
      </c>
      <c r="AU1369" s="278" t="s">
        <v>82</v>
      </c>
      <c r="AV1369" s="14" t="s">
        <v>82</v>
      </c>
      <c r="AW1369" s="14" t="s">
        <v>4</v>
      </c>
      <c r="AX1369" s="14" t="s">
        <v>80</v>
      </c>
      <c r="AY1369" s="278" t="s">
        <v>165</v>
      </c>
    </row>
    <row r="1370" spans="1:65" s="2" customFormat="1" ht="21.75" customHeight="1">
      <c r="A1370" s="37"/>
      <c r="B1370" s="38"/>
      <c r="C1370" s="243" t="s">
        <v>1670</v>
      </c>
      <c r="D1370" s="243" t="s">
        <v>167</v>
      </c>
      <c r="E1370" s="244" t="s">
        <v>1653</v>
      </c>
      <c r="F1370" s="245" t="s">
        <v>1654</v>
      </c>
      <c r="G1370" s="246" t="s">
        <v>457</v>
      </c>
      <c r="H1370" s="247">
        <v>87.55</v>
      </c>
      <c r="I1370" s="248"/>
      <c r="J1370" s="249">
        <f>ROUND(I1370*H1370,2)</f>
        <v>0</v>
      </c>
      <c r="K1370" s="250"/>
      <c r="L1370" s="43"/>
      <c r="M1370" s="251" t="s">
        <v>1</v>
      </c>
      <c r="N1370" s="252" t="s">
        <v>38</v>
      </c>
      <c r="O1370" s="90"/>
      <c r="P1370" s="253">
        <f>O1370*H1370</f>
        <v>0</v>
      </c>
      <c r="Q1370" s="253">
        <v>0.00012</v>
      </c>
      <c r="R1370" s="253">
        <f>Q1370*H1370</f>
        <v>0.010506</v>
      </c>
      <c r="S1370" s="253">
        <v>0</v>
      </c>
      <c r="T1370" s="254">
        <f>S1370*H1370</f>
        <v>0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255" t="s">
        <v>247</v>
      </c>
      <c r="AT1370" s="255" t="s">
        <v>167</v>
      </c>
      <c r="AU1370" s="255" t="s">
        <v>82</v>
      </c>
      <c r="AY1370" s="16" t="s">
        <v>165</v>
      </c>
      <c r="BE1370" s="256">
        <f>IF(N1370="základní",J1370,0)</f>
        <v>0</v>
      </c>
      <c r="BF1370" s="256">
        <f>IF(N1370="snížená",J1370,0)</f>
        <v>0</v>
      </c>
      <c r="BG1370" s="256">
        <f>IF(N1370="zákl. přenesená",J1370,0)</f>
        <v>0</v>
      </c>
      <c r="BH1370" s="256">
        <f>IF(N1370="sníž. přenesená",J1370,0)</f>
        <v>0</v>
      </c>
      <c r="BI1370" s="256">
        <f>IF(N1370="nulová",J1370,0)</f>
        <v>0</v>
      </c>
      <c r="BJ1370" s="16" t="s">
        <v>80</v>
      </c>
      <c r="BK1370" s="256">
        <f>ROUND(I1370*H1370,2)</f>
        <v>0</v>
      </c>
      <c r="BL1370" s="16" t="s">
        <v>247</v>
      </c>
      <c r="BM1370" s="255" t="s">
        <v>3720</v>
      </c>
    </row>
    <row r="1371" spans="1:51" s="14" customFormat="1" ht="12">
      <c r="A1371" s="14"/>
      <c r="B1371" s="268"/>
      <c r="C1371" s="269"/>
      <c r="D1371" s="259" t="s">
        <v>173</v>
      </c>
      <c r="E1371" s="270" t="s">
        <v>1</v>
      </c>
      <c r="F1371" s="271" t="s">
        <v>3718</v>
      </c>
      <c r="G1371" s="269"/>
      <c r="H1371" s="272">
        <v>175.1</v>
      </c>
      <c r="I1371" s="273"/>
      <c r="J1371" s="269"/>
      <c r="K1371" s="269"/>
      <c r="L1371" s="274"/>
      <c r="M1371" s="275"/>
      <c r="N1371" s="276"/>
      <c r="O1371" s="276"/>
      <c r="P1371" s="276"/>
      <c r="Q1371" s="276"/>
      <c r="R1371" s="276"/>
      <c r="S1371" s="276"/>
      <c r="T1371" s="277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78" t="s">
        <v>173</v>
      </c>
      <c r="AU1371" s="278" t="s">
        <v>82</v>
      </c>
      <c r="AV1371" s="14" t="s">
        <v>82</v>
      </c>
      <c r="AW1371" s="14" t="s">
        <v>30</v>
      </c>
      <c r="AX1371" s="14" t="s">
        <v>73</v>
      </c>
      <c r="AY1371" s="278" t="s">
        <v>165</v>
      </c>
    </row>
    <row r="1372" spans="1:51" s="14" customFormat="1" ht="12">
      <c r="A1372" s="14"/>
      <c r="B1372" s="268"/>
      <c r="C1372" s="269"/>
      <c r="D1372" s="259" t="s">
        <v>173</v>
      </c>
      <c r="E1372" s="269"/>
      <c r="F1372" s="271" t="s">
        <v>3719</v>
      </c>
      <c r="G1372" s="269"/>
      <c r="H1372" s="272">
        <v>87.55</v>
      </c>
      <c r="I1372" s="273"/>
      <c r="J1372" s="269"/>
      <c r="K1372" s="269"/>
      <c r="L1372" s="274"/>
      <c r="M1372" s="275"/>
      <c r="N1372" s="276"/>
      <c r="O1372" s="276"/>
      <c r="P1372" s="276"/>
      <c r="Q1372" s="276"/>
      <c r="R1372" s="276"/>
      <c r="S1372" s="276"/>
      <c r="T1372" s="277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78" t="s">
        <v>173</v>
      </c>
      <c r="AU1372" s="278" t="s">
        <v>82</v>
      </c>
      <c r="AV1372" s="14" t="s">
        <v>82</v>
      </c>
      <c r="AW1372" s="14" t="s">
        <v>4</v>
      </c>
      <c r="AX1372" s="14" t="s">
        <v>80</v>
      </c>
      <c r="AY1372" s="278" t="s">
        <v>165</v>
      </c>
    </row>
    <row r="1373" spans="1:65" s="2" customFormat="1" ht="21.75" customHeight="1">
      <c r="A1373" s="37"/>
      <c r="B1373" s="38"/>
      <c r="C1373" s="243" t="s">
        <v>1675</v>
      </c>
      <c r="D1373" s="243" t="s">
        <v>167</v>
      </c>
      <c r="E1373" s="244" t="s">
        <v>1657</v>
      </c>
      <c r="F1373" s="245" t="s">
        <v>1658</v>
      </c>
      <c r="G1373" s="246" t="s">
        <v>457</v>
      </c>
      <c r="H1373" s="247">
        <v>9.6</v>
      </c>
      <c r="I1373" s="248"/>
      <c r="J1373" s="249">
        <f>ROUND(I1373*H1373,2)</f>
        <v>0</v>
      </c>
      <c r="K1373" s="250"/>
      <c r="L1373" s="43"/>
      <c r="M1373" s="251" t="s">
        <v>1</v>
      </c>
      <c r="N1373" s="252" t="s">
        <v>38</v>
      </c>
      <c r="O1373" s="90"/>
      <c r="P1373" s="253">
        <f>O1373*H1373</f>
        <v>0</v>
      </c>
      <c r="Q1373" s="253">
        <v>0.01418</v>
      </c>
      <c r="R1373" s="253">
        <f>Q1373*H1373</f>
        <v>0.136128</v>
      </c>
      <c r="S1373" s="253">
        <v>0</v>
      </c>
      <c r="T1373" s="254">
        <f>S1373*H1373</f>
        <v>0</v>
      </c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R1373" s="255" t="s">
        <v>247</v>
      </c>
      <c r="AT1373" s="255" t="s">
        <v>167</v>
      </c>
      <c r="AU1373" s="255" t="s">
        <v>82</v>
      </c>
      <c r="AY1373" s="16" t="s">
        <v>165</v>
      </c>
      <c r="BE1373" s="256">
        <f>IF(N1373="základní",J1373,0)</f>
        <v>0</v>
      </c>
      <c r="BF1373" s="256">
        <f>IF(N1373="snížená",J1373,0)</f>
        <v>0</v>
      </c>
      <c r="BG1373" s="256">
        <f>IF(N1373="zákl. přenesená",J1373,0)</f>
        <v>0</v>
      </c>
      <c r="BH1373" s="256">
        <f>IF(N1373="sníž. přenesená",J1373,0)</f>
        <v>0</v>
      </c>
      <c r="BI1373" s="256">
        <f>IF(N1373="nulová",J1373,0)</f>
        <v>0</v>
      </c>
      <c r="BJ1373" s="16" t="s">
        <v>80</v>
      </c>
      <c r="BK1373" s="256">
        <f>ROUND(I1373*H1373,2)</f>
        <v>0</v>
      </c>
      <c r="BL1373" s="16" t="s">
        <v>247</v>
      </c>
      <c r="BM1373" s="255" t="s">
        <v>3721</v>
      </c>
    </row>
    <row r="1374" spans="1:51" s="13" customFormat="1" ht="12">
      <c r="A1374" s="13"/>
      <c r="B1374" s="257"/>
      <c r="C1374" s="258"/>
      <c r="D1374" s="259" t="s">
        <v>173</v>
      </c>
      <c r="E1374" s="260" t="s">
        <v>1</v>
      </c>
      <c r="F1374" s="261" t="s">
        <v>1562</v>
      </c>
      <c r="G1374" s="258"/>
      <c r="H1374" s="260" t="s">
        <v>1</v>
      </c>
      <c r="I1374" s="262"/>
      <c r="J1374" s="258"/>
      <c r="K1374" s="258"/>
      <c r="L1374" s="263"/>
      <c r="M1374" s="264"/>
      <c r="N1374" s="265"/>
      <c r="O1374" s="265"/>
      <c r="P1374" s="265"/>
      <c r="Q1374" s="265"/>
      <c r="R1374" s="265"/>
      <c r="S1374" s="265"/>
      <c r="T1374" s="266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67" t="s">
        <v>173</v>
      </c>
      <c r="AU1374" s="267" t="s">
        <v>82</v>
      </c>
      <c r="AV1374" s="13" t="s">
        <v>80</v>
      </c>
      <c r="AW1374" s="13" t="s">
        <v>30</v>
      </c>
      <c r="AX1374" s="13" t="s">
        <v>73</v>
      </c>
      <c r="AY1374" s="267" t="s">
        <v>165</v>
      </c>
    </row>
    <row r="1375" spans="1:51" s="14" customFormat="1" ht="12">
      <c r="A1375" s="14"/>
      <c r="B1375" s="268"/>
      <c r="C1375" s="269"/>
      <c r="D1375" s="259" t="s">
        <v>173</v>
      </c>
      <c r="E1375" s="270" t="s">
        <v>1</v>
      </c>
      <c r="F1375" s="271" t="s">
        <v>3722</v>
      </c>
      <c r="G1375" s="269"/>
      <c r="H1375" s="272">
        <v>9.6</v>
      </c>
      <c r="I1375" s="273"/>
      <c r="J1375" s="269"/>
      <c r="K1375" s="269"/>
      <c r="L1375" s="274"/>
      <c r="M1375" s="275"/>
      <c r="N1375" s="276"/>
      <c r="O1375" s="276"/>
      <c r="P1375" s="276"/>
      <c r="Q1375" s="276"/>
      <c r="R1375" s="276"/>
      <c r="S1375" s="276"/>
      <c r="T1375" s="27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78" t="s">
        <v>173</v>
      </c>
      <c r="AU1375" s="278" t="s">
        <v>82</v>
      </c>
      <c r="AV1375" s="14" t="s">
        <v>82</v>
      </c>
      <c r="AW1375" s="14" t="s">
        <v>30</v>
      </c>
      <c r="AX1375" s="14" t="s">
        <v>73</v>
      </c>
      <c r="AY1375" s="278" t="s">
        <v>165</v>
      </c>
    </row>
    <row r="1376" spans="1:65" s="2" customFormat="1" ht="21.75" customHeight="1">
      <c r="A1376" s="37"/>
      <c r="B1376" s="38"/>
      <c r="C1376" s="243" t="s">
        <v>1679</v>
      </c>
      <c r="D1376" s="243" t="s">
        <v>167</v>
      </c>
      <c r="E1376" s="244" t="s">
        <v>1662</v>
      </c>
      <c r="F1376" s="245" t="s">
        <v>1663</v>
      </c>
      <c r="G1376" s="246" t="s">
        <v>457</v>
      </c>
      <c r="H1376" s="247">
        <v>7.2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0.00162</v>
      </c>
      <c r="R1376" s="253">
        <f>Q1376*H1376</f>
        <v>0.011663999999999999</v>
      </c>
      <c r="S1376" s="253">
        <v>0</v>
      </c>
      <c r="T1376" s="254">
        <f>S1376*H1376</f>
        <v>0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247</v>
      </c>
      <c r="AT1376" s="255" t="s">
        <v>167</v>
      </c>
      <c r="AU1376" s="255" t="s">
        <v>82</v>
      </c>
      <c r="AY1376" s="16" t="s">
        <v>165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247</v>
      </c>
      <c r="BM1376" s="255" t="s">
        <v>3723</v>
      </c>
    </row>
    <row r="1377" spans="1:51" s="13" customFormat="1" ht="12">
      <c r="A1377" s="13"/>
      <c r="B1377" s="257"/>
      <c r="C1377" s="258"/>
      <c r="D1377" s="259" t="s">
        <v>173</v>
      </c>
      <c r="E1377" s="260" t="s">
        <v>1</v>
      </c>
      <c r="F1377" s="261" t="s">
        <v>1562</v>
      </c>
      <c r="G1377" s="258"/>
      <c r="H1377" s="260" t="s">
        <v>1</v>
      </c>
      <c r="I1377" s="262"/>
      <c r="J1377" s="258"/>
      <c r="K1377" s="258"/>
      <c r="L1377" s="263"/>
      <c r="M1377" s="264"/>
      <c r="N1377" s="265"/>
      <c r="O1377" s="265"/>
      <c r="P1377" s="265"/>
      <c r="Q1377" s="265"/>
      <c r="R1377" s="265"/>
      <c r="S1377" s="265"/>
      <c r="T1377" s="266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67" t="s">
        <v>173</v>
      </c>
      <c r="AU1377" s="267" t="s">
        <v>82</v>
      </c>
      <c r="AV1377" s="13" t="s">
        <v>80</v>
      </c>
      <c r="AW1377" s="13" t="s">
        <v>30</v>
      </c>
      <c r="AX1377" s="13" t="s">
        <v>73</v>
      </c>
      <c r="AY1377" s="267" t="s">
        <v>165</v>
      </c>
    </row>
    <row r="1378" spans="1:51" s="14" customFormat="1" ht="12">
      <c r="A1378" s="14"/>
      <c r="B1378" s="268"/>
      <c r="C1378" s="269"/>
      <c r="D1378" s="259" t="s">
        <v>173</v>
      </c>
      <c r="E1378" s="270" t="s">
        <v>1</v>
      </c>
      <c r="F1378" s="271" t="s">
        <v>3724</v>
      </c>
      <c r="G1378" s="269"/>
      <c r="H1378" s="272">
        <v>7.2</v>
      </c>
      <c r="I1378" s="273"/>
      <c r="J1378" s="269"/>
      <c r="K1378" s="269"/>
      <c r="L1378" s="274"/>
      <c r="M1378" s="275"/>
      <c r="N1378" s="276"/>
      <c r="O1378" s="276"/>
      <c r="P1378" s="276"/>
      <c r="Q1378" s="276"/>
      <c r="R1378" s="276"/>
      <c r="S1378" s="276"/>
      <c r="T1378" s="277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8" t="s">
        <v>173</v>
      </c>
      <c r="AU1378" s="278" t="s">
        <v>82</v>
      </c>
      <c r="AV1378" s="14" t="s">
        <v>82</v>
      </c>
      <c r="AW1378" s="14" t="s">
        <v>30</v>
      </c>
      <c r="AX1378" s="14" t="s">
        <v>73</v>
      </c>
      <c r="AY1378" s="278" t="s">
        <v>165</v>
      </c>
    </row>
    <row r="1379" spans="1:65" s="2" customFormat="1" ht="16.5" customHeight="1">
      <c r="A1379" s="37"/>
      <c r="B1379" s="38"/>
      <c r="C1379" s="243" t="s">
        <v>3725</v>
      </c>
      <c r="D1379" s="243" t="s">
        <v>167</v>
      </c>
      <c r="E1379" s="244" t="s">
        <v>1680</v>
      </c>
      <c r="F1379" s="245" t="s">
        <v>1681</v>
      </c>
      <c r="G1379" s="246" t="s">
        <v>273</v>
      </c>
      <c r="H1379" s="247">
        <v>2</v>
      </c>
      <c r="I1379" s="248"/>
      <c r="J1379" s="249">
        <f>ROUND(I1379*H1379,2)</f>
        <v>0</v>
      </c>
      <c r="K1379" s="250"/>
      <c r="L1379" s="43"/>
      <c r="M1379" s="251" t="s">
        <v>1</v>
      </c>
      <c r="N1379" s="252" t="s">
        <v>38</v>
      </c>
      <c r="O1379" s="90"/>
      <c r="P1379" s="253">
        <f>O1379*H1379</f>
        <v>0</v>
      </c>
      <c r="Q1379" s="253">
        <v>0</v>
      </c>
      <c r="R1379" s="253">
        <f>Q1379*H1379</f>
        <v>0</v>
      </c>
      <c r="S1379" s="253">
        <v>0</v>
      </c>
      <c r="T1379" s="254">
        <f>S1379*H1379</f>
        <v>0</v>
      </c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R1379" s="255" t="s">
        <v>247</v>
      </c>
      <c r="AT1379" s="255" t="s">
        <v>167</v>
      </c>
      <c r="AU1379" s="255" t="s">
        <v>82</v>
      </c>
      <c r="AY1379" s="16" t="s">
        <v>165</v>
      </c>
      <c r="BE1379" s="256">
        <f>IF(N1379="základní",J1379,0)</f>
        <v>0</v>
      </c>
      <c r="BF1379" s="256">
        <f>IF(N1379="snížená",J1379,0)</f>
        <v>0</v>
      </c>
      <c r="BG1379" s="256">
        <f>IF(N1379="zákl. přenesená",J1379,0)</f>
        <v>0</v>
      </c>
      <c r="BH1379" s="256">
        <f>IF(N1379="sníž. přenesená",J1379,0)</f>
        <v>0</v>
      </c>
      <c r="BI1379" s="256">
        <f>IF(N1379="nulová",J1379,0)</f>
        <v>0</v>
      </c>
      <c r="BJ1379" s="16" t="s">
        <v>80</v>
      </c>
      <c r="BK1379" s="256">
        <f>ROUND(I1379*H1379,2)</f>
        <v>0</v>
      </c>
      <c r="BL1379" s="16" t="s">
        <v>247</v>
      </c>
      <c r="BM1379" s="255" t="s">
        <v>3726</v>
      </c>
    </row>
    <row r="1380" spans="1:65" s="2" customFormat="1" ht="21.75" customHeight="1">
      <c r="A1380" s="37"/>
      <c r="B1380" s="38"/>
      <c r="C1380" s="279" t="s">
        <v>3727</v>
      </c>
      <c r="D1380" s="279" t="s">
        <v>238</v>
      </c>
      <c r="E1380" s="280" t="s">
        <v>1684</v>
      </c>
      <c r="F1380" s="281" t="s">
        <v>1685</v>
      </c>
      <c r="G1380" s="282" t="s">
        <v>273</v>
      </c>
      <c r="H1380" s="283">
        <v>2</v>
      </c>
      <c r="I1380" s="284"/>
      <c r="J1380" s="285">
        <f>ROUND(I1380*H1380,2)</f>
        <v>0</v>
      </c>
      <c r="K1380" s="286"/>
      <c r="L1380" s="287"/>
      <c r="M1380" s="288" t="s">
        <v>1</v>
      </c>
      <c r="N1380" s="289" t="s">
        <v>38</v>
      </c>
      <c r="O1380" s="90"/>
      <c r="P1380" s="253">
        <f>O1380*H1380</f>
        <v>0</v>
      </c>
      <c r="Q1380" s="253">
        <v>0.0012</v>
      </c>
      <c r="R1380" s="253">
        <f>Q1380*H1380</f>
        <v>0.0024</v>
      </c>
      <c r="S1380" s="253">
        <v>0</v>
      </c>
      <c r="T1380" s="254">
        <f>S1380*H1380</f>
        <v>0</v>
      </c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R1380" s="255" t="s">
        <v>333</v>
      </c>
      <c r="AT1380" s="255" t="s">
        <v>238</v>
      </c>
      <c r="AU1380" s="255" t="s">
        <v>82</v>
      </c>
      <c r="AY1380" s="16" t="s">
        <v>165</v>
      </c>
      <c r="BE1380" s="256">
        <f>IF(N1380="základní",J1380,0)</f>
        <v>0</v>
      </c>
      <c r="BF1380" s="256">
        <f>IF(N1380="snížená",J1380,0)</f>
        <v>0</v>
      </c>
      <c r="BG1380" s="256">
        <f>IF(N1380="zákl. přenesená",J1380,0)</f>
        <v>0</v>
      </c>
      <c r="BH1380" s="256">
        <f>IF(N1380="sníž. přenesená",J1380,0)</f>
        <v>0</v>
      </c>
      <c r="BI1380" s="256">
        <f>IF(N1380="nulová",J1380,0)</f>
        <v>0</v>
      </c>
      <c r="BJ1380" s="16" t="s">
        <v>80</v>
      </c>
      <c r="BK1380" s="256">
        <f>ROUND(I1380*H1380,2)</f>
        <v>0</v>
      </c>
      <c r="BL1380" s="16" t="s">
        <v>247</v>
      </c>
      <c r="BM1380" s="255" t="s">
        <v>3728</v>
      </c>
    </row>
    <row r="1381" spans="1:65" s="2" customFormat="1" ht="21.75" customHeight="1">
      <c r="A1381" s="37"/>
      <c r="B1381" s="38"/>
      <c r="C1381" s="243" t="s">
        <v>3729</v>
      </c>
      <c r="D1381" s="243" t="s">
        <v>167</v>
      </c>
      <c r="E1381" s="244" t="s">
        <v>1688</v>
      </c>
      <c r="F1381" s="245" t="s">
        <v>1689</v>
      </c>
      <c r="G1381" s="246" t="s">
        <v>273</v>
      </c>
      <c r="H1381" s="247">
        <v>6</v>
      </c>
      <c r="I1381" s="248"/>
      <c r="J1381" s="249">
        <f>ROUND(I1381*H1381,2)</f>
        <v>0</v>
      </c>
      <c r="K1381" s="250"/>
      <c r="L1381" s="43"/>
      <c r="M1381" s="251" t="s">
        <v>1</v>
      </c>
      <c r="N1381" s="252" t="s">
        <v>38</v>
      </c>
      <c r="O1381" s="90"/>
      <c r="P1381" s="253">
        <f>O1381*H1381</f>
        <v>0</v>
      </c>
      <c r="Q1381" s="253">
        <v>0</v>
      </c>
      <c r="R1381" s="253">
        <f>Q1381*H1381</f>
        <v>0</v>
      </c>
      <c r="S1381" s="253">
        <v>0</v>
      </c>
      <c r="T1381" s="254">
        <f>S1381*H1381</f>
        <v>0</v>
      </c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R1381" s="255" t="s">
        <v>247</v>
      </c>
      <c r="AT1381" s="255" t="s">
        <v>167</v>
      </c>
      <c r="AU1381" s="255" t="s">
        <v>82</v>
      </c>
      <c r="AY1381" s="16" t="s">
        <v>165</v>
      </c>
      <c r="BE1381" s="256">
        <f>IF(N1381="základní",J1381,0)</f>
        <v>0</v>
      </c>
      <c r="BF1381" s="256">
        <f>IF(N1381="snížená",J1381,0)</f>
        <v>0</v>
      </c>
      <c r="BG1381" s="256">
        <f>IF(N1381="zákl. přenesená",J1381,0)</f>
        <v>0</v>
      </c>
      <c r="BH1381" s="256">
        <f>IF(N1381="sníž. přenesená",J1381,0)</f>
        <v>0</v>
      </c>
      <c r="BI1381" s="256">
        <f>IF(N1381="nulová",J1381,0)</f>
        <v>0</v>
      </c>
      <c r="BJ1381" s="16" t="s">
        <v>80</v>
      </c>
      <c r="BK1381" s="256">
        <f>ROUND(I1381*H1381,2)</f>
        <v>0</v>
      </c>
      <c r="BL1381" s="16" t="s">
        <v>247</v>
      </c>
      <c r="BM1381" s="255" t="s">
        <v>3730</v>
      </c>
    </row>
    <row r="1382" spans="1:51" s="13" customFormat="1" ht="12">
      <c r="A1382" s="13"/>
      <c r="B1382" s="257"/>
      <c r="C1382" s="258"/>
      <c r="D1382" s="259" t="s">
        <v>173</v>
      </c>
      <c r="E1382" s="260" t="s">
        <v>1</v>
      </c>
      <c r="F1382" s="261" t="s">
        <v>1562</v>
      </c>
      <c r="G1382" s="258"/>
      <c r="H1382" s="260" t="s">
        <v>1</v>
      </c>
      <c r="I1382" s="262"/>
      <c r="J1382" s="258"/>
      <c r="K1382" s="258"/>
      <c r="L1382" s="263"/>
      <c r="M1382" s="264"/>
      <c r="N1382" s="265"/>
      <c r="O1382" s="265"/>
      <c r="P1382" s="265"/>
      <c r="Q1382" s="265"/>
      <c r="R1382" s="265"/>
      <c r="S1382" s="265"/>
      <c r="T1382" s="266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67" t="s">
        <v>173</v>
      </c>
      <c r="AU1382" s="267" t="s">
        <v>82</v>
      </c>
      <c r="AV1382" s="13" t="s">
        <v>80</v>
      </c>
      <c r="AW1382" s="13" t="s">
        <v>30</v>
      </c>
      <c r="AX1382" s="13" t="s">
        <v>73</v>
      </c>
      <c r="AY1382" s="267" t="s">
        <v>165</v>
      </c>
    </row>
    <row r="1383" spans="1:51" s="14" customFormat="1" ht="12">
      <c r="A1383" s="14"/>
      <c r="B1383" s="268"/>
      <c r="C1383" s="269"/>
      <c r="D1383" s="259" t="s">
        <v>173</v>
      </c>
      <c r="E1383" s="270" t="s">
        <v>1</v>
      </c>
      <c r="F1383" s="271" t="s">
        <v>1674</v>
      </c>
      <c r="G1383" s="269"/>
      <c r="H1383" s="272">
        <v>6</v>
      </c>
      <c r="I1383" s="273"/>
      <c r="J1383" s="269"/>
      <c r="K1383" s="269"/>
      <c r="L1383" s="274"/>
      <c r="M1383" s="275"/>
      <c r="N1383" s="276"/>
      <c r="O1383" s="276"/>
      <c r="P1383" s="276"/>
      <c r="Q1383" s="276"/>
      <c r="R1383" s="276"/>
      <c r="S1383" s="276"/>
      <c r="T1383" s="277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78" t="s">
        <v>173</v>
      </c>
      <c r="AU1383" s="278" t="s">
        <v>82</v>
      </c>
      <c r="AV1383" s="14" t="s">
        <v>82</v>
      </c>
      <c r="AW1383" s="14" t="s">
        <v>30</v>
      </c>
      <c r="AX1383" s="14" t="s">
        <v>80</v>
      </c>
      <c r="AY1383" s="278" t="s">
        <v>165</v>
      </c>
    </row>
    <row r="1384" spans="1:65" s="2" customFormat="1" ht="21.75" customHeight="1">
      <c r="A1384" s="37"/>
      <c r="B1384" s="38"/>
      <c r="C1384" s="279" t="s">
        <v>3731</v>
      </c>
      <c r="D1384" s="279" t="s">
        <v>238</v>
      </c>
      <c r="E1384" s="280" t="s">
        <v>1692</v>
      </c>
      <c r="F1384" s="281" t="s">
        <v>1693</v>
      </c>
      <c r="G1384" s="282" t="s">
        <v>273</v>
      </c>
      <c r="H1384" s="283">
        <v>6</v>
      </c>
      <c r="I1384" s="284"/>
      <c r="J1384" s="285">
        <f>ROUND(I1384*H1384,2)</f>
        <v>0</v>
      </c>
      <c r="K1384" s="286"/>
      <c r="L1384" s="287"/>
      <c r="M1384" s="288" t="s">
        <v>1</v>
      </c>
      <c r="N1384" s="289" t="s">
        <v>38</v>
      </c>
      <c r="O1384" s="90"/>
      <c r="P1384" s="253">
        <f>O1384*H1384</f>
        <v>0</v>
      </c>
      <c r="Q1384" s="253">
        <v>0.0082</v>
      </c>
      <c r="R1384" s="253">
        <f>Q1384*H1384</f>
        <v>0.04920000000000001</v>
      </c>
      <c r="S1384" s="253">
        <v>0</v>
      </c>
      <c r="T1384" s="254">
        <f>S1384*H1384</f>
        <v>0</v>
      </c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R1384" s="255" t="s">
        <v>333</v>
      </c>
      <c r="AT1384" s="255" t="s">
        <v>238</v>
      </c>
      <c r="AU1384" s="255" t="s">
        <v>82</v>
      </c>
      <c r="AY1384" s="16" t="s">
        <v>165</v>
      </c>
      <c r="BE1384" s="256">
        <f>IF(N1384="základní",J1384,0)</f>
        <v>0</v>
      </c>
      <c r="BF1384" s="256">
        <f>IF(N1384="snížená",J1384,0)</f>
        <v>0</v>
      </c>
      <c r="BG1384" s="256">
        <f>IF(N1384="zákl. přenesená",J1384,0)</f>
        <v>0</v>
      </c>
      <c r="BH1384" s="256">
        <f>IF(N1384="sníž. přenesená",J1384,0)</f>
        <v>0</v>
      </c>
      <c r="BI1384" s="256">
        <f>IF(N1384="nulová",J1384,0)</f>
        <v>0</v>
      </c>
      <c r="BJ1384" s="16" t="s">
        <v>80</v>
      </c>
      <c r="BK1384" s="256">
        <f>ROUND(I1384*H1384,2)</f>
        <v>0</v>
      </c>
      <c r="BL1384" s="16" t="s">
        <v>247</v>
      </c>
      <c r="BM1384" s="255" t="s">
        <v>3732</v>
      </c>
    </row>
    <row r="1385" spans="1:65" s="2" customFormat="1" ht="16.5" customHeight="1">
      <c r="A1385" s="37"/>
      <c r="B1385" s="38"/>
      <c r="C1385" s="243" t="s">
        <v>1695</v>
      </c>
      <c r="D1385" s="243" t="s">
        <v>167</v>
      </c>
      <c r="E1385" s="244" t="s">
        <v>1696</v>
      </c>
      <c r="F1385" s="245" t="s">
        <v>1697</v>
      </c>
      <c r="G1385" s="246" t="s">
        <v>273</v>
      </c>
      <c r="H1385" s="247">
        <v>1400</v>
      </c>
      <c r="I1385" s="248"/>
      <c r="J1385" s="249">
        <f>ROUND(I1385*H1385,2)</f>
        <v>0</v>
      </c>
      <c r="K1385" s="250"/>
      <c r="L1385" s="43"/>
      <c r="M1385" s="251" t="s">
        <v>1</v>
      </c>
      <c r="N1385" s="252" t="s">
        <v>38</v>
      </c>
      <c r="O1385" s="90"/>
      <c r="P1385" s="253">
        <f>O1385*H1385</f>
        <v>0</v>
      </c>
      <c r="Q1385" s="253">
        <v>0</v>
      </c>
      <c r="R1385" s="253">
        <f>Q1385*H1385</f>
        <v>0</v>
      </c>
      <c r="S1385" s="253">
        <v>0</v>
      </c>
      <c r="T1385" s="254">
        <f>S1385*H1385</f>
        <v>0</v>
      </c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R1385" s="255" t="s">
        <v>171</v>
      </c>
      <c r="AT1385" s="255" t="s">
        <v>167</v>
      </c>
      <c r="AU1385" s="255" t="s">
        <v>82</v>
      </c>
      <c r="AY1385" s="16" t="s">
        <v>165</v>
      </c>
      <c r="BE1385" s="256">
        <f>IF(N1385="základní",J1385,0)</f>
        <v>0</v>
      </c>
      <c r="BF1385" s="256">
        <f>IF(N1385="snížená",J1385,0)</f>
        <v>0</v>
      </c>
      <c r="BG1385" s="256">
        <f>IF(N1385="zákl. přenesená",J1385,0)</f>
        <v>0</v>
      </c>
      <c r="BH1385" s="256">
        <f>IF(N1385="sníž. přenesená",J1385,0)</f>
        <v>0</v>
      </c>
      <c r="BI1385" s="256">
        <f>IF(N1385="nulová",J1385,0)</f>
        <v>0</v>
      </c>
      <c r="BJ1385" s="16" t="s">
        <v>80</v>
      </c>
      <c r="BK1385" s="256">
        <f>ROUND(I1385*H1385,2)</f>
        <v>0</v>
      </c>
      <c r="BL1385" s="16" t="s">
        <v>171</v>
      </c>
      <c r="BM1385" s="255" t="s">
        <v>3733</v>
      </c>
    </row>
    <row r="1386" spans="1:51" s="14" customFormat="1" ht="12">
      <c r="A1386" s="14"/>
      <c r="B1386" s="268"/>
      <c r="C1386" s="269"/>
      <c r="D1386" s="259" t="s">
        <v>173</v>
      </c>
      <c r="E1386" s="269"/>
      <c r="F1386" s="271" t="s">
        <v>3734</v>
      </c>
      <c r="G1386" s="269"/>
      <c r="H1386" s="272">
        <v>1400</v>
      </c>
      <c r="I1386" s="273"/>
      <c r="J1386" s="269"/>
      <c r="K1386" s="269"/>
      <c r="L1386" s="274"/>
      <c r="M1386" s="275"/>
      <c r="N1386" s="276"/>
      <c r="O1386" s="276"/>
      <c r="P1386" s="276"/>
      <c r="Q1386" s="276"/>
      <c r="R1386" s="276"/>
      <c r="S1386" s="276"/>
      <c r="T1386" s="277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78" t="s">
        <v>173</v>
      </c>
      <c r="AU1386" s="278" t="s">
        <v>82</v>
      </c>
      <c r="AV1386" s="14" t="s">
        <v>82</v>
      </c>
      <c r="AW1386" s="14" t="s">
        <v>4</v>
      </c>
      <c r="AX1386" s="14" t="s">
        <v>80</v>
      </c>
      <c r="AY1386" s="278" t="s">
        <v>165</v>
      </c>
    </row>
    <row r="1387" spans="1:65" s="2" customFormat="1" ht="21.75" customHeight="1">
      <c r="A1387" s="37"/>
      <c r="B1387" s="38"/>
      <c r="C1387" s="279" t="s">
        <v>1699</v>
      </c>
      <c r="D1387" s="279" t="s">
        <v>238</v>
      </c>
      <c r="E1387" s="280" t="s">
        <v>1700</v>
      </c>
      <c r="F1387" s="281" t="s">
        <v>1701</v>
      </c>
      <c r="G1387" s="282" t="s">
        <v>273</v>
      </c>
      <c r="H1387" s="283">
        <v>1400</v>
      </c>
      <c r="I1387" s="284"/>
      <c r="J1387" s="285">
        <f>ROUND(I1387*H1387,2)</f>
        <v>0</v>
      </c>
      <c r="K1387" s="286"/>
      <c r="L1387" s="287"/>
      <c r="M1387" s="288" t="s">
        <v>1</v>
      </c>
      <c r="N1387" s="289" t="s">
        <v>38</v>
      </c>
      <c r="O1387" s="90"/>
      <c r="P1387" s="253">
        <f>O1387*H1387</f>
        <v>0</v>
      </c>
      <c r="Q1387" s="253">
        <v>7E-05</v>
      </c>
      <c r="R1387" s="253">
        <f>Q1387*H1387</f>
        <v>0.09799999999999999</v>
      </c>
      <c r="S1387" s="253">
        <v>0</v>
      </c>
      <c r="T1387" s="254">
        <f>S1387*H1387</f>
        <v>0</v>
      </c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R1387" s="255" t="s">
        <v>208</v>
      </c>
      <c r="AT1387" s="255" t="s">
        <v>238</v>
      </c>
      <c r="AU1387" s="255" t="s">
        <v>82</v>
      </c>
      <c r="AY1387" s="16" t="s">
        <v>165</v>
      </c>
      <c r="BE1387" s="256">
        <f>IF(N1387="základní",J1387,0)</f>
        <v>0</v>
      </c>
      <c r="BF1387" s="256">
        <f>IF(N1387="snížená",J1387,0)</f>
        <v>0</v>
      </c>
      <c r="BG1387" s="256">
        <f>IF(N1387="zákl. přenesená",J1387,0)</f>
        <v>0</v>
      </c>
      <c r="BH1387" s="256">
        <f>IF(N1387="sníž. přenesená",J1387,0)</f>
        <v>0</v>
      </c>
      <c r="BI1387" s="256">
        <f>IF(N1387="nulová",J1387,0)</f>
        <v>0</v>
      </c>
      <c r="BJ1387" s="16" t="s">
        <v>80</v>
      </c>
      <c r="BK1387" s="256">
        <f>ROUND(I1387*H1387,2)</f>
        <v>0</v>
      </c>
      <c r="BL1387" s="16" t="s">
        <v>171</v>
      </c>
      <c r="BM1387" s="255" t="s">
        <v>3735</v>
      </c>
    </row>
    <row r="1388" spans="1:51" s="14" customFormat="1" ht="12">
      <c r="A1388" s="14"/>
      <c r="B1388" s="268"/>
      <c r="C1388" s="269"/>
      <c r="D1388" s="259" t="s">
        <v>173</v>
      </c>
      <c r="E1388" s="269"/>
      <c r="F1388" s="271" t="s">
        <v>3734</v>
      </c>
      <c r="G1388" s="269"/>
      <c r="H1388" s="272">
        <v>1400</v>
      </c>
      <c r="I1388" s="273"/>
      <c r="J1388" s="269"/>
      <c r="K1388" s="269"/>
      <c r="L1388" s="274"/>
      <c r="M1388" s="275"/>
      <c r="N1388" s="276"/>
      <c r="O1388" s="276"/>
      <c r="P1388" s="276"/>
      <c r="Q1388" s="276"/>
      <c r="R1388" s="276"/>
      <c r="S1388" s="276"/>
      <c r="T1388" s="27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8" t="s">
        <v>173</v>
      </c>
      <c r="AU1388" s="278" t="s">
        <v>82</v>
      </c>
      <c r="AV1388" s="14" t="s">
        <v>82</v>
      </c>
      <c r="AW1388" s="14" t="s">
        <v>4</v>
      </c>
      <c r="AX1388" s="14" t="s">
        <v>80</v>
      </c>
      <c r="AY1388" s="278" t="s">
        <v>165</v>
      </c>
    </row>
    <row r="1389" spans="1:65" s="2" customFormat="1" ht="21.75" customHeight="1">
      <c r="A1389" s="37"/>
      <c r="B1389" s="38"/>
      <c r="C1389" s="243" t="s">
        <v>1703</v>
      </c>
      <c r="D1389" s="243" t="s">
        <v>167</v>
      </c>
      <c r="E1389" s="244" t="s">
        <v>1704</v>
      </c>
      <c r="F1389" s="245" t="s">
        <v>1705</v>
      </c>
      <c r="G1389" s="246" t="s">
        <v>170</v>
      </c>
      <c r="H1389" s="247">
        <v>358.75</v>
      </c>
      <c r="I1389" s="248"/>
      <c r="J1389" s="249">
        <f>ROUND(I1389*H1389,2)</f>
        <v>0</v>
      </c>
      <c r="K1389" s="250"/>
      <c r="L1389" s="43"/>
      <c r="M1389" s="251" t="s">
        <v>1</v>
      </c>
      <c r="N1389" s="252" t="s">
        <v>38</v>
      </c>
      <c r="O1389" s="90"/>
      <c r="P1389" s="253">
        <f>O1389*H1389</f>
        <v>0</v>
      </c>
      <c r="Q1389" s="253">
        <v>0</v>
      </c>
      <c r="R1389" s="253">
        <f>Q1389*H1389</f>
        <v>0</v>
      </c>
      <c r="S1389" s="253">
        <v>0</v>
      </c>
      <c r="T1389" s="254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255" t="s">
        <v>247</v>
      </c>
      <c r="AT1389" s="255" t="s">
        <v>167</v>
      </c>
      <c r="AU1389" s="255" t="s">
        <v>82</v>
      </c>
      <c r="AY1389" s="16" t="s">
        <v>165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6" t="s">
        <v>80</v>
      </c>
      <c r="BK1389" s="256">
        <f>ROUND(I1389*H1389,2)</f>
        <v>0</v>
      </c>
      <c r="BL1389" s="16" t="s">
        <v>247</v>
      </c>
      <c r="BM1389" s="255" t="s">
        <v>3736</v>
      </c>
    </row>
    <row r="1390" spans="1:51" s="13" customFormat="1" ht="12">
      <c r="A1390" s="13"/>
      <c r="B1390" s="257"/>
      <c r="C1390" s="258"/>
      <c r="D1390" s="259" t="s">
        <v>173</v>
      </c>
      <c r="E1390" s="260" t="s">
        <v>1</v>
      </c>
      <c r="F1390" s="261" t="s">
        <v>1149</v>
      </c>
      <c r="G1390" s="258"/>
      <c r="H1390" s="260" t="s">
        <v>1</v>
      </c>
      <c r="I1390" s="262"/>
      <c r="J1390" s="258"/>
      <c r="K1390" s="258"/>
      <c r="L1390" s="263"/>
      <c r="M1390" s="264"/>
      <c r="N1390" s="265"/>
      <c r="O1390" s="265"/>
      <c r="P1390" s="265"/>
      <c r="Q1390" s="265"/>
      <c r="R1390" s="265"/>
      <c r="S1390" s="265"/>
      <c r="T1390" s="266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67" t="s">
        <v>173</v>
      </c>
      <c r="AU1390" s="267" t="s">
        <v>82</v>
      </c>
      <c r="AV1390" s="13" t="s">
        <v>80</v>
      </c>
      <c r="AW1390" s="13" t="s">
        <v>30</v>
      </c>
      <c r="AX1390" s="13" t="s">
        <v>73</v>
      </c>
      <c r="AY1390" s="267" t="s">
        <v>165</v>
      </c>
    </row>
    <row r="1391" spans="1:51" s="14" customFormat="1" ht="12">
      <c r="A1391" s="14"/>
      <c r="B1391" s="268"/>
      <c r="C1391" s="269"/>
      <c r="D1391" s="259" t="s">
        <v>173</v>
      </c>
      <c r="E1391" s="270" t="s">
        <v>1</v>
      </c>
      <c r="F1391" s="271" t="s">
        <v>1174</v>
      </c>
      <c r="G1391" s="269"/>
      <c r="H1391" s="272">
        <v>15.75</v>
      </c>
      <c r="I1391" s="273"/>
      <c r="J1391" s="269"/>
      <c r="K1391" s="269"/>
      <c r="L1391" s="274"/>
      <c r="M1391" s="275"/>
      <c r="N1391" s="276"/>
      <c r="O1391" s="276"/>
      <c r="P1391" s="276"/>
      <c r="Q1391" s="276"/>
      <c r="R1391" s="276"/>
      <c r="S1391" s="276"/>
      <c r="T1391" s="27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8" t="s">
        <v>173</v>
      </c>
      <c r="AU1391" s="278" t="s">
        <v>82</v>
      </c>
      <c r="AV1391" s="14" t="s">
        <v>82</v>
      </c>
      <c r="AW1391" s="14" t="s">
        <v>30</v>
      </c>
      <c r="AX1391" s="14" t="s">
        <v>73</v>
      </c>
      <c r="AY1391" s="278" t="s">
        <v>165</v>
      </c>
    </row>
    <row r="1392" spans="1:51" s="14" customFormat="1" ht="12">
      <c r="A1392" s="14"/>
      <c r="B1392" s="268"/>
      <c r="C1392" s="269"/>
      <c r="D1392" s="259" t="s">
        <v>173</v>
      </c>
      <c r="E1392" s="270" t="s">
        <v>1</v>
      </c>
      <c r="F1392" s="271" t="s">
        <v>3618</v>
      </c>
      <c r="G1392" s="269"/>
      <c r="H1392" s="272">
        <v>172</v>
      </c>
      <c r="I1392" s="273"/>
      <c r="J1392" s="269"/>
      <c r="K1392" s="269"/>
      <c r="L1392" s="274"/>
      <c r="M1392" s="275"/>
      <c r="N1392" s="276"/>
      <c r="O1392" s="276"/>
      <c r="P1392" s="276"/>
      <c r="Q1392" s="276"/>
      <c r="R1392" s="276"/>
      <c r="S1392" s="276"/>
      <c r="T1392" s="27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78" t="s">
        <v>173</v>
      </c>
      <c r="AU1392" s="278" t="s">
        <v>82</v>
      </c>
      <c r="AV1392" s="14" t="s">
        <v>82</v>
      </c>
      <c r="AW1392" s="14" t="s">
        <v>30</v>
      </c>
      <c r="AX1392" s="14" t="s">
        <v>73</v>
      </c>
      <c r="AY1392" s="278" t="s">
        <v>165</v>
      </c>
    </row>
    <row r="1393" spans="1:51" s="14" customFormat="1" ht="12">
      <c r="A1393" s="14"/>
      <c r="B1393" s="268"/>
      <c r="C1393" s="269"/>
      <c r="D1393" s="259" t="s">
        <v>173</v>
      </c>
      <c r="E1393" s="270" t="s">
        <v>1</v>
      </c>
      <c r="F1393" s="271" t="s">
        <v>3619</v>
      </c>
      <c r="G1393" s="269"/>
      <c r="H1393" s="272">
        <v>171</v>
      </c>
      <c r="I1393" s="273"/>
      <c r="J1393" s="269"/>
      <c r="K1393" s="269"/>
      <c r="L1393" s="274"/>
      <c r="M1393" s="275"/>
      <c r="N1393" s="276"/>
      <c r="O1393" s="276"/>
      <c r="P1393" s="276"/>
      <c r="Q1393" s="276"/>
      <c r="R1393" s="276"/>
      <c r="S1393" s="276"/>
      <c r="T1393" s="277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78" t="s">
        <v>173</v>
      </c>
      <c r="AU1393" s="278" t="s">
        <v>82</v>
      </c>
      <c r="AV1393" s="14" t="s">
        <v>82</v>
      </c>
      <c r="AW1393" s="14" t="s">
        <v>30</v>
      </c>
      <c r="AX1393" s="14" t="s">
        <v>73</v>
      </c>
      <c r="AY1393" s="278" t="s">
        <v>165</v>
      </c>
    </row>
    <row r="1394" spans="1:65" s="2" customFormat="1" ht="21.75" customHeight="1">
      <c r="A1394" s="37"/>
      <c r="B1394" s="38"/>
      <c r="C1394" s="279" t="s">
        <v>1707</v>
      </c>
      <c r="D1394" s="279" t="s">
        <v>238</v>
      </c>
      <c r="E1394" s="280" t="s">
        <v>1708</v>
      </c>
      <c r="F1394" s="281" t="s">
        <v>1709</v>
      </c>
      <c r="G1394" s="282" t="s">
        <v>170</v>
      </c>
      <c r="H1394" s="283">
        <v>412.563</v>
      </c>
      <c r="I1394" s="284"/>
      <c r="J1394" s="285">
        <f>ROUND(I1394*H1394,2)</f>
        <v>0</v>
      </c>
      <c r="K1394" s="286"/>
      <c r="L1394" s="287"/>
      <c r="M1394" s="288" t="s">
        <v>1</v>
      </c>
      <c r="N1394" s="289" t="s">
        <v>38</v>
      </c>
      <c r="O1394" s="90"/>
      <c r="P1394" s="253">
        <f>O1394*H1394</f>
        <v>0</v>
      </c>
      <c r="Q1394" s="253">
        <v>0.0013</v>
      </c>
      <c r="R1394" s="253">
        <f>Q1394*H1394</f>
        <v>0.5363319</v>
      </c>
      <c r="S1394" s="253">
        <v>0</v>
      </c>
      <c r="T1394" s="254">
        <f>S1394*H1394</f>
        <v>0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255" t="s">
        <v>333</v>
      </c>
      <c r="AT1394" s="255" t="s">
        <v>238</v>
      </c>
      <c r="AU1394" s="255" t="s">
        <v>82</v>
      </c>
      <c r="AY1394" s="16" t="s">
        <v>165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6" t="s">
        <v>80</v>
      </c>
      <c r="BK1394" s="256">
        <f>ROUND(I1394*H1394,2)</f>
        <v>0</v>
      </c>
      <c r="BL1394" s="16" t="s">
        <v>247</v>
      </c>
      <c r="BM1394" s="255" t="s">
        <v>3737</v>
      </c>
    </row>
    <row r="1395" spans="1:51" s="14" customFormat="1" ht="12">
      <c r="A1395" s="14"/>
      <c r="B1395" s="268"/>
      <c r="C1395" s="269"/>
      <c r="D1395" s="259" t="s">
        <v>173</v>
      </c>
      <c r="E1395" s="269"/>
      <c r="F1395" s="271" t="s">
        <v>3738</v>
      </c>
      <c r="G1395" s="269"/>
      <c r="H1395" s="272">
        <v>412.563</v>
      </c>
      <c r="I1395" s="273"/>
      <c r="J1395" s="269"/>
      <c r="K1395" s="269"/>
      <c r="L1395" s="274"/>
      <c r="M1395" s="275"/>
      <c r="N1395" s="276"/>
      <c r="O1395" s="276"/>
      <c r="P1395" s="276"/>
      <c r="Q1395" s="276"/>
      <c r="R1395" s="276"/>
      <c r="S1395" s="276"/>
      <c r="T1395" s="27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78" t="s">
        <v>173</v>
      </c>
      <c r="AU1395" s="278" t="s">
        <v>82</v>
      </c>
      <c r="AV1395" s="14" t="s">
        <v>82</v>
      </c>
      <c r="AW1395" s="14" t="s">
        <v>4</v>
      </c>
      <c r="AX1395" s="14" t="s">
        <v>80</v>
      </c>
      <c r="AY1395" s="278" t="s">
        <v>165</v>
      </c>
    </row>
    <row r="1396" spans="1:65" s="2" customFormat="1" ht="21.75" customHeight="1">
      <c r="A1396" s="37"/>
      <c r="B1396" s="38"/>
      <c r="C1396" s="243" t="s">
        <v>3739</v>
      </c>
      <c r="D1396" s="243" t="s">
        <v>167</v>
      </c>
      <c r="E1396" s="244" t="s">
        <v>3740</v>
      </c>
      <c r="F1396" s="245" t="s">
        <v>3741</v>
      </c>
      <c r="G1396" s="246" t="s">
        <v>457</v>
      </c>
      <c r="H1396" s="247">
        <v>374.4</v>
      </c>
      <c r="I1396" s="248"/>
      <c r="J1396" s="249">
        <f>ROUND(I1396*H1396,2)</f>
        <v>0</v>
      </c>
      <c r="K1396" s="250"/>
      <c r="L1396" s="43"/>
      <c r="M1396" s="251" t="s">
        <v>1</v>
      </c>
      <c r="N1396" s="252" t="s">
        <v>38</v>
      </c>
      <c r="O1396" s="90"/>
      <c r="P1396" s="253">
        <f>O1396*H1396</f>
        <v>0</v>
      </c>
      <c r="Q1396" s="253">
        <v>0</v>
      </c>
      <c r="R1396" s="253">
        <f>Q1396*H1396</f>
        <v>0</v>
      </c>
      <c r="S1396" s="253">
        <v>0</v>
      </c>
      <c r="T1396" s="254">
        <f>S1396*H1396</f>
        <v>0</v>
      </c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R1396" s="255" t="s">
        <v>247</v>
      </c>
      <c r="AT1396" s="255" t="s">
        <v>167</v>
      </c>
      <c r="AU1396" s="255" t="s">
        <v>82</v>
      </c>
      <c r="AY1396" s="16" t="s">
        <v>165</v>
      </c>
      <c r="BE1396" s="256">
        <f>IF(N1396="základní",J1396,0)</f>
        <v>0</v>
      </c>
      <c r="BF1396" s="256">
        <f>IF(N1396="snížená",J1396,0)</f>
        <v>0</v>
      </c>
      <c r="BG1396" s="256">
        <f>IF(N1396="zákl. přenesená",J1396,0)</f>
        <v>0</v>
      </c>
      <c r="BH1396" s="256">
        <f>IF(N1396="sníž. přenesená",J1396,0)</f>
        <v>0</v>
      </c>
      <c r="BI1396" s="256">
        <f>IF(N1396="nulová",J1396,0)</f>
        <v>0</v>
      </c>
      <c r="BJ1396" s="16" t="s">
        <v>80</v>
      </c>
      <c r="BK1396" s="256">
        <f>ROUND(I1396*H1396,2)</f>
        <v>0</v>
      </c>
      <c r="BL1396" s="16" t="s">
        <v>247</v>
      </c>
      <c r="BM1396" s="255" t="s">
        <v>3742</v>
      </c>
    </row>
    <row r="1397" spans="1:51" s="14" customFormat="1" ht="12">
      <c r="A1397" s="14"/>
      <c r="B1397" s="268"/>
      <c r="C1397" s="269"/>
      <c r="D1397" s="259" t="s">
        <v>173</v>
      </c>
      <c r="E1397" s="270" t="s">
        <v>1</v>
      </c>
      <c r="F1397" s="271" t="s">
        <v>3743</v>
      </c>
      <c r="G1397" s="269"/>
      <c r="H1397" s="272">
        <v>374.4</v>
      </c>
      <c r="I1397" s="273"/>
      <c r="J1397" s="269"/>
      <c r="K1397" s="269"/>
      <c r="L1397" s="274"/>
      <c r="M1397" s="275"/>
      <c r="N1397" s="276"/>
      <c r="O1397" s="276"/>
      <c r="P1397" s="276"/>
      <c r="Q1397" s="276"/>
      <c r="R1397" s="276"/>
      <c r="S1397" s="276"/>
      <c r="T1397" s="27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78" t="s">
        <v>173</v>
      </c>
      <c r="AU1397" s="278" t="s">
        <v>82</v>
      </c>
      <c r="AV1397" s="14" t="s">
        <v>82</v>
      </c>
      <c r="AW1397" s="14" t="s">
        <v>30</v>
      </c>
      <c r="AX1397" s="14" t="s">
        <v>73</v>
      </c>
      <c r="AY1397" s="278" t="s">
        <v>165</v>
      </c>
    </row>
    <row r="1398" spans="1:65" s="2" customFormat="1" ht="21.75" customHeight="1">
      <c r="A1398" s="37"/>
      <c r="B1398" s="38"/>
      <c r="C1398" s="279" t="s">
        <v>3744</v>
      </c>
      <c r="D1398" s="279" t="s">
        <v>238</v>
      </c>
      <c r="E1398" s="280" t="s">
        <v>3745</v>
      </c>
      <c r="F1398" s="281" t="s">
        <v>3746</v>
      </c>
      <c r="G1398" s="282" t="s">
        <v>457</v>
      </c>
      <c r="H1398" s="283">
        <v>393.12</v>
      </c>
      <c r="I1398" s="284"/>
      <c r="J1398" s="285">
        <f>ROUND(I1398*H1398,2)</f>
        <v>0</v>
      </c>
      <c r="K1398" s="286"/>
      <c r="L1398" s="287"/>
      <c r="M1398" s="288" t="s">
        <v>1</v>
      </c>
      <c r="N1398" s="289" t="s">
        <v>38</v>
      </c>
      <c r="O1398" s="90"/>
      <c r="P1398" s="253">
        <f>O1398*H1398</f>
        <v>0</v>
      </c>
      <c r="Q1398" s="253">
        <v>1E-05</v>
      </c>
      <c r="R1398" s="253">
        <f>Q1398*H1398</f>
        <v>0.0039312</v>
      </c>
      <c r="S1398" s="253">
        <v>0</v>
      </c>
      <c r="T1398" s="254">
        <f>S1398*H1398</f>
        <v>0</v>
      </c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R1398" s="255" t="s">
        <v>333</v>
      </c>
      <c r="AT1398" s="255" t="s">
        <v>238</v>
      </c>
      <c r="AU1398" s="255" t="s">
        <v>82</v>
      </c>
      <c r="AY1398" s="16" t="s">
        <v>165</v>
      </c>
      <c r="BE1398" s="256">
        <f>IF(N1398="základní",J1398,0)</f>
        <v>0</v>
      </c>
      <c r="BF1398" s="256">
        <f>IF(N1398="snížená",J1398,0)</f>
        <v>0</v>
      </c>
      <c r="BG1398" s="256">
        <f>IF(N1398="zákl. přenesená",J1398,0)</f>
        <v>0</v>
      </c>
      <c r="BH1398" s="256">
        <f>IF(N1398="sníž. přenesená",J1398,0)</f>
        <v>0</v>
      </c>
      <c r="BI1398" s="256">
        <f>IF(N1398="nulová",J1398,0)</f>
        <v>0</v>
      </c>
      <c r="BJ1398" s="16" t="s">
        <v>80</v>
      </c>
      <c r="BK1398" s="256">
        <f>ROUND(I1398*H1398,2)</f>
        <v>0</v>
      </c>
      <c r="BL1398" s="16" t="s">
        <v>247</v>
      </c>
      <c r="BM1398" s="255" t="s">
        <v>3747</v>
      </c>
    </row>
    <row r="1399" spans="1:51" s="14" customFormat="1" ht="12">
      <c r="A1399" s="14"/>
      <c r="B1399" s="268"/>
      <c r="C1399" s="269"/>
      <c r="D1399" s="259" t="s">
        <v>173</v>
      </c>
      <c r="E1399" s="269"/>
      <c r="F1399" s="271" t="s">
        <v>3748</v>
      </c>
      <c r="G1399" s="269"/>
      <c r="H1399" s="272">
        <v>393.12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173</v>
      </c>
      <c r="AU1399" s="278" t="s">
        <v>82</v>
      </c>
      <c r="AV1399" s="14" t="s">
        <v>82</v>
      </c>
      <c r="AW1399" s="14" t="s">
        <v>4</v>
      </c>
      <c r="AX1399" s="14" t="s">
        <v>80</v>
      </c>
      <c r="AY1399" s="278" t="s">
        <v>165</v>
      </c>
    </row>
    <row r="1400" spans="1:65" s="2" customFormat="1" ht="21.75" customHeight="1">
      <c r="A1400" s="37"/>
      <c r="B1400" s="38"/>
      <c r="C1400" s="243" t="s">
        <v>1712</v>
      </c>
      <c r="D1400" s="243" t="s">
        <v>167</v>
      </c>
      <c r="E1400" s="244" t="s">
        <v>1713</v>
      </c>
      <c r="F1400" s="245" t="s">
        <v>1714</v>
      </c>
      <c r="G1400" s="246" t="s">
        <v>170</v>
      </c>
      <c r="H1400" s="247">
        <v>358.75</v>
      </c>
      <c r="I1400" s="248"/>
      <c r="J1400" s="249">
        <f>ROUND(I1400*H1400,2)</f>
        <v>0</v>
      </c>
      <c r="K1400" s="250"/>
      <c r="L1400" s="43"/>
      <c r="M1400" s="251" t="s">
        <v>1</v>
      </c>
      <c r="N1400" s="252" t="s">
        <v>38</v>
      </c>
      <c r="O1400" s="90"/>
      <c r="P1400" s="253">
        <f>O1400*H1400</f>
        <v>0</v>
      </c>
      <c r="Q1400" s="253">
        <v>0</v>
      </c>
      <c r="R1400" s="253">
        <f>Q1400*H1400</f>
        <v>0</v>
      </c>
      <c r="S1400" s="253">
        <v>0</v>
      </c>
      <c r="T1400" s="254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255" t="s">
        <v>247</v>
      </c>
      <c r="AT1400" s="255" t="s">
        <v>167</v>
      </c>
      <c r="AU1400" s="255" t="s">
        <v>82</v>
      </c>
      <c r="AY1400" s="16" t="s">
        <v>165</v>
      </c>
      <c r="BE1400" s="256">
        <f>IF(N1400="základní",J1400,0)</f>
        <v>0</v>
      </c>
      <c r="BF1400" s="256">
        <f>IF(N1400="snížená",J1400,0)</f>
        <v>0</v>
      </c>
      <c r="BG1400" s="256">
        <f>IF(N1400="zákl. přenesená",J1400,0)</f>
        <v>0</v>
      </c>
      <c r="BH1400" s="256">
        <f>IF(N1400="sníž. přenesená",J1400,0)</f>
        <v>0</v>
      </c>
      <c r="BI1400" s="256">
        <f>IF(N1400="nulová",J1400,0)</f>
        <v>0</v>
      </c>
      <c r="BJ1400" s="16" t="s">
        <v>80</v>
      </c>
      <c r="BK1400" s="256">
        <f>ROUND(I1400*H1400,2)</f>
        <v>0</v>
      </c>
      <c r="BL1400" s="16" t="s">
        <v>247</v>
      </c>
      <c r="BM1400" s="255" t="s">
        <v>3749</v>
      </c>
    </row>
    <row r="1401" spans="1:65" s="2" customFormat="1" ht="16.5" customHeight="1">
      <c r="A1401" s="37"/>
      <c r="B1401" s="38"/>
      <c r="C1401" s="243" t="s">
        <v>1716</v>
      </c>
      <c r="D1401" s="243" t="s">
        <v>167</v>
      </c>
      <c r="E1401" s="244" t="s">
        <v>1717</v>
      </c>
      <c r="F1401" s="245" t="s">
        <v>1718</v>
      </c>
      <c r="G1401" s="246" t="s">
        <v>170</v>
      </c>
      <c r="H1401" s="247">
        <v>358.75</v>
      </c>
      <c r="I1401" s="248"/>
      <c r="J1401" s="249">
        <f>ROUND(I1401*H1401,2)</f>
        <v>0</v>
      </c>
      <c r="K1401" s="250"/>
      <c r="L1401" s="43"/>
      <c r="M1401" s="251" t="s">
        <v>1</v>
      </c>
      <c r="N1401" s="252" t="s">
        <v>38</v>
      </c>
      <c r="O1401" s="90"/>
      <c r="P1401" s="253">
        <f>O1401*H1401</f>
        <v>0</v>
      </c>
      <c r="Q1401" s="253">
        <v>0.00014</v>
      </c>
      <c r="R1401" s="253">
        <f>Q1401*H1401</f>
        <v>0.050225</v>
      </c>
      <c r="S1401" s="253">
        <v>0</v>
      </c>
      <c r="T1401" s="254">
        <f>S1401*H1401</f>
        <v>0</v>
      </c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R1401" s="255" t="s">
        <v>247</v>
      </c>
      <c r="AT1401" s="255" t="s">
        <v>167</v>
      </c>
      <c r="AU1401" s="255" t="s">
        <v>82</v>
      </c>
      <c r="AY1401" s="16" t="s">
        <v>165</v>
      </c>
      <c r="BE1401" s="256">
        <f>IF(N1401="základní",J1401,0)</f>
        <v>0</v>
      </c>
      <c r="BF1401" s="256">
        <f>IF(N1401="snížená",J1401,0)</f>
        <v>0</v>
      </c>
      <c r="BG1401" s="256">
        <f>IF(N1401="zákl. přenesená",J1401,0)</f>
        <v>0</v>
      </c>
      <c r="BH1401" s="256">
        <f>IF(N1401="sníž. přenesená",J1401,0)</f>
        <v>0</v>
      </c>
      <c r="BI1401" s="256">
        <f>IF(N1401="nulová",J1401,0)</f>
        <v>0</v>
      </c>
      <c r="BJ1401" s="16" t="s">
        <v>80</v>
      </c>
      <c r="BK1401" s="256">
        <f>ROUND(I1401*H1401,2)</f>
        <v>0</v>
      </c>
      <c r="BL1401" s="16" t="s">
        <v>247</v>
      </c>
      <c r="BM1401" s="255" t="s">
        <v>3750</v>
      </c>
    </row>
    <row r="1402" spans="1:51" s="14" customFormat="1" ht="12">
      <c r="A1402" s="14"/>
      <c r="B1402" s="268"/>
      <c r="C1402" s="269"/>
      <c r="D1402" s="259" t="s">
        <v>173</v>
      </c>
      <c r="E1402" s="270" t="s">
        <v>1</v>
      </c>
      <c r="F1402" s="271" t="s">
        <v>3751</v>
      </c>
      <c r="G1402" s="269"/>
      <c r="H1402" s="272">
        <v>358.75</v>
      </c>
      <c r="I1402" s="273"/>
      <c r="J1402" s="269"/>
      <c r="K1402" s="269"/>
      <c r="L1402" s="274"/>
      <c r="M1402" s="275"/>
      <c r="N1402" s="276"/>
      <c r="O1402" s="276"/>
      <c r="P1402" s="276"/>
      <c r="Q1402" s="276"/>
      <c r="R1402" s="276"/>
      <c r="S1402" s="276"/>
      <c r="T1402" s="277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8" t="s">
        <v>173</v>
      </c>
      <c r="AU1402" s="278" t="s">
        <v>82</v>
      </c>
      <c r="AV1402" s="14" t="s">
        <v>82</v>
      </c>
      <c r="AW1402" s="14" t="s">
        <v>30</v>
      </c>
      <c r="AX1402" s="14" t="s">
        <v>73</v>
      </c>
      <c r="AY1402" s="278" t="s">
        <v>165</v>
      </c>
    </row>
    <row r="1403" spans="1:65" s="2" customFormat="1" ht="21.75" customHeight="1">
      <c r="A1403" s="37"/>
      <c r="B1403" s="38"/>
      <c r="C1403" s="243" t="s">
        <v>1721</v>
      </c>
      <c r="D1403" s="243" t="s">
        <v>167</v>
      </c>
      <c r="E1403" s="244" t="s">
        <v>1722</v>
      </c>
      <c r="F1403" s="245" t="s">
        <v>1723</v>
      </c>
      <c r="G1403" s="246" t="s">
        <v>219</v>
      </c>
      <c r="H1403" s="247">
        <v>8.954</v>
      </c>
      <c r="I1403" s="248"/>
      <c r="J1403" s="249">
        <f>ROUND(I1403*H1403,2)</f>
        <v>0</v>
      </c>
      <c r="K1403" s="250"/>
      <c r="L1403" s="43"/>
      <c r="M1403" s="251" t="s">
        <v>1</v>
      </c>
      <c r="N1403" s="252" t="s">
        <v>38</v>
      </c>
      <c r="O1403" s="90"/>
      <c r="P1403" s="253">
        <f>O1403*H1403</f>
        <v>0</v>
      </c>
      <c r="Q1403" s="253">
        <v>0</v>
      </c>
      <c r="R1403" s="253">
        <f>Q1403*H1403</f>
        <v>0</v>
      </c>
      <c r="S1403" s="253">
        <v>0</v>
      </c>
      <c r="T1403" s="254">
        <f>S1403*H1403</f>
        <v>0</v>
      </c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37"/>
      <c r="AE1403" s="37"/>
      <c r="AR1403" s="255" t="s">
        <v>247</v>
      </c>
      <c r="AT1403" s="255" t="s">
        <v>167</v>
      </c>
      <c r="AU1403" s="255" t="s">
        <v>82</v>
      </c>
      <c r="AY1403" s="16" t="s">
        <v>165</v>
      </c>
      <c r="BE1403" s="256">
        <f>IF(N1403="základní",J1403,0)</f>
        <v>0</v>
      </c>
      <c r="BF1403" s="256">
        <f>IF(N1403="snížená",J1403,0)</f>
        <v>0</v>
      </c>
      <c r="BG1403" s="256">
        <f>IF(N1403="zákl. přenesená",J1403,0)</f>
        <v>0</v>
      </c>
      <c r="BH1403" s="256">
        <f>IF(N1403="sníž. přenesená",J1403,0)</f>
        <v>0</v>
      </c>
      <c r="BI1403" s="256">
        <f>IF(N1403="nulová",J1403,0)</f>
        <v>0</v>
      </c>
      <c r="BJ1403" s="16" t="s">
        <v>80</v>
      </c>
      <c r="BK1403" s="256">
        <f>ROUND(I1403*H1403,2)</f>
        <v>0</v>
      </c>
      <c r="BL1403" s="16" t="s">
        <v>247</v>
      </c>
      <c r="BM1403" s="255" t="s">
        <v>3752</v>
      </c>
    </row>
    <row r="1404" spans="1:63" s="12" customFormat="1" ht="22.8" customHeight="1">
      <c r="A1404" s="12"/>
      <c r="B1404" s="227"/>
      <c r="C1404" s="228"/>
      <c r="D1404" s="229" t="s">
        <v>72</v>
      </c>
      <c r="E1404" s="241" t="s">
        <v>1725</v>
      </c>
      <c r="F1404" s="241" t="s">
        <v>1726</v>
      </c>
      <c r="G1404" s="228"/>
      <c r="H1404" s="228"/>
      <c r="I1404" s="231"/>
      <c r="J1404" s="242">
        <f>BK1404</f>
        <v>0</v>
      </c>
      <c r="K1404" s="228"/>
      <c r="L1404" s="233"/>
      <c r="M1404" s="234"/>
      <c r="N1404" s="235"/>
      <c r="O1404" s="235"/>
      <c r="P1404" s="236">
        <f>SUM(P1405:P1555)</f>
        <v>0</v>
      </c>
      <c r="Q1404" s="235"/>
      <c r="R1404" s="236">
        <f>SUM(R1405:R1555)</f>
        <v>1.270229</v>
      </c>
      <c r="S1404" s="235"/>
      <c r="T1404" s="237">
        <f>SUM(T1405:T1555)</f>
        <v>0.37992</v>
      </c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R1404" s="238" t="s">
        <v>82</v>
      </c>
      <c r="AT1404" s="239" t="s">
        <v>72</v>
      </c>
      <c r="AU1404" s="239" t="s">
        <v>80</v>
      </c>
      <c r="AY1404" s="238" t="s">
        <v>165</v>
      </c>
      <c r="BK1404" s="240">
        <f>SUM(BK1405:BK1555)</f>
        <v>0</v>
      </c>
    </row>
    <row r="1405" spans="1:65" s="2" customFormat="1" ht="21.75" customHeight="1">
      <c r="A1405" s="37"/>
      <c r="B1405" s="38"/>
      <c r="C1405" s="243" t="s">
        <v>1727</v>
      </c>
      <c r="D1405" s="243" t="s">
        <v>167</v>
      </c>
      <c r="E1405" s="244" t="s">
        <v>1737</v>
      </c>
      <c r="F1405" s="245" t="s">
        <v>1738</v>
      </c>
      <c r="G1405" s="246" t="s">
        <v>170</v>
      </c>
      <c r="H1405" s="247">
        <v>144.172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38</v>
      </c>
      <c r="O1405" s="90"/>
      <c r="P1405" s="253">
        <f>O1405*H1405</f>
        <v>0</v>
      </c>
      <c r="Q1405" s="253">
        <v>0.00025</v>
      </c>
      <c r="R1405" s="253">
        <f>Q1405*H1405</f>
        <v>0.036043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247</v>
      </c>
      <c r="AT1405" s="255" t="s">
        <v>167</v>
      </c>
      <c r="AU1405" s="255" t="s">
        <v>82</v>
      </c>
      <c r="AY1405" s="16" t="s">
        <v>165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80</v>
      </c>
      <c r="BK1405" s="256">
        <f>ROUND(I1405*H1405,2)</f>
        <v>0</v>
      </c>
      <c r="BL1405" s="16" t="s">
        <v>247</v>
      </c>
      <c r="BM1405" s="255" t="s">
        <v>3753</v>
      </c>
    </row>
    <row r="1406" spans="1:51" s="13" customFormat="1" ht="12">
      <c r="A1406" s="13"/>
      <c r="B1406" s="257"/>
      <c r="C1406" s="258"/>
      <c r="D1406" s="259" t="s">
        <v>173</v>
      </c>
      <c r="E1406" s="260" t="s">
        <v>1</v>
      </c>
      <c r="F1406" s="261" t="s">
        <v>403</v>
      </c>
      <c r="G1406" s="258"/>
      <c r="H1406" s="260" t="s">
        <v>1</v>
      </c>
      <c r="I1406" s="262"/>
      <c r="J1406" s="258"/>
      <c r="K1406" s="258"/>
      <c r="L1406" s="263"/>
      <c r="M1406" s="264"/>
      <c r="N1406" s="265"/>
      <c r="O1406" s="265"/>
      <c r="P1406" s="265"/>
      <c r="Q1406" s="265"/>
      <c r="R1406" s="265"/>
      <c r="S1406" s="265"/>
      <c r="T1406" s="266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67" t="s">
        <v>173</v>
      </c>
      <c r="AU1406" s="267" t="s">
        <v>82</v>
      </c>
      <c r="AV1406" s="13" t="s">
        <v>80</v>
      </c>
      <c r="AW1406" s="13" t="s">
        <v>30</v>
      </c>
      <c r="AX1406" s="13" t="s">
        <v>73</v>
      </c>
      <c r="AY1406" s="267" t="s">
        <v>165</v>
      </c>
    </row>
    <row r="1407" spans="1:51" s="14" customFormat="1" ht="12">
      <c r="A1407" s="14"/>
      <c r="B1407" s="268"/>
      <c r="C1407" s="269"/>
      <c r="D1407" s="259" t="s">
        <v>173</v>
      </c>
      <c r="E1407" s="270" t="s">
        <v>1</v>
      </c>
      <c r="F1407" s="271" t="s">
        <v>3304</v>
      </c>
      <c r="G1407" s="269"/>
      <c r="H1407" s="272">
        <v>1.769</v>
      </c>
      <c r="I1407" s="273"/>
      <c r="J1407" s="269"/>
      <c r="K1407" s="269"/>
      <c r="L1407" s="274"/>
      <c r="M1407" s="275"/>
      <c r="N1407" s="276"/>
      <c r="O1407" s="276"/>
      <c r="P1407" s="276"/>
      <c r="Q1407" s="276"/>
      <c r="R1407" s="276"/>
      <c r="S1407" s="276"/>
      <c r="T1407" s="277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78" t="s">
        <v>173</v>
      </c>
      <c r="AU1407" s="278" t="s">
        <v>82</v>
      </c>
      <c r="AV1407" s="14" t="s">
        <v>82</v>
      </c>
      <c r="AW1407" s="14" t="s">
        <v>30</v>
      </c>
      <c r="AX1407" s="14" t="s">
        <v>73</v>
      </c>
      <c r="AY1407" s="278" t="s">
        <v>165</v>
      </c>
    </row>
    <row r="1408" spans="1:51" s="14" customFormat="1" ht="12">
      <c r="A1408" s="14"/>
      <c r="B1408" s="268"/>
      <c r="C1408" s="269"/>
      <c r="D1408" s="259" t="s">
        <v>173</v>
      </c>
      <c r="E1408" s="270" t="s">
        <v>1</v>
      </c>
      <c r="F1408" s="271" t="s">
        <v>3305</v>
      </c>
      <c r="G1408" s="269"/>
      <c r="H1408" s="272">
        <v>12.172</v>
      </c>
      <c r="I1408" s="273"/>
      <c r="J1408" s="269"/>
      <c r="K1408" s="269"/>
      <c r="L1408" s="274"/>
      <c r="M1408" s="275"/>
      <c r="N1408" s="276"/>
      <c r="O1408" s="276"/>
      <c r="P1408" s="276"/>
      <c r="Q1408" s="276"/>
      <c r="R1408" s="276"/>
      <c r="S1408" s="276"/>
      <c r="T1408" s="277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8" t="s">
        <v>173</v>
      </c>
      <c r="AU1408" s="278" t="s">
        <v>82</v>
      </c>
      <c r="AV1408" s="14" t="s">
        <v>82</v>
      </c>
      <c r="AW1408" s="14" t="s">
        <v>30</v>
      </c>
      <c r="AX1408" s="14" t="s">
        <v>73</v>
      </c>
      <c r="AY1408" s="278" t="s">
        <v>165</v>
      </c>
    </row>
    <row r="1409" spans="1:51" s="14" customFormat="1" ht="12">
      <c r="A1409" s="14"/>
      <c r="B1409" s="268"/>
      <c r="C1409" s="269"/>
      <c r="D1409" s="259" t="s">
        <v>173</v>
      </c>
      <c r="E1409" s="270" t="s">
        <v>1</v>
      </c>
      <c r="F1409" s="271" t="s">
        <v>3306</v>
      </c>
      <c r="G1409" s="269"/>
      <c r="H1409" s="272">
        <v>1.898</v>
      </c>
      <c r="I1409" s="273"/>
      <c r="J1409" s="269"/>
      <c r="K1409" s="269"/>
      <c r="L1409" s="274"/>
      <c r="M1409" s="275"/>
      <c r="N1409" s="276"/>
      <c r="O1409" s="276"/>
      <c r="P1409" s="276"/>
      <c r="Q1409" s="276"/>
      <c r="R1409" s="276"/>
      <c r="S1409" s="276"/>
      <c r="T1409" s="277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78" t="s">
        <v>173</v>
      </c>
      <c r="AU1409" s="278" t="s">
        <v>82</v>
      </c>
      <c r="AV1409" s="14" t="s">
        <v>82</v>
      </c>
      <c r="AW1409" s="14" t="s">
        <v>30</v>
      </c>
      <c r="AX1409" s="14" t="s">
        <v>73</v>
      </c>
      <c r="AY1409" s="278" t="s">
        <v>165</v>
      </c>
    </row>
    <row r="1410" spans="1:51" s="14" customFormat="1" ht="12">
      <c r="A1410" s="14"/>
      <c r="B1410" s="268"/>
      <c r="C1410" s="269"/>
      <c r="D1410" s="259" t="s">
        <v>173</v>
      </c>
      <c r="E1410" s="270" t="s">
        <v>1</v>
      </c>
      <c r="F1410" s="271" t="s">
        <v>3307</v>
      </c>
      <c r="G1410" s="269"/>
      <c r="H1410" s="272">
        <v>0.792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173</v>
      </c>
      <c r="AU1410" s="278" t="s">
        <v>82</v>
      </c>
      <c r="AV1410" s="14" t="s">
        <v>82</v>
      </c>
      <c r="AW1410" s="14" t="s">
        <v>30</v>
      </c>
      <c r="AX1410" s="14" t="s">
        <v>73</v>
      </c>
      <c r="AY1410" s="278" t="s">
        <v>165</v>
      </c>
    </row>
    <row r="1411" spans="1:51" s="14" customFormat="1" ht="12">
      <c r="A1411" s="14"/>
      <c r="B1411" s="268"/>
      <c r="C1411" s="269"/>
      <c r="D1411" s="259" t="s">
        <v>173</v>
      </c>
      <c r="E1411" s="270" t="s">
        <v>1</v>
      </c>
      <c r="F1411" s="271" t="s">
        <v>3308</v>
      </c>
      <c r="G1411" s="269"/>
      <c r="H1411" s="272">
        <v>14.11</v>
      </c>
      <c r="I1411" s="273"/>
      <c r="J1411" s="269"/>
      <c r="K1411" s="269"/>
      <c r="L1411" s="274"/>
      <c r="M1411" s="275"/>
      <c r="N1411" s="276"/>
      <c r="O1411" s="276"/>
      <c r="P1411" s="276"/>
      <c r="Q1411" s="276"/>
      <c r="R1411" s="276"/>
      <c r="S1411" s="276"/>
      <c r="T1411" s="277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78" t="s">
        <v>173</v>
      </c>
      <c r="AU1411" s="278" t="s">
        <v>82</v>
      </c>
      <c r="AV1411" s="14" t="s">
        <v>82</v>
      </c>
      <c r="AW1411" s="14" t="s">
        <v>30</v>
      </c>
      <c r="AX1411" s="14" t="s">
        <v>73</v>
      </c>
      <c r="AY1411" s="278" t="s">
        <v>165</v>
      </c>
    </row>
    <row r="1412" spans="1:51" s="14" customFormat="1" ht="12">
      <c r="A1412" s="14"/>
      <c r="B1412" s="268"/>
      <c r="C1412" s="269"/>
      <c r="D1412" s="259" t="s">
        <v>173</v>
      </c>
      <c r="E1412" s="270" t="s">
        <v>1</v>
      </c>
      <c r="F1412" s="271" t="s">
        <v>3309</v>
      </c>
      <c r="G1412" s="269"/>
      <c r="H1412" s="272">
        <v>16.464</v>
      </c>
      <c r="I1412" s="273"/>
      <c r="J1412" s="269"/>
      <c r="K1412" s="269"/>
      <c r="L1412" s="274"/>
      <c r="M1412" s="275"/>
      <c r="N1412" s="276"/>
      <c r="O1412" s="276"/>
      <c r="P1412" s="276"/>
      <c r="Q1412" s="276"/>
      <c r="R1412" s="276"/>
      <c r="S1412" s="276"/>
      <c r="T1412" s="277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78" t="s">
        <v>173</v>
      </c>
      <c r="AU1412" s="278" t="s">
        <v>82</v>
      </c>
      <c r="AV1412" s="14" t="s">
        <v>82</v>
      </c>
      <c r="AW1412" s="14" t="s">
        <v>30</v>
      </c>
      <c r="AX1412" s="14" t="s">
        <v>73</v>
      </c>
      <c r="AY1412" s="278" t="s">
        <v>165</v>
      </c>
    </row>
    <row r="1413" spans="1:51" s="14" customFormat="1" ht="12">
      <c r="A1413" s="14"/>
      <c r="B1413" s="268"/>
      <c r="C1413" s="269"/>
      <c r="D1413" s="259" t="s">
        <v>173</v>
      </c>
      <c r="E1413" s="270" t="s">
        <v>1</v>
      </c>
      <c r="F1413" s="271" t="s">
        <v>3310</v>
      </c>
      <c r="G1413" s="269"/>
      <c r="H1413" s="272">
        <v>27.014</v>
      </c>
      <c r="I1413" s="273"/>
      <c r="J1413" s="269"/>
      <c r="K1413" s="269"/>
      <c r="L1413" s="274"/>
      <c r="M1413" s="275"/>
      <c r="N1413" s="276"/>
      <c r="O1413" s="276"/>
      <c r="P1413" s="276"/>
      <c r="Q1413" s="276"/>
      <c r="R1413" s="276"/>
      <c r="S1413" s="276"/>
      <c r="T1413" s="277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8" t="s">
        <v>173</v>
      </c>
      <c r="AU1413" s="278" t="s">
        <v>82</v>
      </c>
      <c r="AV1413" s="14" t="s">
        <v>82</v>
      </c>
      <c r="AW1413" s="14" t="s">
        <v>30</v>
      </c>
      <c r="AX1413" s="14" t="s">
        <v>73</v>
      </c>
      <c r="AY1413" s="278" t="s">
        <v>165</v>
      </c>
    </row>
    <row r="1414" spans="1:51" s="13" customFormat="1" ht="12">
      <c r="A1414" s="13"/>
      <c r="B1414" s="257"/>
      <c r="C1414" s="258"/>
      <c r="D1414" s="259" t="s">
        <v>173</v>
      </c>
      <c r="E1414" s="260" t="s">
        <v>1</v>
      </c>
      <c r="F1414" s="261" t="s">
        <v>408</v>
      </c>
      <c r="G1414" s="258"/>
      <c r="H1414" s="260" t="s">
        <v>1</v>
      </c>
      <c r="I1414" s="262"/>
      <c r="J1414" s="258"/>
      <c r="K1414" s="258"/>
      <c r="L1414" s="263"/>
      <c r="M1414" s="264"/>
      <c r="N1414" s="265"/>
      <c r="O1414" s="265"/>
      <c r="P1414" s="265"/>
      <c r="Q1414" s="265"/>
      <c r="R1414" s="265"/>
      <c r="S1414" s="265"/>
      <c r="T1414" s="26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7" t="s">
        <v>173</v>
      </c>
      <c r="AU1414" s="267" t="s">
        <v>82</v>
      </c>
      <c r="AV1414" s="13" t="s">
        <v>80</v>
      </c>
      <c r="AW1414" s="13" t="s">
        <v>30</v>
      </c>
      <c r="AX1414" s="13" t="s">
        <v>73</v>
      </c>
      <c r="AY1414" s="267" t="s">
        <v>165</v>
      </c>
    </row>
    <row r="1415" spans="1:51" s="14" customFormat="1" ht="12">
      <c r="A1415" s="14"/>
      <c r="B1415" s="268"/>
      <c r="C1415" s="269"/>
      <c r="D1415" s="259" t="s">
        <v>173</v>
      </c>
      <c r="E1415" s="270" t="s">
        <v>1</v>
      </c>
      <c r="F1415" s="271" t="s">
        <v>3309</v>
      </c>
      <c r="G1415" s="269"/>
      <c r="H1415" s="272">
        <v>16.464</v>
      </c>
      <c r="I1415" s="273"/>
      <c r="J1415" s="269"/>
      <c r="K1415" s="269"/>
      <c r="L1415" s="274"/>
      <c r="M1415" s="275"/>
      <c r="N1415" s="276"/>
      <c r="O1415" s="276"/>
      <c r="P1415" s="276"/>
      <c r="Q1415" s="276"/>
      <c r="R1415" s="276"/>
      <c r="S1415" s="276"/>
      <c r="T1415" s="27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8" t="s">
        <v>173</v>
      </c>
      <c r="AU1415" s="278" t="s">
        <v>82</v>
      </c>
      <c r="AV1415" s="14" t="s">
        <v>82</v>
      </c>
      <c r="AW1415" s="14" t="s">
        <v>30</v>
      </c>
      <c r="AX1415" s="14" t="s">
        <v>73</v>
      </c>
      <c r="AY1415" s="278" t="s">
        <v>165</v>
      </c>
    </row>
    <row r="1416" spans="1:51" s="14" customFormat="1" ht="12">
      <c r="A1416" s="14"/>
      <c r="B1416" s="268"/>
      <c r="C1416" s="269"/>
      <c r="D1416" s="259" t="s">
        <v>173</v>
      </c>
      <c r="E1416" s="270" t="s">
        <v>1</v>
      </c>
      <c r="F1416" s="271" t="s">
        <v>3312</v>
      </c>
      <c r="G1416" s="269"/>
      <c r="H1416" s="272">
        <v>39.827</v>
      </c>
      <c r="I1416" s="273"/>
      <c r="J1416" s="269"/>
      <c r="K1416" s="269"/>
      <c r="L1416" s="274"/>
      <c r="M1416" s="275"/>
      <c r="N1416" s="276"/>
      <c r="O1416" s="276"/>
      <c r="P1416" s="276"/>
      <c r="Q1416" s="276"/>
      <c r="R1416" s="276"/>
      <c r="S1416" s="276"/>
      <c r="T1416" s="277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78" t="s">
        <v>173</v>
      </c>
      <c r="AU1416" s="278" t="s">
        <v>82</v>
      </c>
      <c r="AV1416" s="14" t="s">
        <v>82</v>
      </c>
      <c r="AW1416" s="14" t="s">
        <v>30</v>
      </c>
      <c r="AX1416" s="14" t="s">
        <v>73</v>
      </c>
      <c r="AY1416" s="278" t="s">
        <v>165</v>
      </c>
    </row>
    <row r="1417" spans="1:51" s="14" customFormat="1" ht="12">
      <c r="A1417" s="14"/>
      <c r="B1417" s="268"/>
      <c r="C1417" s="269"/>
      <c r="D1417" s="259" t="s">
        <v>173</v>
      </c>
      <c r="E1417" s="270" t="s">
        <v>1</v>
      </c>
      <c r="F1417" s="271" t="s">
        <v>3313</v>
      </c>
      <c r="G1417" s="269"/>
      <c r="H1417" s="272">
        <v>13.662</v>
      </c>
      <c r="I1417" s="273"/>
      <c r="J1417" s="269"/>
      <c r="K1417" s="269"/>
      <c r="L1417" s="274"/>
      <c r="M1417" s="275"/>
      <c r="N1417" s="276"/>
      <c r="O1417" s="276"/>
      <c r="P1417" s="276"/>
      <c r="Q1417" s="276"/>
      <c r="R1417" s="276"/>
      <c r="S1417" s="276"/>
      <c r="T1417" s="277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8" t="s">
        <v>173</v>
      </c>
      <c r="AU1417" s="278" t="s">
        <v>82</v>
      </c>
      <c r="AV1417" s="14" t="s">
        <v>82</v>
      </c>
      <c r="AW1417" s="14" t="s">
        <v>30</v>
      </c>
      <c r="AX1417" s="14" t="s">
        <v>73</v>
      </c>
      <c r="AY1417" s="278" t="s">
        <v>165</v>
      </c>
    </row>
    <row r="1418" spans="1:65" s="2" customFormat="1" ht="21.75" customHeight="1">
      <c r="A1418" s="37"/>
      <c r="B1418" s="38"/>
      <c r="C1418" s="243" t="s">
        <v>1732</v>
      </c>
      <c r="D1418" s="243" t="s">
        <v>167</v>
      </c>
      <c r="E1418" s="244" t="s">
        <v>1741</v>
      </c>
      <c r="F1418" s="245" t="s">
        <v>1742</v>
      </c>
      <c r="G1418" s="246" t="s">
        <v>170</v>
      </c>
      <c r="H1418" s="247">
        <v>22.788</v>
      </c>
      <c r="I1418" s="248"/>
      <c r="J1418" s="249">
        <f>ROUND(I1418*H1418,2)</f>
        <v>0</v>
      </c>
      <c r="K1418" s="250"/>
      <c r="L1418" s="43"/>
      <c r="M1418" s="251" t="s">
        <v>1</v>
      </c>
      <c r="N1418" s="252" t="s">
        <v>38</v>
      </c>
      <c r="O1418" s="90"/>
      <c r="P1418" s="253">
        <f>O1418*H1418</f>
        <v>0</v>
      </c>
      <c r="Q1418" s="253">
        <v>0.00025</v>
      </c>
      <c r="R1418" s="253">
        <f>Q1418*H1418</f>
        <v>0.005697</v>
      </c>
      <c r="S1418" s="253">
        <v>0</v>
      </c>
      <c r="T1418" s="254">
        <f>S1418*H1418</f>
        <v>0</v>
      </c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R1418" s="255" t="s">
        <v>247</v>
      </c>
      <c r="AT1418" s="255" t="s">
        <v>167</v>
      </c>
      <c r="AU1418" s="255" t="s">
        <v>82</v>
      </c>
      <c r="AY1418" s="16" t="s">
        <v>165</v>
      </c>
      <c r="BE1418" s="256">
        <f>IF(N1418="základní",J1418,0)</f>
        <v>0</v>
      </c>
      <c r="BF1418" s="256">
        <f>IF(N1418="snížená",J1418,0)</f>
        <v>0</v>
      </c>
      <c r="BG1418" s="256">
        <f>IF(N1418="zákl. přenesená",J1418,0)</f>
        <v>0</v>
      </c>
      <c r="BH1418" s="256">
        <f>IF(N1418="sníž. přenesená",J1418,0)</f>
        <v>0</v>
      </c>
      <c r="BI1418" s="256">
        <f>IF(N1418="nulová",J1418,0)</f>
        <v>0</v>
      </c>
      <c r="BJ1418" s="16" t="s">
        <v>80</v>
      </c>
      <c r="BK1418" s="256">
        <f>ROUND(I1418*H1418,2)</f>
        <v>0</v>
      </c>
      <c r="BL1418" s="16" t="s">
        <v>247</v>
      </c>
      <c r="BM1418" s="255" t="s">
        <v>3754</v>
      </c>
    </row>
    <row r="1419" spans="1:51" s="13" customFormat="1" ht="12">
      <c r="A1419" s="13"/>
      <c r="B1419" s="257"/>
      <c r="C1419" s="258"/>
      <c r="D1419" s="259" t="s">
        <v>173</v>
      </c>
      <c r="E1419" s="260" t="s">
        <v>1</v>
      </c>
      <c r="F1419" s="261" t="s">
        <v>403</v>
      </c>
      <c r="G1419" s="258"/>
      <c r="H1419" s="260" t="s">
        <v>1</v>
      </c>
      <c r="I1419" s="262"/>
      <c r="J1419" s="258"/>
      <c r="K1419" s="258"/>
      <c r="L1419" s="263"/>
      <c r="M1419" s="264"/>
      <c r="N1419" s="265"/>
      <c r="O1419" s="265"/>
      <c r="P1419" s="265"/>
      <c r="Q1419" s="265"/>
      <c r="R1419" s="265"/>
      <c r="S1419" s="265"/>
      <c r="T1419" s="266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67" t="s">
        <v>173</v>
      </c>
      <c r="AU1419" s="267" t="s">
        <v>82</v>
      </c>
      <c r="AV1419" s="13" t="s">
        <v>80</v>
      </c>
      <c r="AW1419" s="13" t="s">
        <v>30</v>
      </c>
      <c r="AX1419" s="13" t="s">
        <v>73</v>
      </c>
      <c r="AY1419" s="267" t="s">
        <v>165</v>
      </c>
    </row>
    <row r="1420" spans="1:51" s="14" customFormat="1" ht="12">
      <c r="A1420" s="14"/>
      <c r="B1420" s="268"/>
      <c r="C1420" s="269"/>
      <c r="D1420" s="259" t="s">
        <v>173</v>
      </c>
      <c r="E1420" s="270" t="s">
        <v>1</v>
      </c>
      <c r="F1420" s="271" t="s">
        <v>3755</v>
      </c>
      <c r="G1420" s="269"/>
      <c r="H1420" s="272">
        <v>3.125</v>
      </c>
      <c r="I1420" s="273"/>
      <c r="J1420" s="269"/>
      <c r="K1420" s="269"/>
      <c r="L1420" s="274"/>
      <c r="M1420" s="275"/>
      <c r="N1420" s="276"/>
      <c r="O1420" s="276"/>
      <c r="P1420" s="276"/>
      <c r="Q1420" s="276"/>
      <c r="R1420" s="276"/>
      <c r="S1420" s="276"/>
      <c r="T1420" s="277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78" t="s">
        <v>173</v>
      </c>
      <c r="AU1420" s="278" t="s">
        <v>82</v>
      </c>
      <c r="AV1420" s="14" t="s">
        <v>82</v>
      </c>
      <c r="AW1420" s="14" t="s">
        <v>30</v>
      </c>
      <c r="AX1420" s="14" t="s">
        <v>73</v>
      </c>
      <c r="AY1420" s="278" t="s">
        <v>165</v>
      </c>
    </row>
    <row r="1421" spans="1:51" s="13" customFormat="1" ht="12">
      <c r="A1421" s="13"/>
      <c r="B1421" s="257"/>
      <c r="C1421" s="258"/>
      <c r="D1421" s="259" t="s">
        <v>173</v>
      </c>
      <c r="E1421" s="260" t="s">
        <v>1</v>
      </c>
      <c r="F1421" s="261" t="s">
        <v>408</v>
      </c>
      <c r="G1421" s="258"/>
      <c r="H1421" s="260" t="s">
        <v>1</v>
      </c>
      <c r="I1421" s="262"/>
      <c r="J1421" s="258"/>
      <c r="K1421" s="258"/>
      <c r="L1421" s="263"/>
      <c r="M1421" s="264"/>
      <c r="N1421" s="265"/>
      <c r="O1421" s="265"/>
      <c r="P1421" s="265"/>
      <c r="Q1421" s="265"/>
      <c r="R1421" s="265"/>
      <c r="S1421" s="265"/>
      <c r="T1421" s="266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7" t="s">
        <v>173</v>
      </c>
      <c r="AU1421" s="267" t="s">
        <v>82</v>
      </c>
      <c r="AV1421" s="13" t="s">
        <v>80</v>
      </c>
      <c r="AW1421" s="13" t="s">
        <v>30</v>
      </c>
      <c r="AX1421" s="13" t="s">
        <v>73</v>
      </c>
      <c r="AY1421" s="267" t="s">
        <v>165</v>
      </c>
    </row>
    <row r="1422" spans="1:51" s="14" customFormat="1" ht="12">
      <c r="A1422" s="14"/>
      <c r="B1422" s="268"/>
      <c r="C1422" s="269"/>
      <c r="D1422" s="259" t="s">
        <v>173</v>
      </c>
      <c r="E1422" s="270" t="s">
        <v>1</v>
      </c>
      <c r="F1422" s="271" t="s">
        <v>3755</v>
      </c>
      <c r="G1422" s="269"/>
      <c r="H1422" s="272">
        <v>3.125</v>
      </c>
      <c r="I1422" s="273"/>
      <c r="J1422" s="269"/>
      <c r="K1422" s="269"/>
      <c r="L1422" s="274"/>
      <c r="M1422" s="275"/>
      <c r="N1422" s="276"/>
      <c r="O1422" s="276"/>
      <c r="P1422" s="276"/>
      <c r="Q1422" s="276"/>
      <c r="R1422" s="276"/>
      <c r="S1422" s="276"/>
      <c r="T1422" s="27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8" t="s">
        <v>173</v>
      </c>
      <c r="AU1422" s="278" t="s">
        <v>82</v>
      </c>
      <c r="AV1422" s="14" t="s">
        <v>82</v>
      </c>
      <c r="AW1422" s="14" t="s">
        <v>30</v>
      </c>
      <c r="AX1422" s="14" t="s">
        <v>73</v>
      </c>
      <c r="AY1422" s="278" t="s">
        <v>165</v>
      </c>
    </row>
    <row r="1423" spans="1:51" s="14" customFormat="1" ht="12">
      <c r="A1423" s="14"/>
      <c r="B1423" s="268"/>
      <c r="C1423" s="269"/>
      <c r="D1423" s="259" t="s">
        <v>173</v>
      </c>
      <c r="E1423" s="270" t="s">
        <v>1</v>
      </c>
      <c r="F1423" s="271" t="s">
        <v>3311</v>
      </c>
      <c r="G1423" s="269"/>
      <c r="H1423" s="272">
        <v>16.538</v>
      </c>
      <c r="I1423" s="273"/>
      <c r="J1423" s="269"/>
      <c r="K1423" s="269"/>
      <c r="L1423" s="274"/>
      <c r="M1423" s="275"/>
      <c r="N1423" s="276"/>
      <c r="O1423" s="276"/>
      <c r="P1423" s="276"/>
      <c r="Q1423" s="276"/>
      <c r="R1423" s="276"/>
      <c r="S1423" s="276"/>
      <c r="T1423" s="277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78" t="s">
        <v>173</v>
      </c>
      <c r="AU1423" s="278" t="s">
        <v>82</v>
      </c>
      <c r="AV1423" s="14" t="s">
        <v>82</v>
      </c>
      <c r="AW1423" s="14" t="s">
        <v>30</v>
      </c>
      <c r="AX1423" s="14" t="s">
        <v>73</v>
      </c>
      <c r="AY1423" s="278" t="s">
        <v>165</v>
      </c>
    </row>
    <row r="1424" spans="1:65" s="2" customFormat="1" ht="21.75" customHeight="1">
      <c r="A1424" s="37"/>
      <c r="B1424" s="38"/>
      <c r="C1424" s="243" t="s">
        <v>1736</v>
      </c>
      <c r="D1424" s="243" t="s">
        <v>167</v>
      </c>
      <c r="E1424" s="244" t="s">
        <v>1745</v>
      </c>
      <c r="F1424" s="245" t="s">
        <v>1746</v>
      </c>
      <c r="G1424" s="246" t="s">
        <v>273</v>
      </c>
      <c r="H1424" s="247">
        <v>53</v>
      </c>
      <c r="I1424" s="248"/>
      <c r="J1424" s="249">
        <f>ROUND(I1424*H1424,2)</f>
        <v>0</v>
      </c>
      <c r="K1424" s="250"/>
      <c r="L1424" s="43"/>
      <c r="M1424" s="251" t="s">
        <v>1</v>
      </c>
      <c r="N1424" s="252" t="s">
        <v>38</v>
      </c>
      <c r="O1424" s="90"/>
      <c r="P1424" s="253">
        <f>O1424*H1424</f>
        <v>0</v>
      </c>
      <c r="Q1424" s="253">
        <v>0.00025</v>
      </c>
      <c r="R1424" s="253">
        <f>Q1424*H1424</f>
        <v>0.01325</v>
      </c>
      <c r="S1424" s="253">
        <v>0</v>
      </c>
      <c r="T1424" s="254">
        <f>S1424*H1424</f>
        <v>0</v>
      </c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R1424" s="255" t="s">
        <v>247</v>
      </c>
      <c r="AT1424" s="255" t="s">
        <v>167</v>
      </c>
      <c r="AU1424" s="255" t="s">
        <v>82</v>
      </c>
      <c r="AY1424" s="16" t="s">
        <v>165</v>
      </c>
      <c r="BE1424" s="256">
        <f>IF(N1424="základní",J1424,0)</f>
        <v>0</v>
      </c>
      <c r="BF1424" s="256">
        <f>IF(N1424="snížená",J1424,0)</f>
        <v>0</v>
      </c>
      <c r="BG1424" s="256">
        <f>IF(N1424="zákl. přenesená",J1424,0)</f>
        <v>0</v>
      </c>
      <c r="BH1424" s="256">
        <f>IF(N1424="sníž. přenesená",J1424,0)</f>
        <v>0</v>
      </c>
      <c r="BI1424" s="256">
        <f>IF(N1424="nulová",J1424,0)</f>
        <v>0</v>
      </c>
      <c r="BJ1424" s="16" t="s">
        <v>80</v>
      </c>
      <c r="BK1424" s="256">
        <f>ROUND(I1424*H1424,2)</f>
        <v>0</v>
      </c>
      <c r="BL1424" s="16" t="s">
        <v>247</v>
      </c>
      <c r="BM1424" s="255" t="s">
        <v>3756</v>
      </c>
    </row>
    <row r="1425" spans="1:51" s="14" customFormat="1" ht="12">
      <c r="A1425" s="14"/>
      <c r="B1425" s="268"/>
      <c r="C1425" s="269"/>
      <c r="D1425" s="259" t="s">
        <v>173</v>
      </c>
      <c r="E1425" s="270" t="s">
        <v>1</v>
      </c>
      <c r="F1425" s="271" t="s">
        <v>3757</v>
      </c>
      <c r="G1425" s="269"/>
      <c r="H1425" s="272">
        <v>51</v>
      </c>
      <c r="I1425" s="273"/>
      <c r="J1425" s="269"/>
      <c r="K1425" s="269"/>
      <c r="L1425" s="274"/>
      <c r="M1425" s="275"/>
      <c r="N1425" s="276"/>
      <c r="O1425" s="276"/>
      <c r="P1425" s="276"/>
      <c r="Q1425" s="276"/>
      <c r="R1425" s="276"/>
      <c r="S1425" s="276"/>
      <c r="T1425" s="27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8" t="s">
        <v>173</v>
      </c>
      <c r="AU1425" s="278" t="s">
        <v>82</v>
      </c>
      <c r="AV1425" s="14" t="s">
        <v>82</v>
      </c>
      <c r="AW1425" s="14" t="s">
        <v>30</v>
      </c>
      <c r="AX1425" s="14" t="s">
        <v>73</v>
      </c>
      <c r="AY1425" s="278" t="s">
        <v>165</v>
      </c>
    </row>
    <row r="1426" spans="1:51" s="14" customFormat="1" ht="12">
      <c r="A1426" s="14"/>
      <c r="B1426" s="268"/>
      <c r="C1426" s="269"/>
      <c r="D1426" s="259" t="s">
        <v>173</v>
      </c>
      <c r="E1426" s="270" t="s">
        <v>1</v>
      </c>
      <c r="F1426" s="271" t="s">
        <v>3758</v>
      </c>
      <c r="G1426" s="269"/>
      <c r="H1426" s="272">
        <v>1</v>
      </c>
      <c r="I1426" s="273"/>
      <c r="J1426" s="269"/>
      <c r="K1426" s="269"/>
      <c r="L1426" s="274"/>
      <c r="M1426" s="275"/>
      <c r="N1426" s="276"/>
      <c r="O1426" s="276"/>
      <c r="P1426" s="276"/>
      <c r="Q1426" s="276"/>
      <c r="R1426" s="276"/>
      <c r="S1426" s="276"/>
      <c r="T1426" s="277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78" t="s">
        <v>173</v>
      </c>
      <c r="AU1426" s="278" t="s">
        <v>82</v>
      </c>
      <c r="AV1426" s="14" t="s">
        <v>82</v>
      </c>
      <c r="AW1426" s="14" t="s">
        <v>30</v>
      </c>
      <c r="AX1426" s="14" t="s">
        <v>73</v>
      </c>
      <c r="AY1426" s="278" t="s">
        <v>165</v>
      </c>
    </row>
    <row r="1427" spans="1:51" s="14" customFormat="1" ht="12">
      <c r="A1427" s="14"/>
      <c r="B1427" s="268"/>
      <c r="C1427" s="269"/>
      <c r="D1427" s="259" t="s">
        <v>173</v>
      </c>
      <c r="E1427" s="270" t="s">
        <v>1</v>
      </c>
      <c r="F1427" s="271" t="s">
        <v>3759</v>
      </c>
      <c r="G1427" s="269"/>
      <c r="H1427" s="272">
        <v>1</v>
      </c>
      <c r="I1427" s="273"/>
      <c r="J1427" s="269"/>
      <c r="K1427" s="269"/>
      <c r="L1427" s="274"/>
      <c r="M1427" s="275"/>
      <c r="N1427" s="276"/>
      <c r="O1427" s="276"/>
      <c r="P1427" s="276"/>
      <c r="Q1427" s="276"/>
      <c r="R1427" s="276"/>
      <c r="S1427" s="276"/>
      <c r="T1427" s="277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78" t="s">
        <v>173</v>
      </c>
      <c r="AU1427" s="278" t="s">
        <v>82</v>
      </c>
      <c r="AV1427" s="14" t="s">
        <v>82</v>
      </c>
      <c r="AW1427" s="14" t="s">
        <v>30</v>
      </c>
      <c r="AX1427" s="14" t="s">
        <v>73</v>
      </c>
      <c r="AY1427" s="278" t="s">
        <v>165</v>
      </c>
    </row>
    <row r="1428" spans="1:65" s="2" customFormat="1" ht="33" customHeight="1">
      <c r="A1428" s="37"/>
      <c r="B1428" s="38"/>
      <c r="C1428" s="279" t="s">
        <v>1740</v>
      </c>
      <c r="D1428" s="279" t="s">
        <v>238</v>
      </c>
      <c r="E1428" s="280" t="s">
        <v>3760</v>
      </c>
      <c r="F1428" s="281" t="s">
        <v>3761</v>
      </c>
      <c r="G1428" s="282" t="s">
        <v>273</v>
      </c>
      <c r="H1428" s="283">
        <v>7</v>
      </c>
      <c r="I1428" s="284"/>
      <c r="J1428" s="285">
        <f>ROUND(I1428*H1428,2)</f>
        <v>0</v>
      </c>
      <c r="K1428" s="286"/>
      <c r="L1428" s="287"/>
      <c r="M1428" s="288" t="s">
        <v>1</v>
      </c>
      <c r="N1428" s="289" t="s">
        <v>38</v>
      </c>
      <c r="O1428" s="90"/>
      <c r="P1428" s="253">
        <f>O1428*H1428</f>
        <v>0</v>
      </c>
      <c r="Q1428" s="253">
        <v>0.01</v>
      </c>
      <c r="R1428" s="253">
        <f>Q1428*H1428</f>
        <v>0.07</v>
      </c>
      <c r="S1428" s="253">
        <v>0</v>
      </c>
      <c r="T1428" s="254">
        <f>S1428*H1428</f>
        <v>0</v>
      </c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R1428" s="255" t="s">
        <v>333</v>
      </c>
      <c r="AT1428" s="255" t="s">
        <v>238</v>
      </c>
      <c r="AU1428" s="255" t="s">
        <v>82</v>
      </c>
      <c r="AY1428" s="16" t="s">
        <v>165</v>
      </c>
      <c r="BE1428" s="256">
        <f>IF(N1428="základní",J1428,0)</f>
        <v>0</v>
      </c>
      <c r="BF1428" s="256">
        <f>IF(N1428="snížená",J1428,0)</f>
        <v>0</v>
      </c>
      <c r="BG1428" s="256">
        <f>IF(N1428="zákl. přenesená",J1428,0)</f>
        <v>0</v>
      </c>
      <c r="BH1428" s="256">
        <f>IF(N1428="sníž. přenesená",J1428,0)</f>
        <v>0</v>
      </c>
      <c r="BI1428" s="256">
        <f>IF(N1428="nulová",J1428,0)</f>
        <v>0</v>
      </c>
      <c r="BJ1428" s="16" t="s">
        <v>80</v>
      </c>
      <c r="BK1428" s="256">
        <f>ROUND(I1428*H1428,2)</f>
        <v>0</v>
      </c>
      <c r="BL1428" s="16" t="s">
        <v>247</v>
      </c>
      <c r="BM1428" s="255" t="s">
        <v>3762</v>
      </c>
    </row>
    <row r="1429" spans="1:51" s="14" customFormat="1" ht="12">
      <c r="A1429" s="14"/>
      <c r="B1429" s="268"/>
      <c r="C1429" s="269"/>
      <c r="D1429" s="259" t="s">
        <v>173</v>
      </c>
      <c r="E1429" s="270" t="s">
        <v>1</v>
      </c>
      <c r="F1429" s="271" t="s">
        <v>3763</v>
      </c>
      <c r="G1429" s="269"/>
      <c r="H1429" s="272">
        <v>7</v>
      </c>
      <c r="I1429" s="273"/>
      <c r="J1429" s="269"/>
      <c r="K1429" s="269"/>
      <c r="L1429" s="274"/>
      <c r="M1429" s="275"/>
      <c r="N1429" s="276"/>
      <c r="O1429" s="276"/>
      <c r="P1429" s="276"/>
      <c r="Q1429" s="276"/>
      <c r="R1429" s="276"/>
      <c r="S1429" s="276"/>
      <c r="T1429" s="27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8" t="s">
        <v>173</v>
      </c>
      <c r="AU1429" s="278" t="s">
        <v>82</v>
      </c>
      <c r="AV1429" s="14" t="s">
        <v>82</v>
      </c>
      <c r="AW1429" s="14" t="s">
        <v>30</v>
      </c>
      <c r="AX1429" s="14" t="s">
        <v>73</v>
      </c>
      <c r="AY1429" s="278" t="s">
        <v>165</v>
      </c>
    </row>
    <row r="1430" spans="1:65" s="2" customFormat="1" ht="33" customHeight="1">
      <c r="A1430" s="37"/>
      <c r="B1430" s="38"/>
      <c r="C1430" s="279" t="s">
        <v>1744</v>
      </c>
      <c r="D1430" s="279" t="s">
        <v>238</v>
      </c>
      <c r="E1430" s="280" t="s">
        <v>3764</v>
      </c>
      <c r="F1430" s="281" t="s">
        <v>3765</v>
      </c>
      <c r="G1430" s="282" t="s">
        <v>273</v>
      </c>
      <c r="H1430" s="283">
        <v>26</v>
      </c>
      <c r="I1430" s="284"/>
      <c r="J1430" s="285">
        <f>ROUND(I1430*H1430,2)</f>
        <v>0</v>
      </c>
      <c r="K1430" s="286"/>
      <c r="L1430" s="287"/>
      <c r="M1430" s="288" t="s">
        <v>1</v>
      </c>
      <c r="N1430" s="289" t="s">
        <v>38</v>
      </c>
      <c r="O1430" s="90"/>
      <c r="P1430" s="253">
        <f>O1430*H1430</f>
        <v>0</v>
      </c>
      <c r="Q1430" s="253">
        <v>0.01</v>
      </c>
      <c r="R1430" s="253">
        <f>Q1430*H1430</f>
        <v>0.26</v>
      </c>
      <c r="S1430" s="253">
        <v>0</v>
      </c>
      <c r="T1430" s="254">
        <f>S1430*H1430</f>
        <v>0</v>
      </c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R1430" s="255" t="s">
        <v>333</v>
      </c>
      <c r="AT1430" s="255" t="s">
        <v>238</v>
      </c>
      <c r="AU1430" s="255" t="s">
        <v>82</v>
      </c>
      <c r="AY1430" s="16" t="s">
        <v>165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6" t="s">
        <v>80</v>
      </c>
      <c r="BK1430" s="256">
        <f>ROUND(I1430*H1430,2)</f>
        <v>0</v>
      </c>
      <c r="BL1430" s="16" t="s">
        <v>247</v>
      </c>
      <c r="BM1430" s="255" t="s">
        <v>3766</v>
      </c>
    </row>
    <row r="1431" spans="1:51" s="14" customFormat="1" ht="12">
      <c r="A1431" s="14"/>
      <c r="B1431" s="268"/>
      <c r="C1431" s="269"/>
      <c r="D1431" s="259" t="s">
        <v>173</v>
      </c>
      <c r="E1431" s="270" t="s">
        <v>1</v>
      </c>
      <c r="F1431" s="271" t="s">
        <v>2729</v>
      </c>
      <c r="G1431" s="269"/>
      <c r="H1431" s="272">
        <v>26</v>
      </c>
      <c r="I1431" s="273"/>
      <c r="J1431" s="269"/>
      <c r="K1431" s="269"/>
      <c r="L1431" s="274"/>
      <c r="M1431" s="275"/>
      <c r="N1431" s="276"/>
      <c r="O1431" s="276"/>
      <c r="P1431" s="276"/>
      <c r="Q1431" s="276"/>
      <c r="R1431" s="276"/>
      <c r="S1431" s="276"/>
      <c r="T1431" s="27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78" t="s">
        <v>173</v>
      </c>
      <c r="AU1431" s="278" t="s">
        <v>82</v>
      </c>
      <c r="AV1431" s="14" t="s">
        <v>82</v>
      </c>
      <c r="AW1431" s="14" t="s">
        <v>30</v>
      </c>
      <c r="AX1431" s="14" t="s">
        <v>73</v>
      </c>
      <c r="AY1431" s="278" t="s">
        <v>165</v>
      </c>
    </row>
    <row r="1432" spans="1:65" s="2" customFormat="1" ht="33" customHeight="1">
      <c r="A1432" s="37"/>
      <c r="B1432" s="38"/>
      <c r="C1432" s="279" t="s">
        <v>1749</v>
      </c>
      <c r="D1432" s="279" t="s">
        <v>238</v>
      </c>
      <c r="E1432" s="280" t="s">
        <v>3767</v>
      </c>
      <c r="F1432" s="281" t="s">
        <v>3768</v>
      </c>
      <c r="G1432" s="282" t="s">
        <v>273</v>
      </c>
      <c r="H1432" s="283">
        <v>14</v>
      </c>
      <c r="I1432" s="284"/>
      <c r="J1432" s="285">
        <f>ROUND(I1432*H1432,2)</f>
        <v>0</v>
      </c>
      <c r="K1432" s="286"/>
      <c r="L1432" s="287"/>
      <c r="M1432" s="288" t="s">
        <v>1</v>
      </c>
      <c r="N1432" s="289" t="s">
        <v>38</v>
      </c>
      <c r="O1432" s="90"/>
      <c r="P1432" s="253">
        <f>O1432*H1432</f>
        <v>0</v>
      </c>
      <c r="Q1432" s="253">
        <v>0.01</v>
      </c>
      <c r="R1432" s="253">
        <f>Q1432*H1432</f>
        <v>0.14</v>
      </c>
      <c r="S1432" s="253">
        <v>0</v>
      </c>
      <c r="T1432" s="254">
        <f>S1432*H1432</f>
        <v>0</v>
      </c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R1432" s="255" t="s">
        <v>333</v>
      </c>
      <c r="AT1432" s="255" t="s">
        <v>238</v>
      </c>
      <c r="AU1432" s="255" t="s">
        <v>82</v>
      </c>
      <c r="AY1432" s="16" t="s">
        <v>165</v>
      </c>
      <c r="BE1432" s="256">
        <f>IF(N1432="základní",J1432,0)</f>
        <v>0</v>
      </c>
      <c r="BF1432" s="256">
        <f>IF(N1432="snížená",J1432,0)</f>
        <v>0</v>
      </c>
      <c r="BG1432" s="256">
        <f>IF(N1432="zákl. přenesená",J1432,0)</f>
        <v>0</v>
      </c>
      <c r="BH1432" s="256">
        <f>IF(N1432="sníž. přenesená",J1432,0)</f>
        <v>0</v>
      </c>
      <c r="BI1432" s="256">
        <f>IF(N1432="nulová",J1432,0)</f>
        <v>0</v>
      </c>
      <c r="BJ1432" s="16" t="s">
        <v>80</v>
      </c>
      <c r="BK1432" s="256">
        <f>ROUND(I1432*H1432,2)</f>
        <v>0</v>
      </c>
      <c r="BL1432" s="16" t="s">
        <v>247</v>
      </c>
      <c r="BM1432" s="255" t="s">
        <v>3769</v>
      </c>
    </row>
    <row r="1433" spans="1:51" s="14" customFormat="1" ht="12">
      <c r="A1433" s="14"/>
      <c r="B1433" s="268"/>
      <c r="C1433" s="269"/>
      <c r="D1433" s="259" t="s">
        <v>173</v>
      </c>
      <c r="E1433" s="270" t="s">
        <v>1</v>
      </c>
      <c r="F1433" s="271" t="s">
        <v>3770</v>
      </c>
      <c r="G1433" s="269"/>
      <c r="H1433" s="272">
        <v>14</v>
      </c>
      <c r="I1433" s="273"/>
      <c r="J1433" s="269"/>
      <c r="K1433" s="269"/>
      <c r="L1433" s="274"/>
      <c r="M1433" s="275"/>
      <c r="N1433" s="276"/>
      <c r="O1433" s="276"/>
      <c r="P1433" s="276"/>
      <c r="Q1433" s="276"/>
      <c r="R1433" s="276"/>
      <c r="S1433" s="276"/>
      <c r="T1433" s="27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8" t="s">
        <v>173</v>
      </c>
      <c r="AU1433" s="278" t="s">
        <v>82</v>
      </c>
      <c r="AV1433" s="14" t="s">
        <v>82</v>
      </c>
      <c r="AW1433" s="14" t="s">
        <v>30</v>
      </c>
      <c r="AX1433" s="14" t="s">
        <v>73</v>
      </c>
      <c r="AY1433" s="278" t="s">
        <v>165</v>
      </c>
    </row>
    <row r="1434" spans="1:65" s="2" customFormat="1" ht="33" customHeight="1">
      <c r="A1434" s="37"/>
      <c r="B1434" s="38"/>
      <c r="C1434" s="279" t="s">
        <v>1754</v>
      </c>
      <c r="D1434" s="279" t="s">
        <v>238</v>
      </c>
      <c r="E1434" s="280" t="s">
        <v>3771</v>
      </c>
      <c r="F1434" s="281" t="s">
        <v>3772</v>
      </c>
      <c r="G1434" s="282" t="s">
        <v>273</v>
      </c>
      <c r="H1434" s="283">
        <v>1</v>
      </c>
      <c r="I1434" s="284"/>
      <c r="J1434" s="285">
        <f>ROUND(I1434*H1434,2)</f>
        <v>0</v>
      </c>
      <c r="K1434" s="286"/>
      <c r="L1434" s="287"/>
      <c r="M1434" s="288" t="s">
        <v>1</v>
      </c>
      <c r="N1434" s="289" t="s">
        <v>38</v>
      </c>
      <c r="O1434" s="90"/>
      <c r="P1434" s="253">
        <f>O1434*H1434</f>
        <v>0</v>
      </c>
      <c r="Q1434" s="253">
        <v>0.01</v>
      </c>
      <c r="R1434" s="253">
        <f>Q1434*H1434</f>
        <v>0.01</v>
      </c>
      <c r="S1434" s="253">
        <v>0</v>
      </c>
      <c r="T1434" s="254">
        <f>S1434*H1434</f>
        <v>0</v>
      </c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R1434" s="255" t="s">
        <v>333</v>
      </c>
      <c r="AT1434" s="255" t="s">
        <v>238</v>
      </c>
      <c r="AU1434" s="255" t="s">
        <v>82</v>
      </c>
      <c r="AY1434" s="16" t="s">
        <v>165</v>
      </c>
      <c r="BE1434" s="256">
        <f>IF(N1434="základní",J1434,0)</f>
        <v>0</v>
      </c>
      <c r="BF1434" s="256">
        <f>IF(N1434="snížená",J1434,0)</f>
        <v>0</v>
      </c>
      <c r="BG1434" s="256">
        <f>IF(N1434="zákl. přenesená",J1434,0)</f>
        <v>0</v>
      </c>
      <c r="BH1434" s="256">
        <f>IF(N1434="sníž. přenesená",J1434,0)</f>
        <v>0</v>
      </c>
      <c r="BI1434" s="256">
        <f>IF(N1434="nulová",J1434,0)</f>
        <v>0</v>
      </c>
      <c r="BJ1434" s="16" t="s">
        <v>80</v>
      </c>
      <c r="BK1434" s="256">
        <f>ROUND(I1434*H1434,2)</f>
        <v>0</v>
      </c>
      <c r="BL1434" s="16" t="s">
        <v>247</v>
      </c>
      <c r="BM1434" s="255" t="s">
        <v>3773</v>
      </c>
    </row>
    <row r="1435" spans="1:51" s="14" customFormat="1" ht="12">
      <c r="A1435" s="14"/>
      <c r="B1435" s="268"/>
      <c r="C1435" s="269"/>
      <c r="D1435" s="259" t="s">
        <v>173</v>
      </c>
      <c r="E1435" s="270" t="s">
        <v>1</v>
      </c>
      <c r="F1435" s="271" t="s">
        <v>1758</v>
      </c>
      <c r="G1435" s="269"/>
      <c r="H1435" s="272">
        <v>1</v>
      </c>
      <c r="I1435" s="273"/>
      <c r="J1435" s="269"/>
      <c r="K1435" s="269"/>
      <c r="L1435" s="274"/>
      <c r="M1435" s="275"/>
      <c r="N1435" s="276"/>
      <c r="O1435" s="276"/>
      <c r="P1435" s="276"/>
      <c r="Q1435" s="276"/>
      <c r="R1435" s="276"/>
      <c r="S1435" s="276"/>
      <c r="T1435" s="277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78" t="s">
        <v>173</v>
      </c>
      <c r="AU1435" s="278" t="s">
        <v>82</v>
      </c>
      <c r="AV1435" s="14" t="s">
        <v>82</v>
      </c>
      <c r="AW1435" s="14" t="s">
        <v>30</v>
      </c>
      <c r="AX1435" s="14" t="s">
        <v>73</v>
      </c>
      <c r="AY1435" s="278" t="s">
        <v>165</v>
      </c>
    </row>
    <row r="1436" spans="1:65" s="2" customFormat="1" ht="33" customHeight="1">
      <c r="A1436" s="37"/>
      <c r="B1436" s="38"/>
      <c r="C1436" s="279" t="s">
        <v>1759</v>
      </c>
      <c r="D1436" s="279" t="s">
        <v>238</v>
      </c>
      <c r="E1436" s="280" t="s">
        <v>3774</v>
      </c>
      <c r="F1436" s="281" t="s">
        <v>3775</v>
      </c>
      <c r="G1436" s="282" t="s">
        <v>273</v>
      </c>
      <c r="H1436" s="283">
        <v>3</v>
      </c>
      <c r="I1436" s="284"/>
      <c r="J1436" s="285">
        <f>ROUND(I1436*H1436,2)</f>
        <v>0</v>
      </c>
      <c r="K1436" s="286"/>
      <c r="L1436" s="287"/>
      <c r="M1436" s="288" t="s">
        <v>1</v>
      </c>
      <c r="N1436" s="289" t="s">
        <v>38</v>
      </c>
      <c r="O1436" s="90"/>
      <c r="P1436" s="253">
        <f>O1436*H1436</f>
        <v>0</v>
      </c>
      <c r="Q1436" s="253">
        <v>0.01</v>
      </c>
      <c r="R1436" s="253">
        <f>Q1436*H1436</f>
        <v>0.03</v>
      </c>
      <c r="S1436" s="253">
        <v>0</v>
      </c>
      <c r="T1436" s="254">
        <f>S1436*H1436</f>
        <v>0</v>
      </c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R1436" s="255" t="s">
        <v>333</v>
      </c>
      <c r="AT1436" s="255" t="s">
        <v>238</v>
      </c>
      <c r="AU1436" s="255" t="s">
        <v>82</v>
      </c>
      <c r="AY1436" s="16" t="s">
        <v>165</v>
      </c>
      <c r="BE1436" s="256">
        <f>IF(N1436="základní",J1436,0)</f>
        <v>0</v>
      </c>
      <c r="BF1436" s="256">
        <f>IF(N1436="snížená",J1436,0)</f>
        <v>0</v>
      </c>
      <c r="BG1436" s="256">
        <f>IF(N1436="zákl. přenesená",J1436,0)</f>
        <v>0</v>
      </c>
      <c r="BH1436" s="256">
        <f>IF(N1436="sníž. přenesená",J1436,0)</f>
        <v>0</v>
      </c>
      <c r="BI1436" s="256">
        <f>IF(N1436="nulová",J1436,0)</f>
        <v>0</v>
      </c>
      <c r="BJ1436" s="16" t="s">
        <v>80</v>
      </c>
      <c r="BK1436" s="256">
        <f>ROUND(I1436*H1436,2)</f>
        <v>0</v>
      </c>
      <c r="BL1436" s="16" t="s">
        <v>247</v>
      </c>
      <c r="BM1436" s="255" t="s">
        <v>3776</v>
      </c>
    </row>
    <row r="1437" spans="1:51" s="14" customFormat="1" ht="12">
      <c r="A1437" s="14"/>
      <c r="B1437" s="268"/>
      <c r="C1437" s="269"/>
      <c r="D1437" s="259" t="s">
        <v>173</v>
      </c>
      <c r="E1437" s="270" t="s">
        <v>1</v>
      </c>
      <c r="F1437" s="271" t="s">
        <v>3777</v>
      </c>
      <c r="G1437" s="269"/>
      <c r="H1437" s="272">
        <v>3</v>
      </c>
      <c r="I1437" s="273"/>
      <c r="J1437" s="269"/>
      <c r="K1437" s="269"/>
      <c r="L1437" s="274"/>
      <c r="M1437" s="275"/>
      <c r="N1437" s="276"/>
      <c r="O1437" s="276"/>
      <c r="P1437" s="276"/>
      <c r="Q1437" s="276"/>
      <c r="R1437" s="276"/>
      <c r="S1437" s="276"/>
      <c r="T1437" s="277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78" t="s">
        <v>173</v>
      </c>
      <c r="AU1437" s="278" t="s">
        <v>82</v>
      </c>
      <c r="AV1437" s="14" t="s">
        <v>82</v>
      </c>
      <c r="AW1437" s="14" t="s">
        <v>30</v>
      </c>
      <c r="AX1437" s="14" t="s">
        <v>73</v>
      </c>
      <c r="AY1437" s="278" t="s">
        <v>165</v>
      </c>
    </row>
    <row r="1438" spans="1:65" s="2" customFormat="1" ht="33" customHeight="1">
      <c r="A1438" s="37"/>
      <c r="B1438" s="38"/>
      <c r="C1438" s="279" t="s">
        <v>1763</v>
      </c>
      <c r="D1438" s="279" t="s">
        <v>238</v>
      </c>
      <c r="E1438" s="280" t="s">
        <v>1750</v>
      </c>
      <c r="F1438" s="281" t="s">
        <v>3778</v>
      </c>
      <c r="G1438" s="282" t="s">
        <v>273</v>
      </c>
      <c r="H1438" s="283">
        <v>2</v>
      </c>
      <c r="I1438" s="284"/>
      <c r="J1438" s="285">
        <f>ROUND(I1438*H1438,2)</f>
        <v>0</v>
      </c>
      <c r="K1438" s="286"/>
      <c r="L1438" s="287"/>
      <c r="M1438" s="288" t="s">
        <v>1</v>
      </c>
      <c r="N1438" s="289" t="s">
        <v>38</v>
      </c>
      <c r="O1438" s="90"/>
      <c r="P1438" s="253">
        <f>O1438*H1438</f>
        <v>0</v>
      </c>
      <c r="Q1438" s="253">
        <v>0.0073</v>
      </c>
      <c r="R1438" s="253">
        <f>Q1438*H1438</f>
        <v>0.0146</v>
      </c>
      <c r="S1438" s="253">
        <v>0</v>
      </c>
      <c r="T1438" s="254">
        <f>S1438*H1438</f>
        <v>0</v>
      </c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R1438" s="255" t="s">
        <v>333</v>
      </c>
      <c r="AT1438" s="255" t="s">
        <v>238</v>
      </c>
      <c r="AU1438" s="255" t="s">
        <v>82</v>
      </c>
      <c r="AY1438" s="16" t="s">
        <v>165</v>
      </c>
      <c r="BE1438" s="256">
        <f>IF(N1438="základní",J1438,0)</f>
        <v>0</v>
      </c>
      <c r="BF1438" s="256">
        <f>IF(N1438="snížená",J1438,0)</f>
        <v>0</v>
      </c>
      <c r="BG1438" s="256">
        <f>IF(N1438="zákl. přenesená",J1438,0)</f>
        <v>0</v>
      </c>
      <c r="BH1438" s="256">
        <f>IF(N1438="sníž. přenesená",J1438,0)</f>
        <v>0</v>
      </c>
      <c r="BI1438" s="256">
        <f>IF(N1438="nulová",J1438,0)</f>
        <v>0</v>
      </c>
      <c r="BJ1438" s="16" t="s">
        <v>80</v>
      </c>
      <c r="BK1438" s="256">
        <f>ROUND(I1438*H1438,2)</f>
        <v>0</v>
      </c>
      <c r="BL1438" s="16" t="s">
        <v>247</v>
      </c>
      <c r="BM1438" s="255" t="s">
        <v>3779</v>
      </c>
    </row>
    <row r="1439" spans="1:51" s="13" customFormat="1" ht="12">
      <c r="A1439" s="13"/>
      <c r="B1439" s="257"/>
      <c r="C1439" s="258"/>
      <c r="D1439" s="259" t="s">
        <v>173</v>
      </c>
      <c r="E1439" s="260" t="s">
        <v>1</v>
      </c>
      <c r="F1439" s="261" t="s">
        <v>1772</v>
      </c>
      <c r="G1439" s="258"/>
      <c r="H1439" s="260" t="s">
        <v>1</v>
      </c>
      <c r="I1439" s="262"/>
      <c r="J1439" s="258"/>
      <c r="K1439" s="258"/>
      <c r="L1439" s="263"/>
      <c r="M1439" s="264"/>
      <c r="N1439" s="265"/>
      <c r="O1439" s="265"/>
      <c r="P1439" s="265"/>
      <c r="Q1439" s="265"/>
      <c r="R1439" s="265"/>
      <c r="S1439" s="265"/>
      <c r="T1439" s="266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67" t="s">
        <v>173</v>
      </c>
      <c r="AU1439" s="267" t="s">
        <v>82</v>
      </c>
      <c r="AV1439" s="13" t="s">
        <v>80</v>
      </c>
      <c r="AW1439" s="13" t="s">
        <v>30</v>
      </c>
      <c r="AX1439" s="13" t="s">
        <v>73</v>
      </c>
      <c r="AY1439" s="267" t="s">
        <v>165</v>
      </c>
    </row>
    <row r="1440" spans="1:51" s="14" customFormat="1" ht="12">
      <c r="A1440" s="14"/>
      <c r="B1440" s="268"/>
      <c r="C1440" s="269"/>
      <c r="D1440" s="259" t="s">
        <v>173</v>
      </c>
      <c r="E1440" s="270" t="s">
        <v>1</v>
      </c>
      <c r="F1440" s="271" t="s">
        <v>3780</v>
      </c>
      <c r="G1440" s="269"/>
      <c r="H1440" s="272">
        <v>1</v>
      </c>
      <c r="I1440" s="273"/>
      <c r="J1440" s="269"/>
      <c r="K1440" s="269"/>
      <c r="L1440" s="274"/>
      <c r="M1440" s="275"/>
      <c r="N1440" s="276"/>
      <c r="O1440" s="276"/>
      <c r="P1440" s="276"/>
      <c r="Q1440" s="276"/>
      <c r="R1440" s="276"/>
      <c r="S1440" s="276"/>
      <c r="T1440" s="277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78" t="s">
        <v>173</v>
      </c>
      <c r="AU1440" s="278" t="s">
        <v>82</v>
      </c>
      <c r="AV1440" s="14" t="s">
        <v>82</v>
      </c>
      <c r="AW1440" s="14" t="s">
        <v>30</v>
      </c>
      <c r="AX1440" s="14" t="s">
        <v>73</v>
      </c>
      <c r="AY1440" s="278" t="s">
        <v>165</v>
      </c>
    </row>
    <row r="1441" spans="1:51" s="14" customFormat="1" ht="12">
      <c r="A1441" s="14"/>
      <c r="B1441" s="268"/>
      <c r="C1441" s="269"/>
      <c r="D1441" s="259" t="s">
        <v>173</v>
      </c>
      <c r="E1441" s="270" t="s">
        <v>1</v>
      </c>
      <c r="F1441" s="271" t="s">
        <v>3781</v>
      </c>
      <c r="G1441" s="269"/>
      <c r="H1441" s="272">
        <v>1</v>
      </c>
      <c r="I1441" s="273"/>
      <c r="J1441" s="269"/>
      <c r="K1441" s="269"/>
      <c r="L1441" s="274"/>
      <c r="M1441" s="275"/>
      <c r="N1441" s="276"/>
      <c r="O1441" s="276"/>
      <c r="P1441" s="276"/>
      <c r="Q1441" s="276"/>
      <c r="R1441" s="276"/>
      <c r="S1441" s="276"/>
      <c r="T1441" s="27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8" t="s">
        <v>173</v>
      </c>
      <c r="AU1441" s="278" t="s">
        <v>82</v>
      </c>
      <c r="AV1441" s="14" t="s">
        <v>82</v>
      </c>
      <c r="AW1441" s="14" t="s">
        <v>30</v>
      </c>
      <c r="AX1441" s="14" t="s">
        <v>73</v>
      </c>
      <c r="AY1441" s="278" t="s">
        <v>165</v>
      </c>
    </row>
    <row r="1442" spans="1:65" s="2" customFormat="1" ht="33" customHeight="1">
      <c r="A1442" s="37"/>
      <c r="B1442" s="38"/>
      <c r="C1442" s="279" t="s">
        <v>1768</v>
      </c>
      <c r="D1442" s="279" t="s">
        <v>238</v>
      </c>
      <c r="E1442" s="280" t="s">
        <v>3782</v>
      </c>
      <c r="F1442" s="281" t="s">
        <v>3783</v>
      </c>
      <c r="G1442" s="282" t="s">
        <v>273</v>
      </c>
      <c r="H1442" s="283">
        <v>4</v>
      </c>
      <c r="I1442" s="284"/>
      <c r="J1442" s="285">
        <f>ROUND(I1442*H1442,2)</f>
        <v>0</v>
      </c>
      <c r="K1442" s="286"/>
      <c r="L1442" s="287"/>
      <c r="M1442" s="288" t="s">
        <v>1</v>
      </c>
      <c r="N1442" s="289" t="s">
        <v>38</v>
      </c>
      <c r="O1442" s="90"/>
      <c r="P1442" s="253">
        <f>O1442*H1442</f>
        <v>0</v>
      </c>
      <c r="Q1442" s="253">
        <v>0.0073</v>
      </c>
      <c r="R1442" s="253">
        <f>Q1442*H1442</f>
        <v>0.0292</v>
      </c>
      <c r="S1442" s="253">
        <v>0</v>
      </c>
      <c r="T1442" s="254">
        <f>S1442*H1442</f>
        <v>0</v>
      </c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R1442" s="255" t="s">
        <v>333</v>
      </c>
      <c r="AT1442" s="255" t="s">
        <v>238</v>
      </c>
      <c r="AU1442" s="255" t="s">
        <v>82</v>
      </c>
      <c r="AY1442" s="16" t="s">
        <v>165</v>
      </c>
      <c r="BE1442" s="256">
        <f>IF(N1442="základní",J1442,0)</f>
        <v>0</v>
      </c>
      <c r="BF1442" s="256">
        <f>IF(N1442="snížená",J1442,0)</f>
        <v>0</v>
      </c>
      <c r="BG1442" s="256">
        <f>IF(N1442="zákl. přenesená",J1442,0)</f>
        <v>0</v>
      </c>
      <c r="BH1442" s="256">
        <f>IF(N1442="sníž. přenesená",J1442,0)</f>
        <v>0</v>
      </c>
      <c r="BI1442" s="256">
        <f>IF(N1442="nulová",J1442,0)</f>
        <v>0</v>
      </c>
      <c r="BJ1442" s="16" t="s">
        <v>80</v>
      </c>
      <c r="BK1442" s="256">
        <f>ROUND(I1442*H1442,2)</f>
        <v>0</v>
      </c>
      <c r="BL1442" s="16" t="s">
        <v>247</v>
      </c>
      <c r="BM1442" s="255" t="s">
        <v>3784</v>
      </c>
    </row>
    <row r="1443" spans="1:51" s="13" customFormat="1" ht="12">
      <c r="A1443" s="13"/>
      <c r="B1443" s="257"/>
      <c r="C1443" s="258"/>
      <c r="D1443" s="259" t="s">
        <v>173</v>
      </c>
      <c r="E1443" s="260" t="s">
        <v>1</v>
      </c>
      <c r="F1443" s="261" t="s">
        <v>1772</v>
      </c>
      <c r="G1443" s="258"/>
      <c r="H1443" s="260" t="s">
        <v>1</v>
      </c>
      <c r="I1443" s="262"/>
      <c r="J1443" s="258"/>
      <c r="K1443" s="258"/>
      <c r="L1443" s="263"/>
      <c r="M1443" s="264"/>
      <c r="N1443" s="265"/>
      <c r="O1443" s="265"/>
      <c r="P1443" s="265"/>
      <c r="Q1443" s="265"/>
      <c r="R1443" s="265"/>
      <c r="S1443" s="265"/>
      <c r="T1443" s="266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67" t="s">
        <v>173</v>
      </c>
      <c r="AU1443" s="267" t="s">
        <v>82</v>
      </c>
      <c r="AV1443" s="13" t="s">
        <v>80</v>
      </c>
      <c r="AW1443" s="13" t="s">
        <v>30</v>
      </c>
      <c r="AX1443" s="13" t="s">
        <v>73</v>
      </c>
      <c r="AY1443" s="267" t="s">
        <v>165</v>
      </c>
    </row>
    <row r="1444" spans="1:51" s="14" customFormat="1" ht="12">
      <c r="A1444" s="14"/>
      <c r="B1444" s="268"/>
      <c r="C1444" s="269"/>
      <c r="D1444" s="259" t="s">
        <v>173</v>
      </c>
      <c r="E1444" s="270" t="s">
        <v>1</v>
      </c>
      <c r="F1444" s="271" t="s">
        <v>3785</v>
      </c>
      <c r="G1444" s="269"/>
      <c r="H1444" s="272">
        <v>2</v>
      </c>
      <c r="I1444" s="273"/>
      <c r="J1444" s="269"/>
      <c r="K1444" s="269"/>
      <c r="L1444" s="274"/>
      <c r="M1444" s="275"/>
      <c r="N1444" s="276"/>
      <c r="O1444" s="276"/>
      <c r="P1444" s="276"/>
      <c r="Q1444" s="276"/>
      <c r="R1444" s="276"/>
      <c r="S1444" s="276"/>
      <c r="T1444" s="27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8" t="s">
        <v>173</v>
      </c>
      <c r="AU1444" s="278" t="s">
        <v>82</v>
      </c>
      <c r="AV1444" s="14" t="s">
        <v>82</v>
      </c>
      <c r="AW1444" s="14" t="s">
        <v>30</v>
      </c>
      <c r="AX1444" s="14" t="s">
        <v>73</v>
      </c>
      <c r="AY1444" s="278" t="s">
        <v>165</v>
      </c>
    </row>
    <row r="1445" spans="1:51" s="14" customFormat="1" ht="12">
      <c r="A1445" s="14"/>
      <c r="B1445" s="268"/>
      <c r="C1445" s="269"/>
      <c r="D1445" s="259" t="s">
        <v>173</v>
      </c>
      <c r="E1445" s="270" t="s">
        <v>1</v>
      </c>
      <c r="F1445" s="271" t="s">
        <v>3786</v>
      </c>
      <c r="G1445" s="269"/>
      <c r="H1445" s="272">
        <v>2</v>
      </c>
      <c r="I1445" s="273"/>
      <c r="J1445" s="269"/>
      <c r="K1445" s="269"/>
      <c r="L1445" s="274"/>
      <c r="M1445" s="275"/>
      <c r="N1445" s="276"/>
      <c r="O1445" s="276"/>
      <c r="P1445" s="276"/>
      <c r="Q1445" s="276"/>
      <c r="R1445" s="276"/>
      <c r="S1445" s="276"/>
      <c r="T1445" s="277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78" t="s">
        <v>173</v>
      </c>
      <c r="AU1445" s="278" t="s">
        <v>82</v>
      </c>
      <c r="AV1445" s="14" t="s">
        <v>82</v>
      </c>
      <c r="AW1445" s="14" t="s">
        <v>30</v>
      </c>
      <c r="AX1445" s="14" t="s">
        <v>73</v>
      </c>
      <c r="AY1445" s="278" t="s">
        <v>165</v>
      </c>
    </row>
    <row r="1446" spans="1:65" s="2" customFormat="1" ht="44.25" customHeight="1">
      <c r="A1446" s="37"/>
      <c r="B1446" s="38"/>
      <c r="C1446" s="279" t="s">
        <v>1774</v>
      </c>
      <c r="D1446" s="279" t="s">
        <v>238</v>
      </c>
      <c r="E1446" s="280" t="s">
        <v>2738</v>
      </c>
      <c r="F1446" s="281" t="s">
        <v>1776</v>
      </c>
      <c r="G1446" s="282" t="s">
        <v>273</v>
      </c>
      <c r="H1446" s="283">
        <v>2</v>
      </c>
      <c r="I1446" s="284"/>
      <c r="J1446" s="285">
        <f>ROUND(I1446*H1446,2)</f>
        <v>0</v>
      </c>
      <c r="K1446" s="286"/>
      <c r="L1446" s="287"/>
      <c r="M1446" s="288" t="s">
        <v>1</v>
      </c>
      <c r="N1446" s="289" t="s">
        <v>38</v>
      </c>
      <c r="O1446" s="90"/>
      <c r="P1446" s="253">
        <f>O1446*H1446</f>
        <v>0</v>
      </c>
      <c r="Q1446" s="253">
        <v>0.0073</v>
      </c>
      <c r="R1446" s="253">
        <f>Q1446*H1446</f>
        <v>0.0146</v>
      </c>
      <c r="S1446" s="253">
        <v>0</v>
      </c>
      <c r="T1446" s="254">
        <f>S1446*H1446</f>
        <v>0</v>
      </c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R1446" s="255" t="s">
        <v>333</v>
      </c>
      <c r="AT1446" s="255" t="s">
        <v>238</v>
      </c>
      <c r="AU1446" s="255" t="s">
        <v>82</v>
      </c>
      <c r="AY1446" s="16" t="s">
        <v>165</v>
      </c>
      <c r="BE1446" s="256">
        <f>IF(N1446="základní",J1446,0)</f>
        <v>0</v>
      </c>
      <c r="BF1446" s="256">
        <f>IF(N1446="snížená",J1446,0)</f>
        <v>0</v>
      </c>
      <c r="BG1446" s="256">
        <f>IF(N1446="zákl. přenesená",J1446,0)</f>
        <v>0</v>
      </c>
      <c r="BH1446" s="256">
        <f>IF(N1446="sníž. přenesená",J1446,0)</f>
        <v>0</v>
      </c>
      <c r="BI1446" s="256">
        <f>IF(N1446="nulová",J1446,0)</f>
        <v>0</v>
      </c>
      <c r="BJ1446" s="16" t="s">
        <v>80</v>
      </c>
      <c r="BK1446" s="256">
        <f>ROUND(I1446*H1446,2)</f>
        <v>0</v>
      </c>
      <c r="BL1446" s="16" t="s">
        <v>247</v>
      </c>
      <c r="BM1446" s="255" t="s">
        <v>3787</v>
      </c>
    </row>
    <row r="1447" spans="1:51" s="13" customFormat="1" ht="12">
      <c r="A1447" s="13"/>
      <c r="B1447" s="257"/>
      <c r="C1447" s="258"/>
      <c r="D1447" s="259" t="s">
        <v>173</v>
      </c>
      <c r="E1447" s="260" t="s">
        <v>1</v>
      </c>
      <c r="F1447" s="261" t="s">
        <v>1772</v>
      </c>
      <c r="G1447" s="258"/>
      <c r="H1447" s="260" t="s">
        <v>1</v>
      </c>
      <c r="I1447" s="262"/>
      <c r="J1447" s="258"/>
      <c r="K1447" s="258"/>
      <c r="L1447" s="263"/>
      <c r="M1447" s="264"/>
      <c r="N1447" s="265"/>
      <c r="O1447" s="265"/>
      <c r="P1447" s="265"/>
      <c r="Q1447" s="265"/>
      <c r="R1447" s="265"/>
      <c r="S1447" s="265"/>
      <c r="T1447" s="266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67" t="s">
        <v>173</v>
      </c>
      <c r="AU1447" s="267" t="s">
        <v>82</v>
      </c>
      <c r="AV1447" s="13" t="s">
        <v>80</v>
      </c>
      <c r="AW1447" s="13" t="s">
        <v>30</v>
      </c>
      <c r="AX1447" s="13" t="s">
        <v>73</v>
      </c>
      <c r="AY1447" s="267" t="s">
        <v>165</v>
      </c>
    </row>
    <row r="1448" spans="1:51" s="14" customFormat="1" ht="12">
      <c r="A1448" s="14"/>
      <c r="B1448" s="268"/>
      <c r="C1448" s="269"/>
      <c r="D1448" s="259" t="s">
        <v>173</v>
      </c>
      <c r="E1448" s="270" t="s">
        <v>1</v>
      </c>
      <c r="F1448" s="271" t="s">
        <v>3780</v>
      </c>
      <c r="G1448" s="269"/>
      <c r="H1448" s="272">
        <v>1</v>
      </c>
      <c r="I1448" s="273"/>
      <c r="J1448" s="269"/>
      <c r="K1448" s="269"/>
      <c r="L1448" s="274"/>
      <c r="M1448" s="275"/>
      <c r="N1448" s="276"/>
      <c r="O1448" s="276"/>
      <c r="P1448" s="276"/>
      <c r="Q1448" s="276"/>
      <c r="R1448" s="276"/>
      <c r="S1448" s="276"/>
      <c r="T1448" s="277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78" t="s">
        <v>173</v>
      </c>
      <c r="AU1448" s="278" t="s">
        <v>82</v>
      </c>
      <c r="AV1448" s="14" t="s">
        <v>82</v>
      </c>
      <c r="AW1448" s="14" t="s">
        <v>30</v>
      </c>
      <c r="AX1448" s="14" t="s">
        <v>73</v>
      </c>
      <c r="AY1448" s="278" t="s">
        <v>165</v>
      </c>
    </row>
    <row r="1449" spans="1:51" s="14" customFormat="1" ht="12">
      <c r="A1449" s="14"/>
      <c r="B1449" s="268"/>
      <c r="C1449" s="269"/>
      <c r="D1449" s="259" t="s">
        <v>173</v>
      </c>
      <c r="E1449" s="270" t="s">
        <v>1</v>
      </c>
      <c r="F1449" s="271" t="s">
        <v>3781</v>
      </c>
      <c r="G1449" s="269"/>
      <c r="H1449" s="272">
        <v>1</v>
      </c>
      <c r="I1449" s="273"/>
      <c r="J1449" s="269"/>
      <c r="K1449" s="269"/>
      <c r="L1449" s="274"/>
      <c r="M1449" s="275"/>
      <c r="N1449" s="276"/>
      <c r="O1449" s="276"/>
      <c r="P1449" s="276"/>
      <c r="Q1449" s="276"/>
      <c r="R1449" s="276"/>
      <c r="S1449" s="276"/>
      <c r="T1449" s="277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78" t="s">
        <v>173</v>
      </c>
      <c r="AU1449" s="278" t="s">
        <v>82</v>
      </c>
      <c r="AV1449" s="14" t="s">
        <v>82</v>
      </c>
      <c r="AW1449" s="14" t="s">
        <v>30</v>
      </c>
      <c r="AX1449" s="14" t="s">
        <v>73</v>
      </c>
      <c r="AY1449" s="278" t="s">
        <v>165</v>
      </c>
    </row>
    <row r="1450" spans="1:65" s="2" customFormat="1" ht="21.75" customHeight="1">
      <c r="A1450" s="37"/>
      <c r="B1450" s="38"/>
      <c r="C1450" s="243" t="s">
        <v>1778</v>
      </c>
      <c r="D1450" s="243" t="s">
        <v>167</v>
      </c>
      <c r="E1450" s="244" t="s">
        <v>3788</v>
      </c>
      <c r="F1450" s="245" t="s">
        <v>3789</v>
      </c>
      <c r="G1450" s="246" t="s">
        <v>170</v>
      </c>
      <c r="H1450" s="247">
        <v>0.792</v>
      </c>
      <c r="I1450" s="248"/>
      <c r="J1450" s="249">
        <f>ROUND(I1450*H1450,2)</f>
        <v>0</v>
      </c>
      <c r="K1450" s="250"/>
      <c r="L1450" s="43"/>
      <c r="M1450" s="251" t="s">
        <v>1</v>
      </c>
      <c r="N1450" s="252" t="s">
        <v>38</v>
      </c>
      <c r="O1450" s="90"/>
      <c r="P1450" s="253">
        <f>O1450*H1450</f>
        <v>0</v>
      </c>
      <c r="Q1450" s="253">
        <v>0</v>
      </c>
      <c r="R1450" s="253">
        <f>Q1450*H1450</f>
        <v>0</v>
      </c>
      <c r="S1450" s="253">
        <v>0</v>
      </c>
      <c r="T1450" s="254">
        <f>S1450*H1450</f>
        <v>0</v>
      </c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R1450" s="255" t="s">
        <v>247</v>
      </c>
      <c r="AT1450" s="255" t="s">
        <v>167</v>
      </c>
      <c r="AU1450" s="255" t="s">
        <v>82</v>
      </c>
      <c r="AY1450" s="16" t="s">
        <v>165</v>
      </c>
      <c r="BE1450" s="256">
        <f>IF(N1450="základní",J1450,0)</f>
        <v>0</v>
      </c>
      <c r="BF1450" s="256">
        <f>IF(N1450="snížená",J1450,0)</f>
        <v>0</v>
      </c>
      <c r="BG1450" s="256">
        <f>IF(N1450="zákl. přenesená",J1450,0)</f>
        <v>0</v>
      </c>
      <c r="BH1450" s="256">
        <f>IF(N1450="sníž. přenesená",J1450,0)</f>
        <v>0</v>
      </c>
      <c r="BI1450" s="256">
        <f>IF(N1450="nulová",J1450,0)</f>
        <v>0</v>
      </c>
      <c r="BJ1450" s="16" t="s">
        <v>80</v>
      </c>
      <c r="BK1450" s="256">
        <f>ROUND(I1450*H1450,2)</f>
        <v>0</v>
      </c>
      <c r="BL1450" s="16" t="s">
        <v>247</v>
      </c>
      <c r="BM1450" s="255" t="s">
        <v>3790</v>
      </c>
    </row>
    <row r="1451" spans="1:51" s="13" customFormat="1" ht="12">
      <c r="A1451" s="13"/>
      <c r="B1451" s="257"/>
      <c r="C1451" s="258"/>
      <c r="D1451" s="259" t="s">
        <v>173</v>
      </c>
      <c r="E1451" s="260" t="s">
        <v>1</v>
      </c>
      <c r="F1451" s="261" t="s">
        <v>403</v>
      </c>
      <c r="G1451" s="258"/>
      <c r="H1451" s="260" t="s">
        <v>1</v>
      </c>
      <c r="I1451" s="262"/>
      <c r="J1451" s="258"/>
      <c r="K1451" s="258"/>
      <c r="L1451" s="263"/>
      <c r="M1451" s="264"/>
      <c r="N1451" s="265"/>
      <c r="O1451" s="265"/>
      <c r="P1451" s="265"/>
      <c r="Q1451" s="265"/>
      <c r="R1451" s="265"/>
      <c r="S1451" s="265"/>
      <c r="T1451" s="266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67" t="s">
        <v>173</v>
      </c>
      <c r="AU1451" s="267" t="s">
        <v>82</v>
      </c>
      <c r="AV1451" s="13" t="s">
        <v>80</v>
      </c>
      <c r="AW1451" s="13" t="s">
        <v>30</v>
      </c>
      <c r="AX1451" s="13" t="s">
        <v>73</v>
      </c>
      <c r="AY1451" s="267" t="s">
        <v>165</v>
      </c>
    </row>
    <row r="1452" spans="1:51" s="14" customFormat="1" ht="12">
      <c r="A1452" s="14"/>
      <c r="B1452" s="268"/>
      <c r="C1452" s="269"/>
      <c r="D1452" s="259" t="s">
        <v>173</v>
      </c>
      <c r="E1452" s="270" t="s">
        <v>1</v>
      </c>
      <c r="F1452" s="271" t="s">
        <v>3307</v>
      </c>
      <c r="G1452" s="269"/>
      <c r="H1452" s="272">
        <v>0.792</v>
      </c>
      <c r="I1452" s="273"/>
      <c r="J1452" s="269"/>
      <c r="K1452" s="269"/>
      <c r="L1452" s="274"/>
      <c r="M1452" s="275"/>
      <c r="N1452" s="276"/>
      <c r="O1452" s="276"/>
      <c r="P1452" s="276"/>
      <c r="Q1452" s="276"/>
      <c r="R1452" s="276"/>
      <c r="S1452" s="276"/>
      <c r="T1452" s="277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78" t="s">
        <v>173</v>
      </c>
      <c r="AU1452" s="278" t="s">
        <v>82</v>
      </c>
      <c r="AV1452" s="14" t="s">
        <v>82</v>
      </c>
      <c r="AW1452" s="14" t="s">
        <v>30</v>
      </c>
      <c r="AX1452" s="14" t="s">
        <v>73</v>
      </c>
      <c r="AY1452" s="278" t="s">
        <v>165</v>
      </c>
    </row>
    <row r="1453" spans="1:65" s="2" customFormat="1" ht="21.75" customHeight="1">
      <c r="A1453" s="37"/>
      <c r="B1453" s="38"/>
      <c r="C1453" s="243" t="s">
        <v>1784</v>
      </c>
      <c r="D1453" s="243" t="s">
        <v>167</v>
      </c>
      <c r="E1453" s="244" t="s">
        <v>1785</v>
      </c>
      <c r="F1453" s="245" t="s">
        <v>1786</v>
      </c>
      <c r="G1453" s="246" t="s">
        <v>170</v>
      </c>
      <c r="H1453" s="247">
        <v>65.159</v>
      </c>
      <c r="I1453" s="248"/>
      <c r="J1453" s="249">
        <f>ROUND(I1453*H1453,2)</f>
        <v>0</v>
      </c>
      <c r="K1453" s="250"/>
      <c r="L1453" s="43"/>
      <c r="M1453" s="251" t="s">
        <v>1</v>
      </c>
      <c r="N1453" s="252" t="s">
        <v>38</v>
      </c>
      <c r="O1453" s="90"/>
      <c r="P1453" s="253">
        <f>O1453*H1453</f>
        <v>0</v>
      </c>
      <c r="Q1453" s="253">
        <v>0</v>
      </c>
      <c r="R1453" s="253">
        <f>Q1453*H1453</f>
        <v>0</v>
      </c>
      <c r="S1453" s="253">
        <v>0</v>
      </c>
      <c r="T1453" s="254">
        <f>S1453*H1453</f>
        <v>0</v>
      </c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R1453" s="255" t="s">
        <v>247</v>
      </c>
      <c r="AT1453" s="255" t="s">
        <v>167</v>
      </c>
      <c r="AU1453" s="255" t="s">
        <v>82</v>
      </c>
      <c r="AY1453" s="16" t="s">
        <v>165</v>
      </c>
      <c r="BE1453" s="256">
        <f>IF(N1453="základní",J1453,0)</f>
        <v>0</v>
      </c>
      <c r="BF1453" s="256">
        <f>IF(N1453="snížená",J1453,0)</f>
        <v>0</v>
      </c>
      <c r="BG1453" s="256">
        <f>IF(N1453="zákl. přenesená",J1453,0)</f>
        <v>0</v>
      </c>
      <c r="BH1453" s="256">
        <f>IF(N1453="sníž. přenesená",J1453,0)</f>
        <v>0</v>
      </c>
      <c r="BI1453" s="256">
        <f>IF(N1453="nulová",J1453,0)</f>
        <v>0</v>
      </c>
      <c r="BJ1453" s="16" t="s">
        <v>80</v>
      </c>
      <c r="BK1453" s="256">
        <f>ROUND(I1453*H1453,2)</f>
        <v>0</v>
      </c>
      <c r="BL1453" s="16" t="s">
        <v>247</v>
      </c>
      <c r="BM1453" s="255" t="s">
        <v>3791</v>
      </c>
    </row>
    <row r="1454" spans="1:51" s="13" customFormat="1" ht="12">
      <c r="A1454" s="13"/>
      <c r="B1454" s="257"/>
      <c r="C1454" s="258"/>
      <c r="D1454" s="259" t="s">
        <v>173</v>
      </c>
      <c r="E1454" s="260" t="s">
        <v>1</v>
      </c>
      <c r="F1454" s="261" t="s">
        <v>403</v>
      </c>
      <c r="G1454" s="258"/>
      <c r="H1454" s="260" t="s">
        <v>1</v>
      </c>
      <c r="I1454" s="262"/>
      <c r="J1454" s="258"/>
      <c r="K1454" s="258"/>
      <c r="L1454" s="263"/>
      <c r="M1454" s="264"/>
      <c r="N1454" s="265"/>
      <c r="O1454" s="265"/>
      <c r="P1454" s="265"/>
      <c r="Q1454" s="265"/>
      <c r="R1454" s="265"/>
      <c r="S1454" s="265"/>
      <c r="T1454" s="266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67" t="s">
        <v>173</v>
      </c>
      <c r="AU1454" s="267" t="s">
        <v>82</v>
      </c>
      <c r="AV1454" s="13" t="s">
        <v>80</v>
      </c>
      <c r="AW1454" s="13" t="s">
        <v>30</v>
      </c>
      <c r="AX1454" s="13" t="s">
        <v>73</v>
      </c>
      <c r="AY1454" s="267" t="s">
        <v>165</v>
      </c>
    </row>
    <row r="1455" spans="1:51" s="14" customFormat="1" ht="12">
      <c r="A1455" s="14"/>
      <c r="B1455" s="268"/>
      <c r="C1455" s="269"/>
      <c r="D1455" s="259" t="s">
        <v>173</v>
      </c>
      <c r="E1455" s="270" t="s">
        <v>1</v>
      </c>
      <c r="F1455" s="271" t="s">
        <v>3304</v>
      </c>
      <c r="G1455" s="269"/>
      <c r="H1455" s="272">
        <v>1.769</v>
      </c>
      <c r="I1455" s="273"/>
      <c r="J1455" s="269"/>
      <c r="K1455" s="269"/>
      <c r="L1455" s="274"/>
      <c r="M1455" s="275"/>
      <c r="N1455" s="276"/>
      <c r="O1455" s="276"/>
      <c r="P1455" s="276"/>
      <c r="Q1455" s="276"/>
      <c r="R1455" s="276"/>
      <c r="S1455" s="276"/>
      <c r="T1455" s="277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78" t="s">
        <v>173</v>
      </c>
      <c r="AU1455" s="278" t="s">
        <v>82</v>
      </c>
      <c r="AV1455" s="14" t="s">
        <v>82</v>
      </c>
      <c r="AW1455" s="14" t="s">
        <v>30</v>
      </c>
      <c r="AX1455" s="14" t="s">
        <v>73</v>
      </c>
      <c r="AY1455" s="278" t="s">
        <v>165</v>
      </c>
    </row>
    <row r="1456" spans="1:51" s="14" customFormat="1" ht="12">
      <c r="A1456" s="14"/>
      <c r="B1456" s="268"/>
      <c r="C1456" s="269"/>
      <c r="D1456" s="259" t="s">
        <v>173</v>
      </c>
      <c r="E1456" s="270" t="s">
        <v>1</v>
      </c>
      <c r="F1456" s="271" t="s">
        <v>3306</v>
      </c>
      <c r="G1456" s="269"/>
      <c r="H1456" s="272">
        <v>1.898</v>
      </c>
      <c r="I1456" s="273"/>
      <c r="J1456" s="269"/>
      <c r="K1456" s="269"/>
      <c r="L1456" s="274"/>
      <c r="M1456" s="275"/>
      <c r="N1456" s="276"/>
      <c r="O1456" s="276"/>
      <c r="P1456" s="276"/>
      <c r="Q1456" s="276"/>
      <c r="R1456" s="276"/>
      <c r="S1456" s="276"/>
      <c r="T1456" s="277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8" t="s">
        <v>173</v>
      </c>
      <c r="AU1456" s="278" t="s">
        <v>82</v>
      </c>
      <c r="AV1456" s="14" t="s">
        <v>82</v>
      </c>
      <c r="AW1456" s="14" t="s">
        <v>30</v>
      </c>
      <c r="AX1456" s="14" t="s">
        <v>73</v>
      </c>
      <c r="AY1456" s="278" t="s">
        <v>165</v>
      </c>
    </row>
    <row r="1457" spans="1:51" s="14" customFormat="1" ht="12">
      <c r="A1457" s="14"/>
      <c r="B1457" s="268"/>
      <c r="C1457" s="269"/>
      <c r="D1457" s="259" t="s">
        <v>173</v>
      </c>
      <c r="E1457" s="270" t="s">
        <v>1</v>
      </c>
      <c r="F1457" s="271" t="s">
        <v>3307</v>
      </c>
      <c r="G1457" s="269"/>
      <c r="H1457" s="272">
        <v>0.792</v>
      </c>
      <c r="I1457" s="273"/>
      <c r="J1457" s="269"/>
      <c r="K1457" s="269"/>
      <c r="L1457" s="274"/>
      <c r="M1457" s="275"/>
      <c r="N1457" s="276"/>
      <c r="O1457" s="276"/>
      <c r="P1457" s="276"/>
      <c r="Q1457" s="276"/>
      <c r="R1457" s="276"/>
      <c r="S1457" s="276"/>
      <c r="T1457" s="277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78" t="s">
        <v>173</v>
      </c>
      <c r="AU1457" s="278" t="s">
        <v>82</v>
      </c>
      <c r="AV1457" s="14" t="s">
        <v>82</v>
      </c>
      <c r="AW1457" s="14" t="s">
        <v>30</v>
      </c>
      <c r="AX1457" s="14" t="s">
        <v>73</v>
      </c>
      <c r="AY1457" s="278" t="s">
        <v>165</v>
      </c>
    </row>
    <row r="1458" spans="1:51" s="14" customFormat="1" ht="12">
      <c r="A1458" s="14"/>
      <c r="B1458" s="268"/>
      <c r="C1458" s="269"/>
      <c r="D1458" s="259" t="s">
        <v>173</v>
      </c>
      <c r="E1458" s="270" t="s">
        <v>1</v>
      </c>
      <c r="F1458" s="271" t="s">
        <v>3308</v>
      </c>
      <c r="G1458" s="269"/>
      <c r="H1458" s="272">
        <v>14.11</v>
      </c>
      <c r="I1458" s="273"/>
      <c r="J1458" s="269"/>
      <c r="K1458" s="269"/>
      <c r="L1458" s="274"/>
      <c r="M1458" s="275"/>
      <c r="N1458" s="276"/>
      <c r="O1458" s="276"/>
      <c r="P1458" s="276"/>
      <c r="Q1458" s="276"/>
      <c r="R1458" s="276"/>
      <c r="S1458" s="276"/>
      <c r="T1458" s="27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8" t="s">
        <v>173</v>
      </c>
      <c r="AU1458" s="278" t="s">
        <v>82</v>
      </c>
      <c r="AV1458" s="14" t="s">
        <v>82</v>
      </c>
      <c r="AW1458" s="14" t="s">
        <v>30</v>
      </c>
      <c r="AX1458" s="14" t="s">
        <v>73</v>
      </c>
      <c r="AY1458" s="278" t="s">
        <v>165</v>
      </c>
    </row>
    <row r="1459" spans="1:51" s="14" customFormat="1" ht="12">
      <c r="A1459" s="14"/>
      <c r="B1459" s="268"/>
      <c r="C1459" s="269"/>
      <c r="D1459" s="259" t="s">
        <v>173</v>
      </c>
      <c r="E1459" s="270" t="s">
        <v>1</v>
      </c>
      <c r="F1459" s="271" t="s">
        <v>3309</v>
      </c>
      <c r="G1459" s="269"/>
      <c r="H1459" s="272">
        <v>16.464</v>
      </c>
      <c r="I1459" s="273"/>
      <c r="J1459" s="269"/>
      <c r="K1459" s="269"/>
      <c r="L1459" s="274"/>
      <c r="M1459" s="275"/>
      <c r="N1459" s="276"/>
      <c r="O1459" s="276"/>
      <c r="P1459" s="276"/>
      <c r="Q1459" s="276"/>
      <c r="R1459" s="276"/>
      <c r="S1459" s="276"/>
      <c r="T1459" s="277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78" t="s">
        <v>173</v>
      </c>
      <c r="AU1459" s="278" t="s">
        <v>82</v>
      </c>
      <c r="AV1459" s="14" t="s">
        <v>82</v>
      </c>
      <c r="AW1459" s="14" t="s">
        <v>30</v>
      </c>
      <c r="AX1459" s="14" t="s">
        <v>73</v>
      </c>
      <c r="AY1459" s="278" t="s">
        <v>165</v>
      </c>
    </row>
    <row r="1460" spans="1:51" s="13" customFormat="1" ht="12">
      <c r="A1460" s="13"/>
      <c r="B1460" s="257"/>
      <c r="C1460" s="258"/>
      <c r="D1460" s="259" t="s">
        <v>173</v>
      </c>
      <c r="E1460" s="260" t="s">
        <v>1</v>
      </c>
      <c r="F1460" s="261" t="s">
        <v>408</v>
      </c>
      <c r="G1460" s="258"/>
      <c r="H1460" s="260" t="s">
        <v>1</v>
      </c>
      <c r="I1460" s="262"/>
      <c r="J1460" s="258"/>
      <c r="K1460" s="258"/>
      <c r="L1460" s="263"/>
      <c r="M1460" s="264"/>
      <c r="N1460" s="265"/>
      <c r="O1460" s="265"/>
      <c r="P1460" s="265"/>
      <c r="Q1460" s="265"/>
      <c r="R1460" s="265"/>
      <c r="S1460" s="265"/>
      <c r="T1460" s="266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67" t="s">
        <v>173</v>
      </c>
      <c r="AU1460" s="267" t="s">
        <v>82</v>
      </c>
      <c r="AV1460" s="13" t="s">
        <v>80</v>
      </c>
      <c r="AW1460" s="13" t="s">
        <v>30</v>
      </c>
      <c r="AX1460" s="13" t="s">
        <v>73</v>
      </c>
      <c r="AY1460" s="267" t="s">
        <v>165</v>
      </c>
    </row>
    <row r="1461" spans="1:51" s="14" customFormat="1" ht="12">
      <c r="A1461" s="14"/>
      <c r="B1461" s="268"/>
      <c r="C1461" s="269"/>
      <c r="D1461" s="259" t="s">
        <v>173</v>
      </c>
      <c r="E1461" s="270" t="s">
        <v>1</v>
      </c>
      <c r="F1461" s="271" t="s">
        <v>3309</v>
      </c>
      <c r="G1461" s="269"/>
      <c r="H1461" s="272">
        <v>16.464</v>
      </c>
      <c r="I1461" s="273"/>
      <c r="J1461" s="269"/>
      <c r="K1461" s="269"/>
      <c r="L1461" s="274"/>
      <c r="M1461" s="275"/>
      <c r="N1461" s="276"/>
      <c r="O1461" s="276"/>
      <c r="P1461" s="276"/>
      <c r="Q1461" s="276"/>
      <c r="R1461" s="276"/>
      <c r="S1461" s="276"/>
      <c r="T1461" s="277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78" t="s">
        <v>173</v>
      </c>
      <c r="AU1461" s="278" t="s">
        <v>82</v>
      </c>
      <c r="AV1461" s="14" t="s">
        <v>82</v>
      </c>
      <c r="AW1461" s="14" t="s">
        <v>30</v>
      </c>
      <c r="AX1461" s="14" t="s">
        <v>73</v>
      </c>
      <c r="AY1461" s="278" t="s">
        <v>165</v>
      </c>
    </row>
    <row r="1462" spans="1:51" s="14" customFormat="1" ht="12">
      <c r="A1462" s="14"/>
      <c r="B1462" s="268"/>
      <c r="C1462" s="269"/>
      <c r="D1462" s="259" t="s">
        <v>173</v>
      </c>
      <c r="E1462" s="270" t="s">
        <v>1</v>
      </c>
      <c r="F1462" s="271" t="s">
        <v>3313</v>
      </c>
      <c r="G1462" s="269"/>
      <c r="H1462" s="272">
        <v>13.662</v>
      </c>
      <c r="I1462" s="273"/>
      <c r="J1462" s="269"/>
      <c r="K1462" s="269"/>
      <c r="L1462" s="274"/>
      <c r="M1462" s="275"/>
      <c r="N1462" s="276"/>
      <c r="O1462" s="276"/>
      <c r="P1462" s="276"/>
      <c r="Q1462" s="276"/>
      <c r="R1462" s="276"/>
      <c r="S1462" s="276"/>
      <c r="T1462" s="277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8" t="s">
        <v>173</v>
      </c>
      <c r="AU1462" s="278" t="s">
        <v>82</v>
      </c>
      <c r="AV1462" s="14" t="s">
        <v>82</v>
      </c>
      <c r="AW1462" s="14" t="s">
        <v>30</v>
      </c>
      <c r="AX1462" s="14" t="s">
        <v>73</v>
      </c>
      <c r="AY1462" s="278" t="s">
        <v>165</v>
      </c>
    </row>
    <row r="1463" spans="1:65" s="2" customFormat="1" ht="21.75" customHeight="1">
      <c r="A1463" s="37"/>
      <c r="B1463" s="38"/>
      <c r="C1463" s="243" t="s">
        <v>1788</v>
      </c>
      <c r="D1463" s="243" t="s">
        <v>167</v>
      </c>
      <c r="E1463" s="244" t="s">
        <v>1789</v>
      </c>
      <c r="F1463" s="245" t="s">
        <v>1790</v>
      </c>
      <c r="G1463" s="246" t="s">
        <v>170</v>
      </c>
      <c r="H1463" s="247">
        <v>101.801</v>
      </c>
      <c r="I1463" s="248"/>
      <c r="J1463" s="249">
        <f>ROUND(I1463*H1463,2)</f>
        <v>0</v>
      </c>
      <c r="K1463" s="250"/>
      <c r="L1463" s="43"/>
      <c r="M1463" s="251" t="s">
        <v>1</v>
      </c>
      <c r="N1463" s="252" t="s">
        <v>38</v>
      </c>
      <c r="O1463" s="90"/>
      <c r="P1463" s="253">
        <f>O1463*H1463</f>
        <v>0</v>
      </c>
      <c r="Q1463" s="253">
        <v>0</v>
      </c>
      <c r="R1463" s="253">
        <f>Q1463*H1463</f>
        <v>0</v>
      </c>
      <c r="S1463" s="253">
        <v>0</v>
      </c>
      <c r="T1463" s="254">
        <f>S1463*H1463</f>
        <v>0</v>
      </c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37"/>
      <c r="AE1463" s="37"/>
      <c r="AR1463" s="255" t="s">
        <v>247</v>
      </c>
      <c r="AT1463" s="255" t="s">
        <v>167</v>
      </c>
      <c r="AU1463" s="255" t="s">
        <v>82</v>
      </c>
      <c r="AY1463" s="16" t="s">
        <v>165</v>
      </c>
      <c r="BE1463" s="256">
        <f>IF(N1463="základní",J1463,0)</f>
        <v>0</v>
      </c>
      <c r="BF1463" s="256">
        <f>IF(N1463="snížená",J1463,0)</f>
        <v>0</v>
      </c>
      <c r="BG1463" s="256">
        <f>IF(N1463="zákl. přenesená",J1463,0)</f>
        <v>0</v>
      </c>
      <c r="BH1463" s="256">
        <f>IF(N1463="sníž. přenesená",J1463,0)</f>
        <v>0</v>
      </c>
      <c r="BI1463" s="256">
        <f>IF(N1463="nulová",J1463,0)</f>
        <v>0</v>
      </c>
      <c r="BJ1463" s="16" t="s">
        <v>80</v>
      </c>
      <c r="BK1463" s="256">
        <f>ROUND(I1463*H1463,2)</f>
        <v>0</v>
      </c>
      <c r="BL1463" s="16" t="s">
        <v>247</v>
      </c>
      <c r="BM1463" s="255" t="s">
        <v>3792</v>
      </c>
    </row>
    <row r="1464" spans="1:51" s="13" customFormat="1" ht="12">
      <c r="A1464" s="13"/>
      <c r="B1464" s="257"/>
      <c r="C1464" s="258"/>
      <c r="D1464" s="259" t="s">
        <v>173</v>
      </c>
      <c r="E1464" s="260" t="s">
        <v>1</v>
      </c>
      <c r="F1464" s="261" t="s">
        <v>403</v>
      </c>
      <c r="G1464" s="258"/>
      <c r="H1464" s="260" t="s">
        <v>1</v>
      </c>
      <c r="I1464" s="262"/>
      <c r="J1464" s="258"/>
      <c r="K1464" s="258"/>
      <c r="L1464" s="263"/>
      <c r="M1464" s="264"/>
      <c r="N1464" s="265"/>
      <c r="O1464" s="265"/>
      <c r="P1464" s="265"/>
      <c r="Q1464" s="265"/>
      <c r="R1464" s="265"/>
      <c r="S1464" s="265"/>
      <c r="T1464" s="266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67" t="s">
        <v>173</v>
      </c>
      <c r="AU1464" s="267" t="s">
        <v>82</v>
      </c>
      <c r="AV1464" s="13" t="s">
        <v>80</v>
      </c>
      <c r="AW1464" s="13" t="s">
        <v>30</v>
      </c>
      <c r="AX1464" s="13" t="s">
        <v>73</v>
      </c>
      <c r="AY1464" s="267" t="s">
        <v>165</v>
      </c>
    </row>
    <row r="1465" spans="1:51" s="14" customFormat="1" ht="12">
      <c r="A1465" s="14"/>
      <c r="B1465" s="268"/>
      <c r="C1465" s="269"/>
      <c r="D1465" s="259" t="s">
        <v>173</v>
      </c>
      <c r="E1465" s="270" t="s">
        <v>1</v>
      </c>
      <c r="F1465" s="271" t="s">
        <v>3755</v>
      </c>
      <c r="G1465" s="269"/>
      <c r="H1465" s="272">
        <v>3.125</v>
      </c>
      <c r="I1465" s="273"/>
      <c r="J1465" s="269"/>
      <c r="K1465" s="269"/>
      <c r="L1465" s="274"/>
      <c r="M1465" s="275"/>
      <c r="N1465" s="276"/>
      <c r="O1465" s="276"/>
      <c r="P1465" s="276"/>
      <c r="Q1465" s="276"/>
      <c r="R1465" s="276"/>
      <c r="S1465" s="276"/>
      <c r="T1465" s="277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8" t="s">
        <v>173</v>
      </c>
      <c r="AU1465" s="278" t="s">
        <v>82</v>
      </c>
      <c r="AV1465" s="14" t="s">
        <v>82</v>
      </c>
      <c r="AW1465" s="14" t="s">
        <v>30</v>
      </c>
      <c r="AX1465" s="14" t="s">
        <v>73</v>
      </c>
      <c r="AY1465" s="278" t="s">
        <v>165</v>
      </c>
    </row>
    <row r="1466" spans="1:51" s="14" customFormat="1" ht="12">
      <c r="A1466" s="14"/>
      <c r="B1466" s="268"/>
      <c r="C1466" s="269"/>
      <c r="D1466" s="259" t="s">
        <v>173</v>
      </c>
      <c r="E1466" s="270" t="s">
        <v>1</v>
      </c>
      <c r="F1466" s="271" t="s">
        <v>3305</v>
      </c>
      <c r="G1466" s="269"/>
      <c r="H1466" s="272">
        <v>12.172</v>
      </c>
      <c r="I1466" s="273"/>
      <c r="J1466" s="269"/>
      <c r="K1466" s="269"/>
      <c r="L1466" s="274"/>
      <c r="M1466" s="275"/>
      <c r="N1466" s="276"/>
      <c r="O1466" s="276"/>
      <c r="P1466" s="276"/>
      <c r="Q1466" s="276"/>
      <c r="R1466" s="276"/>
      <c r="S1466" s="276"/>
      <c r="T1466" s="277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78" t="s">
        <v>173</v>
      </c>
      <c r="AU1466" s="278" t="s">
        <v>82</v>
      </c>
      <c r="AV1466" s="14" t="s">
        <v>82</v>
      </c>
      <c r="AW1466" s="14" t="s">
        <v>30</v>
      </c>
      <c r="AX1466" s="14" t="s">
        <v>73</v>
      </c>
      <c r="AY1466" s="278" t="s">
        <v>165</v>
      </c>
    </row>
    <row r="1467" spans="1:51" s="14" customFormat="1" ht="12">
      <c r="A1467" s="14"/>
      <c r="B1467" s="268"/>
      <c r="C1467" s="269"/>
      <c r="D1467" s="259" t="s">
        <v>173</v>
      </c>
      <c r="E1467" s="270" t="s">
        <v>1</v>
      </c>
      <c r="F1467" s="271" t="s">
        <v>3310</v>
      </c>
      <c r="G1467" s="269"/>
      <c r="H1467" s="272">
        <v>27.014</v>
      </c>
      <c r="I1467" s="273"/>
      <c r="J1467" s="269"/>
      <c r="K1467" s="269"/>
      <c r="L1467" s="274"/>
      <c r="M1467" s="275"/>
      <c r="N1467" s="276"/>
      <c r="O1467" s="276"/>
      <c r="P1467" s="276"/>
      <c r="Q1467" s="276"/>
      <c r="R1467" s="276"/>
      <c r="S1467" s="276"/>
      <c r="T1467" s="277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78" t="s">
        <v>173</v>
      </c>
      <c r="AU1467" s="278" t="s">
        <v>82</v>
      </c>
      <c r="AV1467" s="14" t="s">
        <v>82</v>
      </c>
      <c r="AW1467" s="14" t="s">
        <v>30</v>
      </c>
      <c r="AX1467" s="14" t="s">
        <v>73</v>
      </c>
      <c r="AY1467" s="278" t="s">
        <v>165</v>
      </c>
    </row>
    <row r="1468" spans="1:51" s="13" customFormat="1" ht="12">
      <c r="A1468" s="13"/>
      <c r="B1468" s="257"/>
      <c r="C1468" s="258"/>
      <c r="D1468" s="259" t="s">
        <v>173</v>
      </c>
      <c r="E1468" s="260" t="s">
        <v>1</v>
      </c>
      <c r="F1468" s="261" t="s">
        <v>408</v>
      </c>
      <c r="G1468" s="258"/>
      <c r="H1468" s="260" t="s">
        <v>1</v>
      </c>
      <c r="I1468" s="262"/>
      <c r="J1468" s="258"/>
      <c r="K1468" s="258"/>
      <c r="L1468" s="263"/>
      <c r="M1468" s="264"/>
      <c r="N1468" s="265"/>
      <c r="O1468" s="265"/>
      <c r="P1468" s="265"/>
      <c r="Q1468" s="265"/>
      <c r="R1468" s="265"/>
      <c r="S1468" s="265"/>
      <c r="T1468" s="266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67" t="s">
        <v>173</v>
      </c>
      <c r="AU1468" s="267" t="s">
        <v>82</v>
      </c>
      <c r="AV1468" s="13" t="s">
        <v>80</v>
      </c>
      <c r="AW1468" s="13" t="s">
        <v>30</v>
      </c>
      <c r="AX1468" s="13" t="s">
        <v>73</v>
      </c>
      <c r="AY1468" s="267" t="s">
        <v>165</v>
      </c>
    </row>
    <row r="1469" spans="1:51" s="14" customFormat="1" ht="12">
      <c r="A1469" s="14"/>
      <c r="B1469" s="268"/>
      <c r="C1469" s="269"/>
      <c r="D1469" s="259" t="s">
        <v>173</v>
      </c>
      <c r="E1469" s="270" t="s">
        <v>1</v>
      </c>
      <c r="F1469" s="271" t="s">
        <v>3755</v>
      </c>
      <c r="G1469" s="269"/>
      <c r="H1469" s="272">
        <v>3.125</v>
      </c>
      <c r="I1469" s="273"/>
      <c r="J1469" s="269"/>
      <c r="K1469" s="269"/>
      <c r="L1469" s="274"/>
      <c r="M1469" s="275"/>
      <c r="N1469" s="276"/>
      <c r="O1469" s="276"/>
      <c r="P1469" s="276"/>
      <c r="Q1469" s="276"/>
      <c r="R1469" s="276"/>
      <c r="S1469" s="276"/>
      <c r="T1469" s="277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78" t="s">
        <v>173</v>
      </c>
      <c r="AU1469" s="278" t="s">
        <v>82</v>
      </c>
      <c r="AV1469" s="14" t="s">
        <v>82</v>
      </c>
      <c r="AW1469" s="14" t="s">
        <v>30</v>
      </c>
      <c r="AX1469" s="14" t="s">
        <v>73</v>
      </c>
      <c r="AY1469" s="278" t="s">
        <v>165</v>
      </c>
    </row>
    <row r="1470" spans="1:51" s="14" customFormat="1" ht="12">
      <c r="A1470" s="14"/>
      <c r="B1470" s="268"/>
      <c r="C1470" s="269"/>
      <c r="D1470" s="259" t="s">
        <v>173</v>
      </c>
      <c r="E1470" s="270" t="s">
        <v>1</v>
      </c>
      <c r="F1470" s="271" t="s">
        <v>3311</v>
      </c>
      <c r="G1470" s="269"/>
      <c r="H1470" s="272">
        <v>16.538</v>
      </c>
      <c r="I1470" s="273"/>
      <c r="J1470" s="269"/>
      <c r="K1470" s="269"/>
      <c r="L1470" s="274"/>
      <c r="M1470" s="275"/>
      <c r="N1470" s="276"/>
      <c r="O1470" s="276"/>
      <c r="P1470" s="276"/>
      <c r="Q1470" s="276"/>
      <c r="R1470" s="276"/>
      <c r="S1470" s="276"/>
      <c r="T1470" s="277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8" t="s">
        <v>173</v>
      </c>
      <c r="AU1470" s="278" t="s">
        <v>82</v>
      </c>
      <c r="AV1470" s="14" t="s">
        <v>82</v>
      </c>
      <c r="AW1470" s="14" t="s">
        <v>30</v>
      </c>
      <c r="AX1470" s="14" t="s">
        <v>73</v>
      </c>
      <c r="AY1470" s="278" t="s">
        <v>165</v>
      </c>
    </row>
    <row r="1471" spans="1:51" s="14" customFormat="1" ht="12">
      <c r="A1471" s="14"/>
      <c r="B1471" s="268"/>
      <c r="C1471" s="269"/>
      <c r="D1471" s="259" t="s">
        <v>173</v>
      </c>
      <c r="E1471" s="270" t="s">
        <v>1</v>
      </c>
      <c r="F1471" s="271" t="s">
        <v>3312</v>
      </c>
      <c r="G1471" s="269"/>
      <c r="H1471" s="272">
        <v>39.827</v>
      </c>
      <c r="I1471" s="273"/>
      <c r="J1471" s="269"/>
      <c r="K1471" s="269"/>
      <c r="L1471" s="274"/>
      <c r="M1471" s="275"/>
      <c r="N1471" s="276"/>
      <c r="O1471" s="276"/>
      <c r="P1471" s="276"/>
      <c r="Q1471" s="276"/>
      <c r="R1471" s="276"/>
      <c r="S1471" s="276"/>
      <c r="T1471" s="277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8" t="s">
        <v>173</v>
      </c>
      <c r="AU1471" s="278" t="s">
        <v>82</v>
      </c>
      <c r="AV1471" s="14" t="s">
        <v>82</v>
      </c>
      <c r="AW1471" s="14" t="s">
        <v>30</v>
      </c>
      <c r="AX1471" s="14" t="s">
        <v>73</v>
      </c>
      <c r="AY1471" s="278" t="s">
        <v>165</v>
      </c>
    </row>
    <row r="1472" spans="1:65" s="2" customFormat="1" ht="21.75" customHeight="1">
      <c r="A1472" s="37"/>
      <c r="B1472" s="38"/>
      <c r="C1472" s="243" t="s">
        <v>1792</v>
      </c>
      <c r="D1472" s="243" t="s">
        <v>167</v>
      </c>
      <c r="E1472" s="244" t="s">
        <v>1793</v>
      </c>
      <c r="F1472" s="245" t="s">
        <v>1794</v>
      </c>
      <c r="G1472" s="246" t="s">
        <v>273</v>
      </c>
      <c r="H1472" s="247">
        <v>168</v>
      </c>
      <c r="I1472" s="248"/>
      <c r="J1472" s="249">
        <f>ROUND(I1472*H1472,2)</f>
        <v>0</v>
      </c>
      <c r="K1472" s="250"/>
      <c r="L1472" s="43"/>
      <c r="M1472" s="251" t="s">
        <v>1</v>
      </c>
      <c r="N1472" s="252" t="s">
        <v>38</v>
      </c>
      <c r="O1472" s="90"/>
      <c r="P1472" s="253">
        <f>O1472*H1472</f>
        <v>0</v>
      </c>
      <c r="Q1472" s="253">
        <v>0</v>
      </c>
      <c r="R1472" s="253">
        <f>Q1472*H1472</f>
        <v>0</v>
      </c>
      <c r="S1472" s="253">
        <v>0</v>
      </c>
      <c r="T1472" s="254">
        <f>S1472*H1472</f>
        <v>0</v>
      </c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R1472" s="255" t="s">
        <v>247</v>
      </c>
      <c r="AT1472" s="255" t="s">
        <v>167</v>
      </c>
      <c r="AU1472" s="255" t="s">
        <v>82</v>
      </c>
      <c r="AY1472" s="16" t="s">
        <v>165</v>
      </c>
      <c r="BE1472" s="256">
        <f>IF(N1472="základní",J1472,0)</f>
        <v>0</v>
      </c>
      <c r="BF1472" s="256">
        <f>IF(N1472="snížená",J1472,0)</f>
        <v>0</v>
      </c>
      <c r="BG1472" s="256">
        <f>IF(N1472="zákl. přenesená",J1472,0)</f>
        <v>0</v>
      </c>
      <c r="BH1472" s="256">
        <f>IF(N1472="sníž. přenesená",J1472,0)</f>
        <v>0</v>
      </c>
      <c r="BI1472" s="256">
        <f>IF(N1472="nulová",J1472,0)</f>
        <v>0</v>
      </c>
      <c r="BJ1472" s="16" t="s">
        <v>80</v>
      </c>
      <c r="BK1472" s="256">
        <f>ROUND(I1472*H1472,2)</f>
        <v>0</v>
      </c>
      <c r="BL1472" s="16" t="s">
        <v>247</v>
      </c>
      <c r="BM1472" s="255" t="s">
        <v>3793</v>
      </c>
    </row>
    <row r="1473" spans="1:51" s="14" customFormat="1" ht="12">
      <c r="A1473" s="14"/>
      <c r="B1473" s="268"/>
      <c r="C1473" s="269"/>
      <c r="D1473" s="259" t="s">
        <v>173</v>
      </c>
      <c r="E1473" s="270" t="s">
        <v>1</v>
      </c>
      <c r="F1473" s="271" t="s">
        <v>3794</v>
      </c>
      <c r="G1473" s="269"/>
      <c r="H1473" s="272">
        <v>58</v>
      </c>
      <c r="I1473" s="273"/>
      <c r="J1473" s="269"/>
      <c r="K1473" s="269"/>
      <c r="L1473" s="274"/>
      <c r="M1473" s="275"/>
      <c r="N1473" s="276"/>
      <c r="O1473" s="276"/>
      <c r="P1473" s="276"/>
      <c r="Q1473" s="276"/>
      <c r="R1473" s="276"/>
      <c r="S1473" s="276"/>
      <c r="T1473" s="277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78" t="s">
        <v>173</v>
      </c>
      <c r="AU1473" s="278" t="s">
        <v>82</v>
      </c>
      <c r="AV1473" s="14" t="s">
        <v>82</v>
      </c>
      <c r="AW1473" s="14" t="s">
        <v>30</v>
      </c>
      <c r="AX1473" s="14" t="s">
        <v>73</v>
      </c>
      <c r="AY1473" s="278" t="s">
        <v>165</v>
      </c>
    </row>
    <row r="1474" spans="1:51" s="14" customFormat="1" ht="12">
      <c r="A1474" s="14"/>
      <c r="B1474" s="268"/>
      <c r="C1474" s="269"/>
      <c r="D1474" s="259" t="s">
        <v>173</v>
      </c>
      <c r="E1474" s="270" t="s">
        <v>1</v>
      </c>
      <c r="F1474" s="271" t="s">
        <v>3795</v>
      </c>
      <c r="G1474" s="269"/>
      <c r="H1474" s="272">
        <v>26</v>
      </c>
      <c r="I1474" s="273"/>
      <c r="J1474" s="269"/>
      <c r="K1474" s="269"/>
      <c r="L1474" s="274"/>
      <c r="M1474" s="275"/>
      <c r="N1474" s="276"/>
      <c r="O1474" s="276"/>
      <c r="P1474" s="276"/>
      <c r="Q1474" s="276"/>
      <c r="R1474" s="276"/>
      <c r="S1474" s="276"/>
      <c r="T1474" s="277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78" t="s">
        <v>173</v>
      </c>
      <c r="AU1474" s="278" t="s">
        <v>82</v>
      </c>
      <c r="AV1474" s="14" t="s">
        <v>82</v>
      </c>
      <c r="AW1474" s="14" t="s">
        <v>30</v>
      </c>
      <c r="AX1474" s="14" t="s">
        <v>73</v>
      </c>
      <c r="AY1474" s="278" t="s">
        <v>165</v>
      </c>
    </row>
    <row r="1475" spans="1:51" s="14" customFormat="1" ht="12">
      <c r="A1475" s="14"/>
      <c r="B1475" s="268"/>
      <c r="C1475" s="269"/>
      <c r="D1475" s="259" t="s">
        <v>173</v>
      </c>
      <c r="E1475" s="270" t="s">
        <v>1</v>
      </c>
      <c r="F1475" s="271" t="s">
        <v>3796</v>
      </c>
      <c r="G1475" s="269"/>
      <c r="H1475" s="272">
        <v>46</v>
      </c>
      <c r="I1475" s="273"/>
      <c r="J1475" s="269"/>
      <c r="K1475" s="269"/>
      <c r="L1475" s="274"/>
      <c r="M1475" s="275"/>
      <c r="N1475" s="276"/>
      <c r="O1475" s="276"/>
      <c r="P1475" s="276"/>
      <c r="Q1475" s="276"/>
      <c r="R1475" s="276"/>
      <c r="S1475" s="276"/>
      <c r="T1475" s="277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78" t="s">
        <v>173</v>
      </c>
      <c r="AU1475" s="278" t="s">
        <v>82</v>
      </c>
      <c r="AV1475" s="14" t="s">
        <v>82</v>
      </c>
      <c r="AW1475" s="14" t="s">
        <v>30</v>
      </c>
      <c r="AX1475" s="14" t="s">
        <v>73</v>
      </c>
      <c r="AY1475" s="278" t="s">
        <v>165</v>
      </c>
    </row>
    <row r="1476" spans="1:51" s="14" customFormat="1" ht="12">
      <c r="A1476" s="14"/>
      <c r="B1476" s="268"/>
      <c r="C1476" s="269"/>
      <c r="D1476" s="259" t="s">
        <v>173</v>
      </c>
      <c r="E1476" s="270" t="s">
        <v>1</v>
      </c>
      <c r="F1476" s="271" t="s">
        <v>3797</v>
      </c>
      <c r="G1476" s="269"/>
      <c r="H1476" s="272">
        <v>38</v>
      </c>
      <c r="I1476" s="273"/>
      <c r="J1476" s="269"/>
      <c r="K1476" s="269"/>
      <c r="L1476" s="274"/>
      <c r="M1476" s="275"/>
      <c r="N1476" s="276"/>
      <c r="O1476" s="276"/>
      <c r="P1476" s="276"/>
      <c r="Q1476" s="276"/>
      <c r="R1476" s="276"/>
      <c r="S1476" s="276"/>
      <c r="T1476" s="277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8" t="s">
        <v>173</v>
      </c>
      <c r="AU1476" s="278" t="s">
        <v>82</v>
      </c>
      <c r="AV1476" s="14" t="s">
        <v>82</v>
      </c>
      <c r="AW1476" s="14" t="s">
        <v>30</v>
      </c>
      <c r="AX1476" s="14" t="s">
        <v>73</v>
      </c>
      <c r="AY1476" s="278" t="s">
        <v>165</v>
      </c>
    </row>
    <row r="1477" spans="1:65" s="2" customFormat="1" ht="21.75" customHeight="1">
      <c r="A1477" s="37"/>
      <c r="B1477" s="38"/>
      <c r="C1477" s="243" t="s">
        <v>1800</v>
      </c>
      <c r="D1477" s="243" t="s">
        <v>167</v>
      </c>
      <c r="E1477" s="244" t="s">
        <v>1801</v>
      </c>
      <c r="F1477" s="245" t="s">
        <v>1802</v>
      </c>
      <c r="G1477" s="246" t="s">
        <v>457</v>
      </c>
      <c r="H1477" s="247">
        <v>499.8</v>
      </c>
      <c r="I1477" s="248"/>
      <c r="J1477" s="249">
        <f>ROUND(I1477*H1477,2)</f>
        <v>0</v>
      </c>
      <c r="K1477" s="250"/>
      <c r="L1477" s="43"/>
      <c r="M1477" s="251" t="s">
        <v>1</v>
      </c>
      <c r="N1477" s="252" t="s">
        <v>38</v>
      </c>
      <c r="O1477" s="90"/>
      <c r="P1477" s="253">
        <f>O1477*H1477</f>
        <v>0</v>
      </c>
      <c r="Q1477" s="253">
        <v>0.00015</v>
      </c>
      <c r="R1477" s="253">
        <f>Q1477*H1477</f>
        <v>0.07497</v>
      </c>
      <c r="S1477" s="253">
        <v>0</v>
      </c>
      <c r="T1477" s="254">
        <f>S1477*H1477</f>
        <v>0</v>
      </c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37"/>
      <c r="AE1477" s="37"/>
      <c r="AR1477" s="255" t="s">
        <v>171</v>
      </c>
      <c r="AT1477" s="255" t="s">
        <v>167</v>
      </c>
      <c r="AU1477" s="255" t="s">
        <v>82</v>
      </c>
      <c r="AY1477" s="16" t="s">
        <v>165</v>
      </c>
      <c r="BE1477" s="256">
        <f>IF(N1477="základní",J1477,0)</f>
        <v>0</v>
      </c>
      <c r="BF1477" s="256">
        <f>IF(N1477="snížená",J1477,0)</f>
        <v>0</v>
      </c>
      <c r="BG1477" s="256">
        <f>IF(N1477="zákl. přenesená",J1477,0)</f>
        <v>0</v>
      </c>
      <c r="BH1477" s="256">
        <f>IF(N1477="sníž. přenesená",J1477,0)</f>
        <v>0</v>
      </c>
      <c r="BI1477" s="256">
        <f>IF(N1477="nulová",J1477,0)</f>
        <v>0</v>
      </c>
      <c r="BJ1477" s="16" t="s">
        <v>80</v>
      </c>
      <c r="BK1477" s="256">
        <f>ROUND(I1477*H1477,2)</f>
        <v>0</v>
      </c>
      <c r="BL1477" s="16" t="s">
        <v>171</v>
      </c>
      <c r="BM1477" s="255" t="s">
        <v>3798</v>
      </c>
    </row>
    <row r="1478" spans="1:51" s="13" customFormat="1" ht="12">
      <c r="A1478" s="13"/>
      <c r="B1478" s="257"/>
      <c r="C1478" s="258"/>
      <c r="D1478" s="259" t="s">
        <v>173</v>
      </c>
      <c r="E1478" s="260" t="s">
        <v>1</v>
      </c>
      <c r="F1478" s="261" t="s">
        <v>403</v>
      </c>
      <c r="G1478" s="258"/>
      <c r="H1478" s="260" t="s">
        <v>1</v>
      </c>
      <c r="I1478" s="262"/>
      <c r="J1478" s="258"/>
      <c r="K1478" s="258"/>
      <c r="L1478" s="263"/>
      <c r="M1478" s="264"/>
      <c r="N1478" s="265"/>
      <c r="O1478" s="265"/>
      <c r="P1478" s="265"/>
      <c r="Q1478" s="265"/>
      <c r="R1478" s="265"/>
      <c r="S1478" s="265"/>
      <c r="T1478" s="266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67" t="s">
        <v>173</v>
      </c>
      <c r="AU1478" s="267" t="s">
        <v>82</v>
      </c>
      <c r="AV1478" s="13" t="s">
        <v>80</v>
      </c>
      <c r="AW1478" s="13" t="s">
        <v>30</v>
      </c>
      <c r="AX1478" s="13" t="s">
        <v>73</v>
      </c>
      <c r="AY1478" s="267" t="s">
        <v>165</v>
      </c>
    </row>
    <row r="1479" spans="1:51" s="14" customFormat="1" ht="12">
      <c r="A1479" s="14"/>
      <c r="B1479" s="268"/>
      <c r="C1479" s="269"/>
      <c r="D1479" s="259" t="s">
        <v>173</v>
      </c>
      <c r="E1479" s="270" t="s">
        <v>1</v>
      </c>
      <c r="F1479" s="271" t="s">
        <v>3799</v>
      </c>
      <c r="G1479" s="269"/>
      <c r="H1479" s="272">
        <v>5.52</v>
      </c>
      <c r="I1479" s="273"/>
      <c r="J1479" s="269"/>
      <c r="K1479" s="269"/>
      <c r="L1479" s="274"/>
      <c r="M1479" s="275"/>
      <c r="N1479" s="276"/>
      <c r="O1479" s="276"/>
      <c r="P1479" s="276"/>
      <c r="Q1479" s="276"/>
      <c r="R1479" s="276"/>
      <c r="S1479" s="276"/>
      <c r="T1479" s="277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78" t="s">
        <v>173</v>
      </c>
      <c r="AU1479" s="278" t="s">
        <v>82</v>
      </c>
      <c r="AV1479" s="14" t="s">
        <v>82</v>
      </c>
      <c r="AW1479" s="14" t="s">
        <v>30</v>
      </c>
      <c r="AX1479" s="14" t="s">
        <v>73</v>
      </c>
      <c r="AY1479" s="278" t="s">
        <v>165</v>
      </c>
    </row>
    <row r="1480" spans="1:51" s="14" customFormat="1" ht="12">
      <c r="A1480" s="14"/>
      <c r="B1480" s="268"/>
      <c r="C1480" s="269"/>
      <c r="D1480" s="259" t="s">
        <v>173</v>
      </c>
      <c r="E1480" s="270" t="s">
        <v>1</v>
      </c>
      <c r="F1480" s="271" t="s">
        <v>3800</v>
      </c>
      <c r="G1480" s="269"/>
      <c r="H1480" s="272">
        <v>5.15</v>
      </c>
      <c r="I1480" s="273"/>
      <c r="J1480" s="269"/>
      <c r="K1480" s="269"/>
      <c r="L1480" s="274"/>
      <c r="M1480" s="275"/>
      <c r="N1480" s="276"/>
      <c r="O1480" s="276"/>
      <c r="P1480" s="276"/>
      <c r="Q1480" s="276"/>
      <c r="R1480" s="276"/>
      <c r="S1480" s="276"/>
      <c r="T1480" s="277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78" t="s">
        <v>173</v>
      </c>
      <c r="AU1480" s="278" t="s">
        <v>82</v>
      </c>
      <c r="AV1480" s="14" t="s">
        <v>82</v>
      </c>
      <c r="AW1480" s="14" t="s">
        <v>30</v>
      </c>
      <c r="AX1480" s="14" t="s">
        <v>73</v>
      </c>
      <c r="AY1480" s="278" t="s">
        <v>165</v>
      </c>
    </row>
    <row r="1481" spans="1:51" s="14" customFormat="1" ht="12">
      <c r="A1481" s="14"/>
      <c r="B1481" s="268"/>
      <c r="C1481" s="269"/>
      <c r="D1481" s="259" t="s">
        <v>173</v>
      </c>
      <c r="E1481" s="270" t="s">
        <v>1</v>
      </c>
      <c r="F1481" s="271" t="s">
        <v>3801</v>
      </c>
      <c r="G1481" s="269"/>
      <c r="H1481" s="272">
        <v>29.12</v>
      </c>
      <c r="I1481" s="273"/>
      <c r="J1481" s="269"/>
      <c r="K1481" s="269"/>
      <c r="L1481" s="274"/>
      <c r="M1481" s="275"/>
      <c r="N1481" s="276"/>
      <c r="O1481" s="276"/>
      <c r="P1481" s="276"/>
      <c r="Q1481" s="276"/>
      <c r="R1481" s="276"/>
      <c r="S1481" s="276"/>
      <c r="T1481" s="277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8" t="s">
        <v>173</v>
      </c>
      <c r="AU1481" s="278" t="s">
        <v>82</v>
      </c>
      <c r="AV1481" s="14" t="s">
        <v>82</v>
      </c>
      <c r="AW1481" s="14" t="s">
        <v>30</v>
      </c>
      <c r="AX1481" s="14" t="s">
        <v>73</v>
      </c>
      <c r="AY1481" s="278" t="s">
        <v>165</v>
      </c>
    </row>
    <row r="1482" spans="1:51" s="14" customFormat="1" ht="12">
      <c r="A1482" s="14"/>
      <c r="B1482" s="268"/>
      <c r="C1482" s="269"/>
      <c r="D1482" s="259" t="s">
        <v>173</v>
      </c>
      <c r="E1482" s="270" t="s">
        <v>1</v>
      </c>
      <c r="F1482" s="271" t="s">
        <v>3802</v>
      </c>
      <c r="G1482" s="269"/>
      <c r="H1482" s="272">
        <v>5.72</v>
      </c>
      <c r="I1482" s="273"/>
      <c r="J1482" s="269"/>
      <c r="K1482" s="269"/>
      <c r="L1482" s="274"/>
      <c r="M1482" s="275"/>
      <c r="N1482" s="276"/>
      <c r="O1482" s="276"/>
      <c r="P1482" s="276"/>
      <c r="Q1482" s="276"/>
      <c r="R1482" s="276"/>
      <c r="S1482" s="276"/>
      <c r="T1482" s="277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78" t="s">
        <v>173</v>
      </c>
      <c r="AU1482" s="278" t="s">
        <v>82</v>
      </c>
      <c r="AV1482" s="14" t="s">
        <v>82</v>
      </c>
      <c r="AW1482" s="14" t="s">
        <v>30</v>
      </c>
      <c r="AX1482" s="14" t="s">
        <v>73</v>
      </c>
      <c r="AY1482" s="278" t="s">
        <v>165</v>
      </c>
    </row>
    <row r="1483" spans="1:51" s="14" customFormat="1" ht="12">
      <c r="A1483" s="14"/>
      <c r="B1483" s="268"/>
      <c r="C1483" s="269"/>
      <c r="D1483" s="259" t="s">
        <v>173</v>
      </c>
      <c r="E1483" s="270" t="s">
        <v>1</v>
      </c>
      <c r="F1483" s="271" t="s">
        <v>3803</v>
      </c>
      <c r="G1483" s="269"/>
      <c r="H1483" s="272">
        <v>5.76</v>
      </c>
      <c r="I1483" s="273"/>
      <c r="J1483" s="269"/>
      <c r="K1483" s="269"/>
      <c r="L1483" s="274"/>
      <c r="M1483" s="275"/>
      <c r="N1483" s="276"/>
      <c r="O1483" s="276"/>
      <c r="P1483" s="276"/>
      <c r="Q1483" s="276"/>
      <c r="R1483" s="276"/>
      <c r="S1483" s="276"/>
      <c r="T1483" s="277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78" t="s">
        <v>173</v>
      </c>
      <c r="AU1483" s="278" t="s">
        <v>82</v>
      </c>
      <c r="AV1483" s="14" t="s">
        <v>82</v>
      </c>
      <c r="AW1483" s="14" t="s">
        <v>30</v>
      </c>
      <c r="AX1483" s="14" t="s">
        <v>73</v>
      </c>
      <c r="AY1483" s="278" t="s">
        <v>165</v>
      </c>
    </row>
    <row r="1484" spans="1:51" s="14" customFormat="1" ht="12">
      <c r="A1484" s="14"/>
      <c r="B1484" s="268"/>
      <c r="C1484" s="269"/>
      <c r="D1484" s="259" t="s">
        <v>173</v>
      </c>
      <c r="E1484" s="270" t="s">
        <v>1</v>
      </c>
      <c r="F1484" s="271" t="s">
        <v>3804</v>
      </c>
      <c r="G1484" s="269"/>
      <c r="H1484" s="272">
        <v>46.98</v>
      </c>
      <c r="I1484" s="273"/>
      <c r="J1484" s="269"/>
      <c r="K1484" s="269"/>
      <c r="L1484" s="274"/>
      <c r="M1484" s="275"/>
      <c r="N1484" s="276"/>
      <c r="O1484" s="276"/>
      <c r="P1484" s="276"/>
      <c r="Q1484" s="276"/>
      <c r="R1484" s="276"/>
      <c r="S1484" s="276"/>
      <c r="T1484" s="277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78" t="s">
        <v>173</v>
      </c>
      <c r="AU1484" s="278" t="s">
        <v>82</v>
      </c>
      <c r="AV1484" s="14" t="s">
        <v>82</v>
      </c>
      <c r="AW1484" s="14" t="s">
        <v>30</v>
      </c>
      <c r="AX1484" s="14" t="s">
        <v>73</v>
      </c>
      <c r="AY1484" s="278" t="s">
        <v>165</v>
      </c>
    </row>
    <row r="1485" spans="1:51" s="14" customFormat="1" ht="12">
      <c r="A1485" s="14"/>
      <c r="B1485" s="268"/>
      <c r="C1485" s="269"/>
      <c r="D1485" s="259" t="s">
        <v>173</v>
      </c>
      <c r="E1485" s="270" t="s">
        <v>1</v>
      </c>
      <c r="F1485" s="271" t="s">
        <v>3805</v>
      </c>
      <c r="G1485" s="269"/>
      <c r="H1485" s="272">
        <v>72.64</v>
      </c>
      <c r="I1485" s="273"/>
      <c r="J1485" s="269"/>
      <c r="K1485" s="269"/>
      <c r="L1485" s="274"/>
      <c r="M1485" s="275"/>
      <c r="N1485" s="276"/>
      <c r="O1485" s="276"/>
      <c r="P1485" s="276"/>
      <c r="Q1485" s="276"/>
      <c r="R1485" s="276"/>
      <c r="S1485" s="276"/>
      <c r="T1485" s="277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8" t="s">
        <v>173</v>
      </c>
      <c r="AU1485" s="278" t="s">
        <v>82</v>
      </c>
      <c r="AV1485" s="14" t="s">
        <v>82</v>
      </c>
      <c r="AW1485" s="14" t="s">
        <v>30</v>
      </c>
      <c r="AX1485" s="14" t="s">
        <v>73</v>
      </c>
      <c r="AY1485" s="278" t="s">
        <v>165</v>
      </c>
    </row>
    <row r="1486" spans="1:51" s="14" customFormat="1" ht="12">
      <c r="A1486" s="14"/>
      <c r="B1486" s="268"/>
      <c r="C1486" s="269"/>
      <c r="D1486" s="259" t="s">
        <v>173</v>
      </c>
      <c r="E1486" s="270" t="s">
        <v>1</v>
      </c>
      <c r="F1486" s="271" t="s">
        <v>3806</v>
      </c>
      <c r="G1486" s="269"/>
      <c r="H1486" s="272">
        <v>65.16</v>
      </c>
      <c r="I1486" s="273"/>
      <c r="J1486" s="269"/>
      <c r="K1486" s="269"/>
      <c r="L1486" s="274"/>
      <c r="M1486" s="275"/>
      <c r="N1486" s="276"/>
      <c r="O1486" s="276"/>
      <c r="P1486" s="276"/>
      <c r="Q1486" s="276"/>
      <c r="R1486" s="276"/>
      <c r="S1486" s="276"/>
      <c r="T1486" s="277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78" t="s">
        <v>173</v>
      </c>
      <c r="AU1486" s="278" t="s">
        <v>82</v>
      </c>
      <c r="AV1486" s="14" t="s">
        <v>82</v>
      </c>
      <c r="AW1486" s="14" t="s">
        <v>30</v>
      </c>
      <c r="AX1486" s="14" t="s">
        <v>73</v>
      </c>
      <c r="AY1486" s="278" t="s">
        <v>165</v>
      </c>
    </row>
    <row r="1487" spans="1:51" s="13" customFormat="1" ht="12">
      <c r="A1487" s="13"/>
      <c r="B1487" s="257"/>
      <c r="C1487" s="258"/>
      <c r="D1487" s="259" t="s">
        <v>173</v>
      </c>
      <c r="E1487" s="260" t="s">
        <v>1</v>
      </c>
      <c r="F1487" s="261" t="s">
        <v>408</v>
      </c>
      <c r="G1487" s="258"/>
      <c r="H1487" s="260" t="s">
        <v>1</v>
      </c>
      <c r="I1487" s="262"/>
      <c r="J1487" s="258"/>
      <c r="K1487" s="258"/>
      <c r="L1487" s="263"/>
      <c r="M1487" s="264"/>
      <c r="N1487" s="265"/>
      <c r="O1487" s="265"/>
      <c r="P1487" s="265"/>
      <c r="Q1487" s="265"/>
      <c r="R1487" s="265"/>
      <c r="S1487" s="265"/>
      <c r="T1487" s="266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67" t="s">
        <v>173</v>
      </c>
      <c r="AU1487" s="267" t="s">
        <v>82</v>
      </c>
      <c r="AV1487" s="13" t="s">
        <v>80</v>
      </c>
      <c r="AW1487" s="13" t="s">
        <v>30</v>
      </c>
      <c r="AX1487" s="13" t="s">
        <v>73</v>
      </c>
      <c r="AY1487" s="267" t="s">
        <v>165</v>
      </c>
    </row>
    <row r="1488" spans="1:51" s="14" customFormat="1" ht="12">
      <c r="A1488" s="14"/>
      <c r="B1488" s="268"/>
      <c r="C1488" s="269"/>
      <c r="D1488" s="259" t="s">
        <v>173</v>
      </c>
      <c r="E1488" s="270" t="s">
        <v>1</v>
      </c>
      <c r="F1488" s="271" t="s">
        <v>3805</v>
      </c>
      <c r="G1488" s="269"/>
      <c r="H1488" s="272">
        <v>72.64</v>
      </c>
      <c r="I1488" s="273"/>
      <c r="J1488" s="269"/>
      <c r="K1488" s="269"/>
      <c r="L1488" s="274"/>
      <c r="M1488" s="275"/>
      <c r="N1488" s="276"/>
      <c r="O1488" s="276"/>
      <c r="P1488" s="276"/>
      <c r="Q1488" s="276"/>
      <c r="R1488" s="276"/>
      <c r="S1488" s="276"/>
      <c r="T1488" s="277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78" t="s">
        <v>173</v>
      </c>
      <c r="AU1488" s="278" t="s">
        <v>82</v>
      </c>
      <c r="AV1488" s="14" t="s">
        <v>82</v>
      </c>
      <c r="AW1488" s="14" t="s">
        <v>30</v>
      </c>
      <c r="AX1488" s="14" t="s">
        <v>73</v>
      </c>
      <c r="AY1488" s="278" t="s">
        <v>165</v>
      </c>
    </row>
    <row r="1489" spans="1:51" s="14" customFormat="1" ht="12">
      <c r="A1489" s="14"/>
      <c r="B1489" s="268"/>
      <c r="C1489" s="269"/>
      <c r="D1489" s="259" t="s">
        <v>173</v>
      </c>
      <c r="E1489" s="270" t="s">
        <v>1</v>
      </c>
      <c r="F1489" s="271" t="s">
        <v>3800</v>
      </c>
      <c r="G1489" s="269"/>
      <c r="H1489" s="272">
        <v>5.15</v>
      </c>
      <c r="I1489" s="273"/>
      <c r="J1489" s="269"/>
      <c r="K1489" s="269"/>
      <c r="L1489" s="274"/>
      <c r="M1489" s="275"/>
      <c r="N1489" s="276"/>
      <c r="O1489" s="276"/>
      <c r="P1489" s="276"/>
      <c r="Q1489" s="276"/>
      <c r="R1489" s="276"/>
      <c r="S1489" s="276"/>
      <c r="T1489" s="277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78" t="s">
        <v>173</v>
      </c>
      <c r="AU1489" s="278" t="s">
        <v>82</v>
      </c>
      <c r="AV1489" s="14" t="s">
        <v>82</v>
      </c>
      <c r="AW1489" s="14" t="s">
        <v>30</v>
      </c>
      <c r="AX1489" s="14" t="s">
        <v>73</v>
      </c>
      <c r="AY1489" s="278" t="s">
        <v>165</v>
      </c>
    </row>
    <row r="1490" spans="1:51" s="14" customFormat="1" ht="12">
      <c r="A1490" s="14"/>
      <c r="B1490" s="268"/>
      <c r="C1490" s="269"/>
      <c r="D1490" s="259" t="s">
        <v>173</v>
      </c>
      <c r="E1490" s="270" t="s">
        <v>1</v>
      </c>
      <c r="F1490" s="271" t="s">
        <v>3807</v>
      </c>
      <c r="G1490" s="269"/>
      <c r="H1490" s="272">
        <v>44.8</v>
      </c>
      <c r="I1490" s="273"/>
      <c r="J1490" s="269"/>
      <c r="K1490" s="269"/>
      <c r="L1490" s="274"/>
      <c r="M1490" s="275"/>
      <c r="N1490" s="276"/>
      <c r="O1490" s="276"/>
      <c r="P1490" s="276"/>
      <c r="Q1490" s="276"/>
      <c r="R1490" s="276"/>
      <c r="S1490" s="276"/>
      <c r="T1490" s="277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8" t="s">
        <v>173</v>
      </c>
      <c r="AU1490" s="278" t="s">
        <v>82</v>
      </c>
      <c r="AV1490" s="14" t="s">
        <v>82</v>
      </c>
      <c r="AW1490" s="14" t="s">
        <v>30</v>
      </c>
      <c r="AX1490" s="14" t="s">
        <v>73</v>
      </c>
      <c r="AY1490" s="278" t="s">
        <v>165</v>
      </c>
    </row>
    <row r="1491" spans="1:51" s="14" customFormat="1" ht="12">
      <c r="A1491" s="14"/>
      <c r="B1491" s="268"/>
      <c r="C1491" s="269"/>
      <c r="D1491" s="259" t="s">
        <v>173</v>
      </c>
      <c r="E1491" s="270" t="s">
        <v>1</v>
      </c>
      <c r="F1491" s="271" t="s">
        <v>3808</v>
      </c>
      <c r="G1491" s="269"/>
      <c r="H1491" s="272">
        <v>94.9</v>
      </c>
      <c r="I1491" s="273"/>
      <c r="J1491" s="269"/>
      <c r="K1491" s="269"/>
      <c r="L1491" s="274"/>
      <c r="M1491" s="275"/>
      <c r="N1491" s="276"/>
      <c r="O1491" s="276"/>
      <c r="P1491" s="276"/>
      <c r="Q1491" s="276"/>
      <c r="R1491" s="276"/>
      <c r="S1491" s="276"/>
      <c r="T1491" s="277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78" t="s">
        <v>173</v>
      </c>
      <c r="AU1491" s="278" t="s">
        <v>82</v>
      </c>
      <c r="AV1491" s="14" t="s">
        <v>82</v>
      </c>
      <c r="AW1491" s="14" t="s">
        <v>30</v>
      </c>
      <c r="AX1491" s="14" t="s">
        <v>73</v>
      </c>
      <c r="AY1491" s="278" t="s">
        <v>165</v>
      </c>
    </row>
    <row r="1492" spans="1:51" s="14" customFormat="1" ht="12">
      <c r="A1492" s="14"/>
      <c r="B1492" s="268"/>
      <c r="C1492" s="269"/>
      <c r="D1492" s="259" t="s">
        <v>173</v>
      </c>
      <c r="E1492" s="270" t="s">
        <v>1</v>
      </c>
      <c r="F1492" s="271" t="s">
        <v>3809</v>
      </c>
      <c r="G1492" s="269"/>
      <c r="H1492" s="272">
        <v>46.26</v>
      </c>
      <c r="I1492" s="273"/>
      <c r="J1492" s="269"/>
      <c r="K1492" s="269"/>
      <c r="L1492" s="274"/>
      <c r="M1492" s="275"/>
      <c r="N1492" s="276"/>
      <c r="O1492" s="276"/>
      <c r="P1492" s="276"/>
      <c r="Q1492" s="276"/>
      <c r="R1492" s="276"/>
      <c r="S1492" s="276"/>
      <c r="T1492" s="277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78" t="s">
        <v>173</v>
      </c>
      <c r="AU1492" s="278" t="s">
        <v>82</v>
      </c>
      <c r="AV1492" s="14" t="s">
        <v>82</v>
      </c>
      <c r="AW1492" s="14" t="s">
        <v>30</v>
      </c>
      <c r="AX1492" s="14" t="s">
        <v>73</v>
      </c>
      <c r="AY1492" s="278" t="s">
        <v>165</v>
      </c>
    </row>
    <row r="1493" spans="1:65" s="2" customFormat="1" ht="21.75" customHeight="1">
      <c r="A1493" s="37"/>
      <c r="B1493" s="38"/>
      <c r="C1493" s="243" t="s">
        <v>1812</v>
      </c>
      <c r="D1493" s="243" t="s">
        <v>167</v>
      </c>
      <c r="E1493" s="244" t="s">
        <v>1813</v>
      </c>
      <c r="F1493" s="245" t="s">
        <v>1814</v>
      </c>
      <c r="G1493" s="246" t="s">
        <v>457</v>
      </c>
      <c r="H1493" s="247">
        <v>652.74</v>
      </c>
      <c r="I1493" s="248"/>
      <c r="J1493" s="249">
        <f>ROUND(I1493*H1493,2)</f>
        <v>0</v>
      </c>
      <c r="K1493" s="250"/>
      <c r="L1493" s="43"/>
      <c r="M1493" s="251" t="s">
        <v>1</v>
      </c>
      <c r="N1493" s="252" t="s">
        <v>38</v>
      </c>
      <c r="O1493" s="90"/>
      <c r="P1493" s="253">
        <f>O1493*H1493</f>
        <v>0</v>
      </c>
      <c r="Q1493" s="253">
        <v>0.00015</v>
      </c>
      <c r="R1493" s="253">
        <f>Q1493*H1493</f>
        <v>0.097911</v>
      </c>
      <c r="S1493" s="253">
        <v>0</v>
      </c>
      <c r="T1493" s="254">
        <f>S1493*H1493</f>
        <v>0</v>
      </c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  <c r="AR1493" s="255" t="s">
        <v>171</v>
      </c>
      <c r="AT1493" s="255" t="s">
        <v>167</v>
      </c>
      <c r="AU1493" s="255" t="s">
        <v>82</v>
      </c>
      <c r="AY1493" s="16" t="s">
        <v>165</v>
      </c>
      <c r="BE1493" s="256">
        <f>IF(N1493="základní",J1493,0)</f>
        <v>0</v>
      </c>
      <c r="BF1493" s="256">
        <f>IF(N1493="snížená",J1493,0)</f>
        <v>0</v>
      </c>
      <c r="BG1493" s="256">
        <f>IF(N1493="zákl. přenesená",J1493,0)</f>
        <v>0</v>
      </c>
      <c r="BH1493" s="256">
        <f>IF(N1493="sníž. přenesená",J1493,0)</f>
        <v>0</v>
      </c>
      <c r="BI1493" s="256">
        <f>IF(N1493="nulová",J1493,0)</f>
        <v>0</v>
      </c>
      <c r="BJ1493" s="16" t="s">
        <v>80</v>
      </c>
      <c r="BK1493" s="256">
        <f>ROUND(I1493*H1493,2)</f>
        <v>0</v>
      </c>
      <c r="BL1493" s="16" t="s">
        <v>171</v>
      </c>
      <c r="BM1493" s="255" t="s">
        <v>3810</v>
      </c>
    </row>
    <row r="1494" spans="1:51" s="13" customFormat="1" ht="12">
      <c r="A1494" s="13"/>
      <c r="B1494" s="257"/>
      <c r="C1494" s="258"/>
      <c r="D1494" s="259" t="s">
        <v>173</v>
      </c>
      <c r="E1494" s="260" t="s">
        <v>1</v>
      </c>
      <c r="F1494" s="261" t="s">
        <v>2770</v>
      </c>
      <c r="G1494" s="258"/>
      <c r="H1494" s="260" t="s">
        <v>1</v>
      </c>
      <c r="I1494" s="262"/>
      <c r="J1494" s="258"/>
      <c r="K1494" s="258"/>
      <c r="L1494" s="263"/>
      <c r="M1494" s="264"/>
      <c r="N1494" s="265"/>
      <c r="O1494" s="265"/>
      <c r="P1494" s="265"/>
      <c r="Q1494" s="265"/>
      <c r="R1494" s="265"/>
      <c r="S1494" s="265"/>
      <c r="T1494" s="266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67" t="s">
        <v>173</v>
      </c>
      <c r="AU1494" s="267" t="s">
        <v>82</v>
      </c>
      <c r="AV1494" s="13" t="s">
        <v>80</v>
      </c>
      <c r="AW1494" s="13" t="s">
        <v>30</v>
      </c>
      <c r="AX1494" s="13" t="s">
        <v>73</v>
      </c>
      <c r="AY1494" s="267" t="s">
        <v>165</v>
      </c>
    </row>
    <row r="1495" spans="1:51" s="13" customFormat="1" ht="12">
      <c r="A1495" s="13"/>
      <c r="B1495" s="257"/>
      <c r="C1495" s="258"/>
      <c r="D1495" s="259" t="s">
        <v>173</v>
      </c>
      <c r="E1495" s="260" t="s">
        <v>1</v>
      </c>
      <c r="F1495" s="261" t="s">
        <v>392</v>
      </c>
      <c r="G1495" s="258"/>
      <c r="H1495" s="260" t="s">
        <v>1</v>
      </c>
      <c r="I1495" s="262"/>
      <c r="J1495" s="258"/>
      <c r="K1495" s="258"/>
      <c r="L1495" s="263"/>
      <c r="M1495" s="264"/>
      <c r="N1495" s="265"/>
      <c r="O1495" s="265"/>
      <c r="P1495" s="265"/>
      <c r="Q1495" s="265"/>
      <c r="R1495" s="265"/>
      <c r="S1495" s="265"/>
      <c r="T1495" s="266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67" t="s">
        <v>173</v>
      </c>
      <c r="AU1495" s="267" t="s">
        <v>82</v>
      </c>
      <c r="AV1495" s="13" t="s">
        <v>80</v>
      </c>
      <c r="AW1495" s="13" t="s">
        <v>30</v>
      </c>
      <c r="AX1495" s="13" t="s">
        <v>73</v>
      </c>
      <c r="AY1495" s="267" t="s">
        <v>165</v>
      </c>
    </row>
    <row r="1496" spans="1:51" s="14" customFormat="1" ht="12">
      <c r="A1496" s="14"/>
      <c r="B1496" s="268"/>
      <c r="C1496" s="269"/>
      <c r="D1496" s="259" t="s">
        <v>173</v>
      </c>
      <c r="E1496" s="270" t="s">
        <v>1</v>
      </c>
      <c r="F1496" s="271" t="s">
        <v>3811</v>
      </c>
      <c r="G1496" s="269"/>
      <c r="H1496" s="272">
        <v>16.24</v>
      </c>
      <c r="I1496" s="273"/>
      <c r="J1496" s="269"/>
      <c r="K1496" s="269"/>
      <c r="L1496" s="274"/>
      <c r="M1496" s="275"/>
      <c r="N1496" s="276"/>
      <c r="O1496" s="276"/>
      <c r="P1496" s="276"/>
      <c r="Q1496" s="276"/>
      <c r="R1496" s="276"/>
      <c r="S1496" s="276"/>
      <c r="T1496" s="277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78" t="s">
        <v>173</v>
      </c>
      <c r="AU1496" s="278" t="s">
        <v>82</v>
      </c>
      <c r="AV1496" s="14" t="s">
        <v>82</v>
      </c>
      <c r="AW1496" s="14" t="s">
        <v>30</v>
      </c>
      <c r="AX1496" s="14" t="s">
        <v>73</v>
      </c>
      <c r="AY1496" s="278" t="s">
        <v>165</v>
      </c>
    </row>
    <row r="1497" spans="1:51" s="14" customFormat="1" ht="12">
      <c r="A1497" s="14"/>
      <c r="B1497" s="268"/>
      <c r="C1497" s="269"/>
      <c r="D1497" s="259" t="s">
        <v>173</v>
      </c>
      <c r="E1497" s="270" t="s">
        <v>1</v>
      </c>
      <c r="F1497" s="271" t="s">
        <v>3812</v>
      </c>
      <c r="G1497" s="269"/>
      <c r="H1497" s="272">
        <v>59.8</v>
      </c>
      <c r="I1497" s="273"/>
      <c r="J1497" s="269"/>
      <c r="K1497" s="269"/>
      <c r="L1497" s="274"/>
      <c r="M1497" s="275"/>
      <c r="N1497" s="276"/>
      <c r="O1497" s="276"/>
      <c r="P1497" s="276"/>
      <c r="Q1497" s="276"/>
      <c r="R1497" s="276"/>
      <c r="S1497" s="276"/>
      <c r="T1497" s="277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78" t="s">
        <v>173</v>
      </c>
      <c r="AU1497" s="278" t="s">
        <v>82</v>
      </c>
      <c r="AV1497" s="14" t="s">
        <v>82</v>
      </c>
      <c r="AW1497" s="14" t="s">
        <v>30</v>
      </c>
      <c r="AX1497" s="14" t="s">
        <v>73</v>
      </c>
      <c r="AY1497" s="278" t="s">
        <v>165</v>
      </c>
    </row>
    <row r="1498" spans="1:51" s="14" customFormat="1" ht="12">
      <c r="A1498" s="14"/>
      <c r="B1498" s="268"/>
      <c r="C1498" s="269"/>
      <c r="D1498" s="259" t="s">
        <v>173</v>
      </c>
      <c r="E1498" s="270" t="s">
        <v>1</v>
      </c>
      <c r="F1498" s="271" t="s">
        <v>3813</v>
      </c>
      <c r="G1498" s="269"/>
      <c r="H1498" s="272">
        <v>40.04</v>
      </c>
      <c r="I1498" s="273"/>
      <c r="J1498" s="269"/>
      <c r="K1498" s="269"/>
      <c r="L1498" s="274"/>
      <c r="M1498" s="275"/>
      <c r="N1498" s="276"/>
      <c r="O1498" s="276"/>
      <c r="P1498" s="276"/>
      <c r="Q1498" s="276"/>
      <c r="R1498" s="276"/>
      <c r="S1498" s="276"/>
      <c r="T1498" s="277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78" t="s">
        <v>173</v>
      </c>
      <c r="AU1498" s="278" t="s">
        <v>82</v>
      </c>
      <c r="AV1498" s="14" t="s">
        <v>82</v>
      </c>
      <c r="AW1498" s="14" t="s">
        <v>30</v>
      </c>
      <c r="AX1498" s="14" t="s">
        <v>73</v>
      </c>
      <c r="AY1498" s="278" t="s">
        <v>165</v>
      </c>
    </row>
    <row r="1499" spans="1:51" s="14" customFormat="1" ht="12">
      <c r="A1499" s="14"/>
      <c r="B1499" s="268"/>
      <c r="C1499" s="269"/>
      <c r="D1499" s="259" t="s">
        <v>173</v>
      </c>
      <c r="E1499" s="270" t="s">
        <v>1</v>
      </c>
      <c r="F1499" s="271" t="s">
        <v>3814</v>
      </c>
      <c r="G1499" s="269"/>
      <c r="H1499" s="272">
        <v>2.8</v>
      </c>
      <c r="I1499" s="273"/>
      <c r="J1499" s="269"/>
      <c r="K1499" s="269"/>
      <c r="L1499" s="274"/>
      <c r="M1499" s="275"/>
      <c r="N1499" s="276"/>
      <c r="O1499" s="276"/>
      <c r="P1499" s="276"/>
      <c r="Q1499" s="276"/>
      <c r="R1499" s="276"/>
      <c r="S1499" s="276"/>
      <c r="T1499" s="277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78" t="s">
        <v>173</v>
      </c>
      <c r="AU1499" s="278" t="s">
        <v>82</v>
      </c>
      <c r="AV1499" s="14" t="s">
        <v>82</v>
      </c>
      <c r="AW1499" s="14" t="s">
        <v>30</v>
      </c>
      <c r="AX1499" s="14" t="s">
        <v>73</v>
      </c>
      <c r="AY1499" s="278" t="s">
        <v>165</v>
      </c>
    </row>
    <row r="1500" spans="1:51" s="14" customFormat="1" ht="12">
      <c r="A1500" s="14"/>
      <c r="B1500" s="268"/>
      <c r="C1500" s="269"/>
      <c r="D1500" s="259" t="s">
        <v>173</v>
      </c>
      <c r="E1500" s="270" t="s">
        <v>1</v>
      </c>
      <c r="F1500" s="271" t="s">
        <v>3815</v>
      </c>
      <c r="G1500" s="269"/>
      <c r="H1500" s="272">
        <v>10.32</v>
      </c>
      <c r="I1500" s="273"/>
      <c r="J1500" s="269"/>
      <c r="K1500" s="269"/>
      <c r="L1500" s="274"/>
      <c r="M1500" s="275"/>
      <c r="N1500" s="276"/>
      <c r="O1500" s="276"/>
      <c r="P1500" s="276"/>
      <c r="Q1500" s="276"/>
      <c r="R1500" s="276"/>
      <c r="S1500" s="276"/>
      <c r="T1500" s="277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78" t="s">
        <v>173</v>
      </c>
      <c r="AU1500" s="278" t="s">
        <v>82</v>
      </c>
      <c r="AV1500" s="14" t="s">
        <v>82</v>
      </c>
      <c r="AW1500" s="14" t="s">
        <v>30</v>
      </c>
      <c r="AX1500" s="14" t="s">
        <v>73</v>
      </c>
      <c r="AY1500" s="278" t="s">
        <v>165</v>
      </c>
    </row>
    <row r="1501" spans="1:51" s="13" customFormat="1" ht="12">
      <c r="A1501" s="13"/>
      <c r="B1501" s="257"/>
      <c r="C1501" s="258"/>
      <c r="D1501" s="259" t="s">
        <v>173</v>
      </c>
      <c r="E1501" s="260" t="s">
        <v>1</v>
      </c>
      <c r="F1501" s="261" t="s">
        <v>403</v>
      </c>
      <c r="G1501" s="258"/>
      <c r="H1501" s="260" t="s">
        <v>1</v>
      </c>
      <c r="I1501" s="262"/>
      <c r="J1501" s="258"/>
      <c r="K1501" s="258"/>
      <c r="L1501" s="263"/>
      <c r="M1501" s="264"/>
      <c r="N1501" s="265"/>
      <c r="O1501" s="265"/>
      <c r="P1501" s="265"/>
      <c r="Q1501" s="265"/>
      <c r="R1501" s="265"/>
      <c r="S1501" s="265"/>
      <c r="T1501" s="266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67" t="s">
        <v>173</v>
      </c>
      <c r="AU1501" s="267" t="s">
        <v>82</v>
      </c>
      <c r="AV1501" s="13" t="s">
        <v>80</v>
      </c>
      <c r="AW1501" s="13" t="s">
        <v>30</v>
      </c>
      <c r="AX1501" s="13" t="s">
        <v>73</v>
      </c>
      <c r="AY1501" s="267" t="s">
        <v>165</v>
      </c>
    </row>
    <row r="1502" spans="1:51" s="14" customFormat="1" ht="12">
      <c r="A1502" s="14"/>
      <c r="B1502" s="268"/>
      <c r="C1502" s="269"/>
      <c r="D1502" s="259" t="s">
        <v>173</v>
      </c>
      <c r="E1502" s="270" t="s">
        <v>1</v>
      </c>
      <c r="F1502" s="271" t="s">
        <v>3112</v>
      </c>
      <c r="G1502" s="269"/>
      <c r="H1502" s="272">
        <v>5.32</v>
      </c>
      <c r="I1502" s="273"/>
      <c r="J1502" s="269"/>
      <c r="K1502" s="269"/>
      <c r="L1502" s="274"/>
      <c r="M1502" s="275"/>
      <c r="N1502" s="276"/>
      <c r="O1502" s="276"/>
      <c r="P1502" s="276"/>
      <c r="Q1502" s="276"/>
      <c r="R1502" s="276"/>
      <c r="S1502" s="276"/>
      <c r="T1502" s="277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78" t="s">
        <v>173</v>
      </c>
      <c r="AU1502" s="278" t="s">
        <v>82</v>
      </c>
      <c r="AV1502" s="14" t="s">
        <v>82</v>
      </c>
      <c r="AW1502" s="14" t="s">
        <v>30</v>
      </c>
      <c r="AX1502" s="14" t="s">
        <v>73</v>
      </c>
      <c r="AY1502" s="278" t="s">
        <v>165</v>
      </c>
    </row>
    <row r="1503" spans="1:51" s="14" customFormat="1" ht="12">
      <c r="A1503" s="14"/>
      <c r="B1503" s="268"/>
      <c r="C1503" s="269"/>
      <c r="D1503" s="259" t="s">
        <v>173</v>
      </c>
      <c r="E1503" s="270" t="s">
        <v>1</v>
      </c>
      <c r="F1503" s="271" t="s">
        <v>3816</v>
      </c>
      <c r="G1503" s="269"/>
      <c r="H1503" s="272">
        <v>7.22</v>
      </c>
      <c r="I1503" s="273"/>
      <c r="J1503" s="269"/>
      <c r="K1503" s="269"/>
      <c r="L1503" s="274"/>
      <c r="M1503" s="275"/>
      <c r="N1503" s="276"/>
      <c r="O1503" s="276"/>
      <c r="P1503" s="276"/>
      <c r="Q1503" s="276"/>
      <c r="R1503" s="276"/>
      <c r="S1503" s="276"/>
      <c r="T1503" s="277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78" t="s">
        <v>173</v>
      </c>
      <c r="AU1503" s="278" t="s">
        <v>82</v>
      </c>
      <c r="AV1503" s="14" t="s">
        <v>82</v>
      </c>
      <c r="AW1503" s="14" t="s">
        <v>30</v>
      </c>
      <c r="AX1503" s="14" t="s">
        <v>73</v>
      </c>
      <c r="AY1503" s="278" t="s">
        <v>165</v>
      </c>
    </row>
    <row r="1504" spans="1:51" s="14" customFormat="1" ht="12">
      <c r="A1504" s="14"/>
      <c r="B1504" s="268"/>
      <c r="C1504" s="269"/>
      <c r="D1504" s="259" t="s">
        <v>173</v>
      </c>
      <c r="E1504" s="270" t="s">
        <v>1</v>
      </c>
      <c r="F1504" s="271" t="s">
        <v>3113</v>
      </c>
      <c r="G1504" s="269"/>
      <c r="H1504" s="272">
        <v>28.32</v>
      </c>
      <c r="I1504" s="273"/>
      <c r="J1504" s="269"/>
      <c r="K1504" s="269"/>
      <c r="L1504" s="274"/>
      <c r="M1504" s="275"/>
      <c r="N1504" s="276"/>
      <c r="O1504" s="276"/>
      <c r="P1504" s="276"/>
      <c r="Q1504" s="276"/>
      <c r="R1504" s="276"/>
      <c r="S1504" s="276"/>
      <c r="T1504" s="277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78" t="s">
        <v>173</v>
      </c>
      <c r="AU1504" s="278" t="s">
        <v>82</v>
      </c>
      <c r="AV1504" s="14" t="s">
        <v>82</v>
      </c>
      <c r="AW1504" s="14" t="s">
        <v>30</v>
      </c>
      <c r="AX1504" s="14" t="s">
        <v>73</v>
      </c>
      <c r="AY1504" s="278" t="s">
        <v>165</v>
      </c>
    </row>
    <row r="1505" spans="1:51" s="14" customFormat="1" ht="12">
      <c r="A1505" s="14"/>
      <c r="B1505" s="268"/>
      <c r="C1505" s="269"/>
      <c r="D1505" s="259" t="s">
        <v>173</v>
      </c>
      <c r="E1505" s="270" t="s">
        <v>1</v>
      </c>
      <c r="F1505" s="271" t="s">
        <v>3114</v>
      </c>
      <c r="G1505" s="269"/>
      <c r="H1505" s="272">
        <v>5.52</v>
      </c>
      <c r="I1505" s="273"/>
      <c r="J1505" s="269"/>
      <c r="K1505" s="269"/>
      <c r="L1505" s="274"/>
      <c r="M1505" s="275"/>
      <c r="N1505" s="276"/>
      <c r="O1505" s="276"/>
      <c r="P1505" s="276"/>
      <c r="Q1505" s="276"/>
      <c r="R1505" s="276"/>
      <c r="S1505" s="276"/>
      <c r="T1505" s="277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78" t="s">
        <v>173</v>
      </c>
      <c r="AU1505" s="278" t="s">
        <v>82</v>
      </c>
      <c r="AV1505" s="14" t="s">
        <v>82</v>
      </c>
      <c r="AW1505" s="14" t="s">
        <v>30</v>
      </c>
      <c r="AX1505" s="14" t="s">
        <v>73</v>
      </c>
      <c r="AY1505" s="278" t="s">
        <v>165</v>
      </c>
    </row>
    <row r="1506" spans="1:51" s="14" customFormat="1" ht="12">
      <c r="A1506" s="14"/>
      <c r="B1506" s="268"/>
      <c r="C1506" s="269"/>
      <c r="D1506" s="259" t="s">
        <v>173</v>
      </c>
      <c r="E1506" s="270" t="s">
        <v>1</v>
      </c>
      <c r="F1506" s="271" t="s">
        <v>3115</v>
      </c>
      <c r="G1506" s="269"/>
      <c r="H1506" s="272">
        <v>5.36</v>
      </c>
      <c r="I1506" s="273"/>
      <c r="J1506" s="269"/>
      <c r="K1506" s="269"/>
      <c r="L1506" s="274"/>
      <c r="M1506" s="275"/>
      <c r="N1506" s="276"/>
      <c r="O1506" s="276"/>
      <c r="P1506" s="276"/>
      <c r="Q1506" s="276"/>
      <c r="R1506" s="276"/>
      <c r="S1506" s="276"/>
      <c r="T1506" s="277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78" t="s">
        <v>173</v>
      </c>
      <c r="AU1506" s="278" t="s">
        <v>82</v>
      </c>
      <c r="AV1506" s="14" t="s">
        <v>82</v>
      </c>
      <c r="AW1506" s="14" t="s">
        <v>30</v>
      </c>
      <c r="AX1506" s="14" t="s">
        <v>73</v>
      </c>
      <c r="AY1506" s="278" t="s">
        <v>165</v>
      </c>
    </row>
    <row r="1507" spans="1:51" s="14" customFormat="1" ht="12">
      <c r="A1507" s="14"/>
      <c r="B1507" s="268"/>
      <c r="C1507" s="269"/>
      <c r="D1507" s="259" t="s">
        <v>173</v>
      </c>
      <c r="E1507" s="270" t="s">
        <v>1</v>
      </c>
      <c r="F1507" s="271" t="s">
        <v>3116</v>
      </c>
      <c r="G1507" s="269"/>
      <c r="H1507" s="272">
        <v>45.18</v>
      </c>
      <c r="I1507" s="273"/>
      <c r="J1507" s="269"/>
      <c r="K1507" s="269"/>
      <c r="L1507" s="274"/>
      <c r="M1507" s="275"/>
      <c r="N1507" s="276"/>
      <c r="O1507" s="276"/>
      <c r="P1507" s="276"/>
      <c r="Q1507" s="276"/>
      <c r="R1507" s="276"/>
      <c r="S1507" s="276"/>
      <c r="T1507" s="277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78" t="s">
        <v>173</v>
      </c>
      <c r="AU1507" s="278" t="s">
        <v>82</v>
      </c>
      <c r="AV1507" s="14" t="s">
        <v>82</v>
      </c>
      <c r="AW1507" s="14" t="s">
        <v>30</v>
      </c>
      <c r="AX1507" s="14" t="s">
        <v>73</v>
      </c>
      <c r="AY1507" s="278" t="s">
        <v>165</v>
      </c>
    </row>
    <row r="1508" spans="1:51" s="14" customFormat="1" ht="12">
      <c r="A1508" s="14"/>
      <c r="B1508" s="268"/>
      <c r="C1508" s="269"/>
      <c r="D1508" s="259" t="s">
        <v>173</v>
      </c>
      <c r="E1508" s="270" t="s">
        <v>1</v>
      </c>
      <c r="F1508" s="271" t="s">
        <v>3117</v>
      </c>
      <c r="G1508" s="269"/>
      <c r="H1508" s="272">
        <v>69.44</v>
      </c>
      <c r="I1508" s="273"/>
      <c r="J1508" s="269"/>
      <c r="K1508" s="269"/>
      <c r="L1508" s="274"/>
      <c r="M1508" s="275"/>
      <c r="N1508" s="276"/>
      <c r="O1508" s="276"/>
      <c r="P1508" s="276"/>
      <c r="Q1508" s="276"/>
      <c r="R1508" s="276"/>
      <c r="S1508" s="276"/>
      <c r="T1508" s="277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78" t="s">
        <v>173</v>
      </c>
      <c r="AU1508" s="278" t="s">
        <v>82</v>
      </c>
      <c r="AV1508" s="14" t="s">
        <v>82</v>
      </c>
      <c r="AW1508" s="14" t="s">
        <v>30</v>
      </c>
      <c r="AX1508" s="14" t="s">
        <v>73</v>
      </c>
      <c r="AY1508" s="278" t="s">
        <v>165</v>
      </c>
    </row>
    <row r="1509" spans="1:51" s="14" customFormat="1" ht="12">
      <c r="A1509" s="14"/>
      <c r="B1509" s="268"/>
      <c r="C1509" s="269"/>
      <c r="D1509" s="259" t="s">
        <v>173</v>
      </c>
      <c r="E1509" s="270" t="s">
        <v>1</v>
      </c>
      <c r="F1509" s="271" t="s">
        <v>3118</v>
      </c>
      <c r="G1509" s="269"/>
      <c r="H1509" s="272">
        <v>63.36</v>
      </c>
      <c r="I1509" s="273"/>
      <c r="J1509" s="269"/>
      <c r="K1509" s="269"/>
      <c r="L1509" s="274"/>
      <c r="M1509" s="275"/>
      <c r="N1509" s="276"/>
      <c r="O1509" s="276"/>
      <c r="P1509" s="276"/>
      <c r="Q1509" s="276"/>
      <c r="R1509" s="276"/>
      <c r="S1509" s="276"/>
      <c r="T1509" s="277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78" t="s">
        <v>173</v>
      </c>
      <c r="AU1509" s="278" t="s">
        <v>82</v>
      </c>
      <c r="AV1509" s="14" t="s">
        <v>82</v>
      </c>
      <c r="AW1509" s="14" t="s">
        <v>30</v>
      </c>
      <c r="AX1509" s="14" t="s">
        <v>73</v>
      </c>
      <c r="AY1509" s="278" t="s">
        <v>165</v>
      </c>
    </row>
    <row r="1510" spans="1:51" s="14" customFormat="1" ht="12">
      <c r="A1510" s="14"/>
      <c r="B1510" s="268"/>
      <c r="C1510" s="269"/>
      <c r="D1510" s="259" t="s">
        <v>173</v>
      </c>
      <c r="E1510" s="270" t="s">
        <v>1</v>
      </c>
      <c r="F1510" s="271" t="s">
        <v>3817</v>
      </c>
      <c r="G1510" s="269"/>
      <c r="H1510" s="272">
        <v>37</v>
      </c>
      <c r="I1510" s="273"/>
      <c r="J1510" s="269"/>
      <c r="K1510" s="269"/>
      <c r="L1510" s="274"/>
      <c r="M1510" s="275"/>
      <c r="N1510" s="276"/>
      <c r="O1510" s="276"/>
      <c r="P1510" s="276"/>
      <c r="Q1510" s="276"/>
      <c r="R1510" s="276"/>
      <c r="S1510" s="276"/>
      <c r="T1510" s="277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78" t="s">
        <v>173</v>
      </c>
      <c r="AU1510" s="278" t="s">
        <v>82</v>
      </c>
      <c r="AV1510" s="14" t="s">
        <v>82</v>
      </c>
      <c r="AW1510" s="14" t="s">
        <v>30</v>
      </c>
      <c r="AX1510" s="14" t="s">
        <v>73</v>
      </c>
      <c r="AY1510" s="278" t="s">
        <v>165</v>
      </c>
    </row>
    <row r="1511" spans="1:51" s="13" customFormat="1" ht="12">
      <c r="A1511" s="13"/>
      <c r="B1511" s="257"/>
      <c r="C1511" s="258"/>
      <c r="D1511" s="259" t="s">
        <v>173</v>
      </c>
      <c r="E1511" s="260" t="s">
        <v>1</v>
      </c>
      <c r="F1511" s="261" t="s">
        <v>408</v>
      </c>
      <c r="G1511" s="258"/>
      <c r="H1511" s="260" t="s">
        <v>1</v>
      </c>
      <c r="I1511" s="262"/>
      <c r="J1511" s="258"/>
      <c r="K1511" s="258"/>
      <c r="L1511" s="263"/>
      <c r="M1511" s="264"/>
      <c r="N1511" s="265"/>
      <c r="O1511" s="265"/>
      <c r="P1511" s="265"/>
      <c r="Q1511" s="265"/>
      <c r="R1511" s="265"/>
      <c r="S1511" s="265"/>
      <c r="T1511" s="266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67" t="s">
        <v>173</v>
      </c>
      <c r="AU1511" s="267" t="s">
        <v>82</v>
      </c>
      <c r="AV1511" s="13" t="s">
        <v>80</v>
      </c>
      <c r="AW1511" s="13" t="s">
        <v>30</v>
      </c>
      <c r="AX1511" s="13" t="s">
        <v>73</v>
      </c>
      <c r="AY1511" s="267" t="s">
        <v>165</v>
      </c>
    </row>
    <row r="1512" spans="1:51" s="14" customFormat="1" ht="12">
      <c r="A1512" s="14"/>
      <c r="B1512" s="268"/>
      <c r="C1512" s="269"/>
      <c r="D1512" s="259" t="s">
        <v>173</v>
      </c>
      <c r="E1512" s="270" t="s">
        <v>1</v>
      </c>
      <c r="F1512" s="271" t="s">
        <v>3117</v>
      </c>
      <c r="G1512" s="269"/>
      <c r="H1512" s="272">
        <v>69.44</v>
      </c>
      <c r="I1512" s="273"/>
      <c r="J1512" s="269"/>
      <c r="K1512" s="269"/>
      <c r="L1512" s="274"/>
      <c r="M1512" s="275"/>
      <c r="N1512" s="276"/>
      <c r="O1512" s="276"/>
      <c r="P1512" s="276"/>
      <c r="Q1512" s="276"/>
      <c r="R1512" s="276"/>
      <c r="S1512" s="276"/>
      <c r="T1512" s="277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78" t="s">
        <v>173</v>
      </c>
      <c r="AU1512" s="278" t="s">
        <v>82</v>
      </c>
      <c r="AV1512" s="14" t="s">
        <v>82</v>
      </c>
      <c r="AW1512" s="14" t="s">
        <v>30</v>
      </c>
      <c r="AX1512" s="14" t="s">
        <v>73</v>
      </c>
      <c r="AY1512" s="278" t="s">
        <v>165</v>
      </c>
    </row>
    <row r="1513" spans="1:51" s="14" customFormat="1" ht="12">
      <c r="A1513" s="14"/>
      <c r="B1513" s="268"/>
      <c r="C1513" s="269"/>
      <c r="D1513" s="259" t="s">
        <v>173</v>
      </c>
      <c r="E1513" s="270" t="s">
        <v>1</v>
      </c>
      <c r="F1513" s="271" t="s">
        <v>3816</v>
      </c>
      <c r="G1513" s="269"/>
      <c r="H1513" s="272">
        <v>7.22</v>
      </c>
      <c r="I1513" s="273"/>
      <c r="J1513" s="269"/>
      <c r="K1513" s="269"/>
      <c r="L1513" s="274"/>
      <c r="M1513" s="275"/>
      <c r="N1513" s="276"/>
      <c r="O1513" s="276"/>
      <c r="P1513" s="276"/>
      <c r="Q1513" s="276"/>
      <c r="R1513" s="276"/>
      <c r="S1513" s="276"/>
      <c r="T1513" s="277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78" t="s">
        <v>173</v>
      </c>
      <c r="AU1513" s="278" t="s">
        <v>82</v>
      </c>
      <c r="AV1513" s="14" t="s">
        <v>82</v>
      </c>
      <c r="AW1513" s="14" t="s">
        <v>30</v>
      </c>
      <c r="AX1513" s="14" t="s">
        <v>73</v>
      </c>
      <c r="AY1513" s="278" t="s">
        <v>165</v>
      </c>
    </row>
    <row r="1514" spans="1:51" s="14" customFormat="1" ht="12">
      <c r="A1514" s="14"/>
      <c r="B1514" s="268"/>
      <c r="C1514" s="269"/>
      <c r="D1514" s="259" t="s">
        <v>173</v>
      </c>
      <c r="E1514" s="270" t="s">
        <v>1</v>
      </c>
      <c r="F1514" s="271" t="s">
        <v>3120</v>
      </c>
      <c r="G1514" s="269"/>
      <c r="H1514" s="272">
        <v>43.4</v>
      </c>
      <c r="I1514" s="273"/>
      <c r="J1514" s="269"/>
      <c r="K1514" s="269"/>
      <c r="L1514" s="274"/>
      <c r="M1514" s="275"/>
      <c r="N1514" s="276"/>
      <c r="O1514" s="276"/>
      <c r="P1514" s="276"/>
      <c r="Q1514" s="276"/>
      <c r="R1514" s="276"/>
      <c r="S1514" s="276"/>
      <c r="T1514" s="277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78" t="s">
        <v>173</v>
      </c>
      <c r="AU1514" s="278" t="s">
        <v>82</v>
      </c>
      <c r="AV1514" s="14" t="s">
        <v>82</v>
      </c>
      <c r="AW1514" s="14" t="s">
        <v>30</v>
      </c>
      <c r="AX1514" s="14" t="s">
        <v>73</v>
      </c>
      <c r="AY1514" s="278" t="s">
        <v>165</v>
      </c>
    </row>
    <row r="1515" spans="1:51" s="14" customFormat="1" ht="12">
      <c r="A1515" s="14"/>
      <c r="B1515" s="268"/>
      <c r="C1515" s="269"/>
      <c r="D1515" s="259" t="s">
        <v>173</v>
      </c>
      <c r="E1515" s="270" t="s">
        <v>1</v>
      </c>
      <c r="F1515" s="271" t="s">
        <v>3121</v>
      </c>
      <c r="G1515" s="269"/>
      <c r="H1515" s="272">
        <v>92.3</v>
      </c>
      <c r="I1515" s="273"/>
      <c r="J1515" s="269"/>
      <c r="K1515" s="269"/>
      <c r="L1515" s="274"/>
      <c r="M1515" s="275"/>
      <c r="N1515" s="276"/>
      <c r="O1515" s="276"/>
      <c r="P1515" s="276"/>
      <c r="Q1515" s="276"/>
      <c r="R1515" s="276"/>
      <c r="S1515" s="276"/>
      <c r="T1515" s="277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78" t="s">
        <v>173</v>
      </c>
      <c r="AU1515" s="278" t="s">
        <v>82</v>
      </c>
      <c r="AV1515" s="14" t="s">
        <v>82</v>
      </c>
      <c r="AW1515" s="14" t="s">
        <v>30</v>
      </c>
      <c r="AX1515" s="14" t="s">
        <v>73</v>
      </c>
      <c r="AY1515" s="278" t="s">
        <v>165</v>
      </c>
    </row>
    <row r="1516" spans="1:51" s="14" customFormat="1" ht="12">
      <c r="A1516" s="14"/>
      <c r="B1516" s="268"/>
      <c r="C1516" s="269"/>
      <c r="D1516" s="259" t="s">
        <v>173</v>
      </c>
      <c r="E1516" s="270" t="s">
        <v>1</v>
      </c>
      <c r="F1516" s="271" t="s">
        <v>3122</v>
      </c>
      <c r="G1516" s="269"/>
      <c r="H1516" s="272">
        <v>44.46</v>
      </c>
      <c r="I1516" s="273"/>
      <c r="J1516" s="269"/>
      <c r="K1516" s="269"/>
      <c r="L1516" s="274"/>
      <c r="M1516" s="275"/>
      <c r="N1516" s="276"/>
      <c r="O1516" s="276"/>
      <c r="P1516" s="276"/>
      <c r="Q1516" s="276"/>
      <c r="R1516" s="276"/>
      <c r="S1516" s="276"/>
      <c r="T1516" s="277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78" t="s">
        <v>173</v>
      </c>
      <c r="AU1516" s="278" t="s">
        <v>82</v>
      </c>
      <c r="AV1516" s="14" t="s">
        <v>82</v>
      </c>
      <c r="AW1516" s="14" t="s">
        <v>30</v>
      </c>
      <c r="AX1516" s="14" t="s">
        <v>73</v>
      </c>
      <c r="AY1516" s="278" t="s">
        <v>165</v>
      </c>
    </row>
    <row r="1517" spans="1:65" s="2" customFormat="1" ht="33" customHeight="1">
      <c r="A1517" s="37"/>
      <c r="B1517" s="38"/>
      <c r="C1517" s="243" t="s">
        <v>1817</v>
      </c>
      <c r="D1517" s="243" t="s">
        <v>167</v>
      </c>
      <c r="E1517" s="244" t="s">
        <v>1818</v>
      </c>
      <c r="F1517" s="245" t="s">
        <v>1819</v>
      </c>
      <c r="G1517" s="246" t="s">
        <v>273</v>
      </c>
      <c r="H1517" s="247">
        <v>11</v>
      </c>
      <c r="I1517" s="248"/>
      <c r="J1517" s="249">
        <f>ROUND(I1517*H1517,2)</f>
        <v>0</v>
      </c>
      <c r="K1517" s="250"/>
      <c r="L1517" s="43"/>
      <c r="M1517" s="251" t="s">
        <v>1</v>
      </c>
      <c r="N1517" s="252" t="s">
        <v>38</v>
      </c>
      <c r="O1517" s="90"/>
      <c r="P1517" s="253">
        <f>O1517*H1517</f>
        <v>0</v>
      </c>
      <c r="Q1517" s="253">
        <v>0</v>
      </c>
      <c r="R1517" s="253">
        <f>Q1517*H1517</f>
        <v>0</v>
      </c>
      <c r="S1517" s="253">
        <v>0</v>
      </c>
      <c r="T1517" s="254">
        <f>S1517*H1517</f>
        <v>0</v>
      </c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R1517" s="255" t="s">
        <v>247</v>
      </c>
      <c r="AT1517" s="255" t="s">
        <v>167</v>
      </c>
      <c r="AU1517" s="255" t="s">
        <v>82</v>
      </c>
      <c r="AY1517" s="16" t="s">
        <v>165</v>
      </c>
      <c r="BE1517" s="256">
        <f>IF(N1517="základní",J1517,0)</f>
        <v>0</v>
      </c>
      <c r="BF1517" s="256">
        <f>IF(N1517="snížená",J1517,0)</f>
        <v>0</v>
      </c>
      <c r="BG1517" s="256">
        <f>IF(N1517="zákl. přenesená",J1517,0)</f>
        <v>0</v>
      </c>
      <c r="BH1517" s="256">
        <f>IF(N1517="sníž. přenesená",J1517,0)</f>
        <v>0</v>
      </c>
      <c r="BI1517" s="256">
        <f>IF(N1517="nulová",J1517,0)</f>
        <v>0</v>
      </c>
      <c r="BJ1517" s="16" t="s">
        <v>80</v>
      </c>
      <c r="BK1517" s="256">
        <f>ROUND(I1517*H1517,2)</f>
        <v>0</v>
      </c>
      <c r="BL1517" s="16" t="s">
        <v>247</v>
      </c>
      <c r="BM1517" s="255" t="s">
        <v>3818</v>
      </c>
    </row>
    <row r="1518" spans="1:51" s="14" customFormat="1" ht="12">
      <c r="A1518" s="14"/>
      <c r="B1518" s="268"/>
      <c r="C1518" s="269"/>
      <c r="D1518" s="259" t="s">
        <v>173</v>
      </c>
      <c r="E1518" s="270" t="s">
        <v>1</v>
      </c>
      <c r="F1518" s="271" t="s">
        <v>3763</v>
      </c>
      <c r="G1518" s="269"/>
      <c r="H1518" s="272">
        <v>7</v>
      </c>
      <c r="I1518" s="273"/>
      <c r="J1518" s="269"/>
      <c r="K1518" s="269"/>
      <c r="L1518" s="274"/>
      <c r="M1518" s="275"/>
      <c r="N1518" s="276"/>
      <c r="O1518" s="276"/>
      <c r="P1518" s="276"/>
      <c r="Q1518" s="276"/>
      <c r="R1518" s="276"/>
      <c r="S1518" s="276"/>
      <c r="T1518" s="277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78" t="s">
        <v>173</v>
      </c>
      <c r="AU1518" s="278" t="s">
        <v>82</v>
      </c>
      <c r="AV1518" s="14" t="s">
        <v>82</v>
      </c>
      <c r="AW1518" s="14" t="s">
        <v>30</v>
      </c>
      <c r="AX1518" s="14" t="s">
        <v>73</v>
      </c>
      <c r="AY1518" s="278" t="s">
        <v>165</v>
      </c>
    </row>
    <row r="1519" spans="1:51" s="14" customFormat="1" ht="12">
      <c r="A1519" s="14"/>
      <c r="B1519" s="268"/>
      <c r="C1519" s="269"/>
      <c r="D1519" s="259" t="s">
        <v>173</v>
      </c>
      <c r="E1519" s="270" t="s">
        <v>1</v>
      </c>
      <c r="F1519" s="271" t="s">
        <v>2782</v>
      </c>
      <c r="G1519" s="269"/>
      <c r="H1519" s="272">
        <v>4</v>
      </c>
      <c r="I1519" s="273"/>
      <c r="J1519" s="269"/>
      <c r="K1519" s="269"/>
      <c r="L1519" s="274"/>
      <c r="M1519" s="275"/>
      <c r="N1519" s="276"/>
      <c r="O1519" s="276"/>
      <c r="P1519" s="276"/>
      <c r="Q1519" s="276"/>
      <c r="R1519" s="276"/>
      <c r="S1519" s="276"/>
      <c r="T1519" s="277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78" t="s">
        <v>173</v>
      </c>
      <c r="AU1519" s="278" t="s">
        <v>82</v>
      </c>
      <c r="AV1519" s="14" t="s">
        <v>82</v>
      </c>
      <c r="AW1519" s="14" t="s">
        <v>30</v>
      </c>
      <c r="AX1519" s="14" t="s">
        <v>73</v>
      </c>
      <c r="AY1519" s="278" t="s">
        <v>165</v>
      </c>
    </row>
    <row r="1520" spans="1:65" s="2" customFormat="1" ht="21.75" customHeight="1">
      <c r="A1520" s="37"/>
      <c r="B1520" s="38"/>
      <c r="C1520" s="243" t="s">
        <v>1821</v>
      </c>
      <c r="D1520" s="243" t="s">
        <v>167</v>
      </c>
      <c r="E1520" s="244" t="s">
        <v>1822</v>
      </c>
      <c r="F1520" s="245" t="s">
        <v>1823</v>
      </c>
      <c r="G1520" s="246" t="s">
        <v>273</v>
      </c>
      <c r="H1520" s="247">
        <v>9</v>
      </c>
      <c r="I1520" s="248"/>
      <c r="J1520" s="249">
        <f>ROUND(I1520*H1520,2)</f>
        <v>0</v>
      </c>
      <c r="K1520" s="250"/>
      <c r="L1520" s="43"/>
      <c r="M1520" s="251" t="s">
        <v>1</v>
      </c>
      <c r="N1520" s="252" t="s">
        <v>38</v>
      </c>
      <c r="O1520" s="90"/>
      <c r="P1520" s="253">
        <f>O1520*H1520</f>
        <v>0</v>
      </c>
      <c r="Q1520" s="253">
        <v>0</v>
      </c>
      <c r="R1520" s="253">
        <f>Q1520*H1520</f>
        <v>0</v>
      </c>
      <c r="S1520" s="253">
        <v>0</v>
      </c>
      <c r="T1520" s="254">
        <f>S1520*H1520</f>
        <v>0</v>
      </c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R1520" s="255" t="s">
        <v>247</v>
      </c>
      <c r="AT1520" s="255" t="s">
        <v>167</v>
      </c>
      <c r="AU1520" s="255" t="s">
        <v>82</v>
      </c>
      <c r="AY1520" s="16" t="s">
        <v>165</v>
      </c>
      <c r="BE1520" s="256">
        <f>IF(N1520="základní",J1520,0)</f>
        <v>0</v>
      </c>
      <c r="BF1520" s="256">
        <f>IF(N1520="snížená",J1520,0)</f>
        <v>0</v>
      </c>
      <c r="BG1520" s="256">
        <f>IF(N1520="zákl. přenesená",J1520,0)</f>
        <v>0</v>
      </c>
      <c r="BH1520" s="256">
        <f>IF(N1520="sníž. přenesená",J1520,0)</f>
        <v>0</v>
      </c>
      <c r="BI1520" s="256">
        <f>IF(N1520="nulová",J1520,0)</f>
        <v>0</v>
      </c>
      <c r="BJ1520" s="16" t="s">
        <v>80</v>
      </c>
      <c r="BK1520" s="256">
        <f>ROUND(I1520*H1520,2)</f>
        <v>0</v>
      </c>
      <c r="BL1520" s="16" t="s">
        <v>247</v>
      </c>
      <c r="BM1520" s="255" t="s">
        <v>3819</v>
      </c>
    </row>
    <row r="1521" spans="1:51" s="14" customFormat="1" ht="12">
      <c r="A1521" s="14"/>
      <c r="B1521" s="268"/>
      <c r="C1521" s="269"/>
      <c r="D1521" s="259" t="s">
        <v>173</v>
      </c>
      <c r="E1521" s="270" t="s">
        <v>1</v>
      </c>
      <c r="F1521" s="271" t="s">
        <v>2927</v>
      </c>
      <c r="G1521" s="269"/>
      <c r="H1521" s="272">
        <v>9</v>
      </c>
      <c r="I1521" s="273"/>
      <c r="J1521" s="269"/>
      <c r="K1521" s="269"/>
      <c r="L1521" s="274"/>
      <c r="M1521" s="275"/>
      <c r="N1521" s="276"/>
      <c r="O1521" s="276"/>
      <c r="P1521" s="276"/>
      <c r="Q1521" s="276"/>
      <c r="R1521" s="276"/>
      <c r="S1521" s="276"/>
      <c r="T1521" s="277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78" t="s">
        <v>173</v>
      </c>
      <c r="AU1521" s="278" t="s">
        <v>82</v>
      </c>
      <c r="AV1521" s="14" t="s">
        <v>82</v>
      </c>
      <c r="AW1521" s="14" t="s">
        <v>30</v>
      </c>
      <c r="AX1521" s="14" t="s">
        <v>73</v>
      </c>
      <c r="AY1521" s="278" t="s">
        <v>165</v>
      </c>
    </row>
    <row r="1522" spans="1:65" s="2" customFormat="1" ht="21.75" customHeight="1">
      <c r="A1522" s="37"/>
      <c r="B1522" s="38"/>
      <c r="C1522" s="279" t="s">
        <v>1825</v>
      </c>
      <c r="D1522" s="279" t="s">
        <v>238</v>
      </c>
      <c r="E1522" s="280" t="s">
        <v>1826</v>
      </c>
      <c r="F1522" s="281" t="s">
        <v>3820</v>
      </c>
      <c r="G1522" s="282" t="s">
        <v>273</v>
      </c>
      <c r="H1522" s="283">
        <v>9</v>
      </c>
      <c r="I1522" s="284"/>
      <c r="J1522" s="285">
        <f>ROUND(I1522*H1522,2)</f>
        <v>0</v>
      </c>
      <c r="K1522" s="286"/>
      <c r="L1522" s="287"/>
      <c r="M1522" s="288" t="s">
        <v>1</v>
      </c>
      <c r="N1522" s="289" t="s">
        <v>38</v>
      </c>
      <c r="O1522" s="90"/>
      <c r="P1522" s="253">
        <f>O1522*H1522</f>
        <v>0</v>
      </c>
      <c r="Q1522" s="253">
        <v>0.025</v>
      </c>
      <c r="R1522" s="253">
        <f>Q1522*H1522</f>
        <v>0.225</v>
      </c>
      <c r="S1522" s="253">
        <v>0</v>
      </c>
      <c r="T1522" s="254">
        <f>S1522*H1522</f>
        <v>0</v>
      </c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R1522" s="255" t="s">
        <v>333</v>
      </c>
      <c r="AT1522" s="255" t="s">
        <v>238</v>
      </c>
      <c r="AU1522" s="255" t="s">
        <v>82</v>
      </c>
      <c r="AY1522" s="16" t="s">
        <v>165</v>
      </c>
      <c r="BE1522" s="256">
        <f>IF(N1522="základní",J1522,0)</f>
        <v>0</v>
      </c>
      <c r="BF1522" s="256">
        <f>IF(N1522="snížená",J1522,0)</f>
        <v>0</v>
      </c>
      <c r="BG1522" s="256">
        <f>IF(N1522="zákl. přenesená",J1522,0)</f>
        <v>0</v>
      </c>
      <c r="BH1522" s="256">
        <f>IF(N1522="sníž. přenesená",J1522,0)</f>
        <v>0</v>
      </c>
      <c r="BI1522" s="256">
        <f>IF(N1522="nulová",J1522,0)</f>
        <v>0</v>
      </c>
      <c r="BJ1522" s="16" t="s">
        <v>80</v>
      </c>
      <c r="BK1522" s="256">
        <f>ROUND(I1522*H1522,2)</f>
        <v>0</v>
      </c>
      <c r="BL1522" s="16" t="s">
        <v>247</v>
      </c>
      <c r="BM1522" s="255" t="s">
        <v>3821</v>
      </c>
    </row>
    <row r="1523" spans="1:51" s="14" customFormat="1" ht="12">
      <c r="A1523" s="14"/>
      <c r="B1523" s="268"/>
      <c r="C1523" s="269"/>
      <c r="D1523" s="259" t="s">
        <v>173</v>
      </c>
      <c r="E1523" s="270" t="s">
        <v>1</v>
      </c>
      <c r="F1523" s="271" t="s">
        <v>2927</v>
      </c>
      <c r="G1523" s="269"/>
      <c r="H1523" s="272">
        <v>9</v>
      </c>
      <c r="I1523" s="273"/>
      <c r="J1523" s="269"/>
      <c r="K1523" s="269"/>
      <c r="L1523" s="274"/>
      <c r="M1523" s="275"/>
      <c r="N1523" s="276"/>
      <c r="O1523" s="276"/>
      <c r="P1523" s="276"/>
      <c r="Q1523" s="276"/>
      <c r="R1523" s="276"/>
      <c r="S1523" s="276"/>
      <c r="T1523" s="277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78" t="s">
        <v>173</v>
      </c>
      <c r="AU1523" s="278" t="s">
        <v>82</v>
      </c>
      <c r="AV1523" s="14" t="s">
        <v>82</v>
      </c>
      <c r="AW1523" s="14" t="s">
        <v>30</v>
      </c>
      <c r="AX1523" s="14" t="s">
        <v>73</v>
      </c>
      <c r="AY1523" s="278" t="s">
        <v>165</v>
      </c>
    </row>
    <row r="1524" spans="1:65" s="2" customFormat="1" ht="21.75" customHeight="1">
      <c r="A1524" s="37"/>
      <c r="B1524" s="38"/>
      <c r="C1524" s="243" t="s">
        <v>1829</v>
      </c>
      <c r="D1524" s="243" t="s">
        <v>167</v>
      </c>
      <c r="E1524" s="244" t="s">
        <v>1830</v>
      </c>
      <c r="F1524" s="245" t="s">
        <v>1831</v>
      </c>
      <c r="G1524" s="246" t="s">
        <v>273</v>
      </c>
      <c r="H1524" s="247">
        <v>6</v>
      </c>
      <c r="I1524" s="248"/>
      <c r="J1524" s="249">
        <f>ROUND(I1524*H1524,2)</f>
        <v>0</v>
      </c>
      <c r="K1524" s="250"/>
      <c r="L1524" s="43"/>
      <c r="M1524" s="251" t="s">
        <v>1</v>
      </c>
      <c r="N1524" s="252" t="s">
        <v>38</v>
      </c>
      <c r="O1524" s="90"/>
      <c r="P1524" s="253">
        <f>O1524*H1524</f>
        <v>0</v>
      </c>
      <c r="Q1524" s="253">
        <v>0</v>
      </c>
      <c r="R1524" s="253">
        <f>Q1524*H1524</f>
        <v>0</v>
      </c>
      <c r="S1524" s="253">
        <v>0</v>
      </c>
      <c r="T1524" s="254">
        <f>S1524*H1524</f>
        <v>0</v>
      </c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R1524" s="255" t="s">
        <v>247</v>
      </c>
      <c r="AT1524" s="255" t="s">
        <v>167</v>
      </c>
      <c r="AU1524" s="255" t="s">
        <v>82</v>
      </c>
      <c r="AY1524" s="16" t="s">
        <v>165</v>
      </c>
      <c r="BE1524" s="256">
        <f>IF(N1524="základní",J1524,0)</f>
        <v>0</v>
      </c>
      <c r="BF1524" s="256">
        <f>IF(N1524="snížená",J1524,0)</f>
        <v>0</v>
      </c>
      <c r="BG1524" s="256">
        <f>IF(N1524="zákl. přenesená",J1524,0)</f>
        <v>0</v>
      </c>
      <c r="BH1524" s="256">
        <f>IF(N1524="sníž. přenesená",J1524,0)</f>
        <v>0</v>
      </c>
      <c r="BI1524" s="256">
        <f>IF(N1524="nulová",J1524,0)</f>
        <v>0</v>
      </c>
      <c r="BJ1524" s="16" t="s">
        <v>80</v>
      </c>
      <c r="BK1524" s="256">
        <f>ROUND(I1524*H1524,2)</f>
        <v>0</v>
      </c>
      <c r="BL1524" s="16" t="s">
        <v>247</v>
      </c>
      <c r="BM1524" s="255" t="s">
        <v>3822</v>
      </c>
    </row>
    <row r="1525" spans="1:51" s="14" customFormat="1" ht="12">
      <c r="A1525" s="14"/>
      <c r="B1525" s="268"/>
      <c r="C1525" s="269"/>
      <c r="D1525" s="259" t="s">
        <v>173</v>
      </c>
      <c r="E1525" s="270" t="s">
        <v>1</v>
      </c>
      <c r="F1525" s="271" t="s">
        <v>3359</v>
      </c>
      <c r="G1525" s="269"/>
      <c r="H1525" s="272">
        <v>6</v>
      </c>
      <c r="I1525" s="273"/>
      <c r="J1525" s="269"/>
      <c r="K1525" s="269"/>
      <c r="L1525" s="274"/>
      <c r="M1525" s="275"/>
      <c r="N1525" s="276"/>
      <c r="O1525" s="276"/>
      <c r="P1525" s="276"/>
      <c r="Q1525" s="276"/>
      <c r="R1525" s="276"/>
      <c r="S1525" s="276"/>
      <c r="T1525" s="277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78" t="s">
        <v>173</v>
      </c>
      <c r="AU1525" s="278" t="s">
        <v>82</v>
      </c>
      <c r="AV1525" s="14" t="s">
        <v>82</v>
      </c>
      <c r="AW1525" s="14" t="s">
        <v>30</v>
      </c>
      <c r="AX1525" s="14" t="s">
        <v>73</v>
      </c>
      <c r="AY1525" s="278" t="s">
        <v>165</v>
      </c>
    </row>
    <row r="1526" spans="1:65" s="2" customFormat="1" ht="21.75" customHeight="1">
      <c r="A1526" s="37"/>
      <c r="B1526" s="38"/>
      <c r="C1526" s="279" t="s">
        <v>1833</v>
      </c>
      <c r="D1526" s="279" t="s">
        <v>238</v>
      </c>
      <c r="E1526" s="280" t="s">
        <v>1834</v>
      </c>
      <c r="F1526" s="281" t="s">
        <v>1835</v>
      </c>
      <c r="G1526" s="282" t="s">
        <v>273</v>
      </c>
      <c r="H1526" s="283">
        <v>5</v>
      </c>
      <c r="I1526" s="284"/>
      <c r="J1526" s="285">
        <f>ROUND(I1526*H1526,2)</f>
        <v>0</v>
      </c>
      <c r="K1526" s="286"/>
      <c r="L1526" s="287"/>
      <c r="M1526" s="288" t="s">
        <v>1</v>
      </c>
      <c r="N1526" s="289" t="s">
        <v>38</v>
      </c>
      <c r="O1526" s="90"/>
      <c r="P1526" s="253">
        <f>O1526*H1526</f>
        <v>0</v>
      </c>
      <c r="Q1526" s="253">
        <v>0.027</v>
      </c>
      <c r="R1526" s="253">
        <f>Q1526*H1526</f>
        <v>0.135</v>
      </c>
      <c r="S1526" s="253">
        <v>0</v>
      </c>
      <c r="T1526" s="254">
        <f>S1526*H1526</f>
        <v>0</v>
      </c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R1526" s="255" t="s">
        <v>333</v>
      </c>
      <c r="AT1526" s="255" t="s">
        <v>238</v>
      </c>
      <c r="AU1526" s="255" t="s">
        <v>82</v>
      </c>
      <c r="AY1526" s="16" t="s">
        <v>165</v>
      </c>
      <c r="BE1526" s="256">
        <f>IF(N1526="základní",J1526,0)</f>
        <v>0</v>
      </c>
      <c r="BF1526" s="256">
        <f>IF(N1526="snížená",J1526,0)</f>
        <v>0</v>
      </c>
      <c r="BG1526" s="256">
        <f>IF(N1526="zákl. přenesená",J1526,0)</f>
        <v>0</v>
      </c>
      <c r="BH1526" s="256">
        <f>IF(N1526="sníž. přenesená",J1526,0)</f>
        <v>0</v>
      </c>
      <c r="BI1526" s="256">
        <f>IF(N1526="nulová",J1526,0)</f>
        <v>0</v>
      </c>
      <c r="BJ1526" s="16" t="s">
        <v>80</v>
      </c>
      <c r="BK1526" s="256">
        <f>ROUND(I1526*H1526,2)</f>
        <v>0</v>
      </c>
      <c r="BL1526" s="16" t="s">
        <v>247</v>
      </c>
      <c r="BM1526" s="255" t="s">
        <v>3823</v>
      </c>
    </row>
    <row r="1527" spans="1:51" s="14" customFormat="1" ht="12">
      <c r="A1527" s="14"/>
      <c r="B1527" s="268"/>
      <c r="C1527" s="269"/>
      <c r="D1527" s="259" t="s">
        <v>173</v>
      </c>
      <c r="E1527" s="270" t="s">
        <v>1</v>
      </c>
      <c r="F1527" s="271" t="s">
        <v>3824</v>
      </c>
      <c r="G1527" s="269"/>
      <c r="H1527" s="272">
        <v>5</v>
      </c>
      <c r="I1527" s="273"/>
      <c r="J1527" s="269"/>
      <c r="K1527" s="269"/>
      <c r="L1527" s="274"/>
      <c r="M1527" s="275"/>
      <c r="N1527" s="276"/>
      <c r="O1527" s="276"/>
      <c r="P1527" s="276"/>
      <c r="Q1527" s="276"/>
      <c r="R1527" s="276"/>
      <c r="S1527" s="276"/>
      <c r="T1527" s="277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78" t="s">
        <v>173</v>
      </c>
      <c r="AU1527" s="278" t="s">
        <v>82</v>
      </c>
      <c r="AV1527" s="14" t="s">
        <v>82</v>
      </c>
      <c r="AW1527" s="14" t="s">
        <v>30</v>
      </c>
      <c r="AX1527" s="14" t="s">
        <v>73</v>
      </c>
      <c r="AY1527" s="278" t="s">
        <v>165</v>
      </c>
    </row>
    <row r="1528" spans="1:65" s="2" customFormat="1" ht="33" customHeight="1">
      <c r="A1528" s="37"/>
      <c r="B1528" s="38"/>
      <c r="C1528" s="279" t="s">
        <v>1837</v>
      </c>
      <c r="D1528" s="279" t="s">
        <v>238</v>
      </c>
      <c r="E1528" s="280" t="s">
        <v>3825</v>
      </c>
      <c r="F1528" s="281" t="s">
        <v>3826</v>
      </c>
      <c r="G1528" s="282" t="s">
        <v>273</v>
      </c>
      <c r="H1528" s="283">
        <v>1</v>
      </c>
      <c r="I1528" s="284"/>
      <c r="J1528" s="285">
        <f>ROUND(I1528*H1528,2)</f>
        <v>0</v>
      </c>
      <c r="K1528" s="286"/>
      <c r="L1528" s="287"/>
      <c r="M1528" s="288" t="s">
        <v>1</v>
      </c>
      <c r="N1528" s="289" t="s">
        <v>38</v>
      </c>
      <c r="O1528" s="90"/>
      <c r="P1528" s="253">
        <f>O1528*H1528</f>
        <v>0</v>
      </c>
      <c r="Q1528" s="253">
        <v>0.027</v>
      </c>
      <c r="R1528" s="253">
        <f>Q1528*H1528</f>
        <v>0.027</v>
      </c>
      <c r="S1528" s="253">
        <v>0</v>
      </c>
      <c r="T1528" s="254">
        <f>S1528*H1528</f>
        <v>0</v>
      </c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R1528" s="255" t="s">
        <v>333</v>
      </c>
      <c r="AT1528" s="255" t="s">
        <v>238</v>
      </c>
      <c r="AU1528" s="255" t="s">
        <v>82</v>
      </c>
      <c r="AY1528" s="16" t="s">
        <v>165</v>
      </c>
      <c r="BE1528" s="256">
        <f>IF(N1528="základní",J1528,0)</f>
        <v>0</v>
      </c>
      <c r="BF1528" s="256">
        <f>IF(N1528="snížená",J1528,0)</f>
        <v>0</v>
      </c>
      <c r="BG1528" s="256">
        <f>IF(N1528="zákl. přenesená",J1528,0)</f>
        <v>0</v>
      </c>
      <c r="BH1528" s="256">
        <f>IF(N1528="sníž. přenesená",J1528,0)</f>
        <v>0</v>
      </c>
      <c r="BI1528" s="256">
        <f>IF(N1528="nulová",J1528,0)</f>
        <v>0</v>
      </c>
      <c r="BJ1528" s="16" t="s">
        <v>80</v>
      </c>
      <c r="BK1528" s="256">
        <f>ROUND(I1528*H1528,2)</f>
        <v>0</v>
      </c>
      <c r="BL1528" s="16" t="s">
        <v>247</v>
      </c>
      <c r="BM1528" s="255" t="s">
        <v>3827</v>
      </c>
    </row>
    <row r="1529" spans="1:51" s="14" customFormat="1" ht="12">
      <c r="A1529" s="14"/>
      <c r="B1529" s="268"/>
      <c r="C1529" s="269"/>
      <c r="D1529" s="259" t="s">
        <v>173</v>
      </c>
      <c r="E1529" s="270" t="s">
        <v>1</v>
      </c>
      <c r="F1529" s="271" t="s">
        <v>287</v>
      </c>
      <c r="G1529" s="269"/>
      <c r="H1529" s="272">
        <v>1</v>
      </c>
      <c r="I1529" s="273"/>
      <c r="J1529" s="269"/>
      <c r="K1529" s="269"/>
      <c r="L1529" s="274"/>
      <c r="M1529" s="275"/>
      <c r="N1529" s="276"/>
      <c r="O1529" s="276"/>
      <c r="P1529" s="276"/>
      <c r="Q1529" s="276"/>
      <c r="R1529" s="276"/>
      <c r="S1529" s="276"/>
      <c r="T1529" s="277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78" t="s">
        <v>173</v>
      </c>
      <c r="AU1529" s="278" t="s">
        <v>82</v>
      </c>
      <c r="AV1529" s="14" t="s">
        <v>82</v>
      </c>
      <c r="AW1529" s="14" t="s">
        <v>30</v>
      </c>
      <c r="AX1529" s="14" t="s">
        <v>73</v>
      </c>
      <c r="AY1529" s="278" t="s">
        <v>165</v>
      </c>
    </row>
    <row r="1530" spans="1:65" s="2" customFormat="1" ht="21.75" customHeight="1">
      <c r="A1530" s="37"/>
      <c r="B1530" s="38"/>
      <c r="C1530" s="243" t="s">
        <v>1842</v>
      </c>
      <c r="D1530" s="243" t="s">
        <v>167</v>
      </c>
      <c r="E1530" s="244" t="s">
        <v>1838</v>
      </c>
      <c r="F1530" s="245" t="s">
        <v>1839</v>
      </c>
      <c r="G1530" s="246" t="s">
        <v>273</v>
      </c>
      <c r="H1530" s="247">
        <v>5</v>
      </c>
      <c r="I1530" s="248"/>
      <c r="J1530" s="249">
        <f>ROUND(I1530*H1530,2)</f>
        <v>0</v>
      </c>
      <c r="K1530" s="250"/>
      <c r="L1530" s="43"/>
      <c r="M1530" s="251" t="s">
        <v>1</v>
      </c>
      <c r="N1530" s="252" t="s">
        <v>38</v>
      </c>
      <c r="O1530" s="90"/>
      <c r="P1530" s="253">
        <f>O1530*H1530</f>
        <v>0</v>
      </c>
      <c r="Q1530" s="253">
        <v>0.00084</v>
      </c>
      <c r="R1530" s="253">
        <f>Q1530*H1530</f>
        <v>0.004200000000000001</v>
      </c>
      <c r="S1530" s="253">
        <v>0</v>
      </c>
      <c r="T1530" s="254">
        <f>S1530*H1530</f>
        <v>0</v>
      </c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R1530" s="255" t="s">
        <v>247</v>
      </c>
      <c r="AT1530" s="255" t="s">
        <v>167</v>
      </c>
      <c r="AU1530" s="255" t="s">
        <v>82</v>
      </c>
      <c r="AY1530" s="16" t="s">
        <v>165</v>
      </c>
      <c r="BE1530" s="256">
        <f>IF(N1530="základní",J1530,0)</f>
        <v>0</v>
      </c>
      <c r="BF1530" s="256">
        <f>IF(N1530="snížená",J1530,0)</f>
        <v>0</v>
      </c>
      <c r="BG1530" s="256">
        <f>IF(N1530="zákl. přenesená",J1530,0)</f>
        <v>0</v>
      </c>
      <c r="BH1530" s="256">
        <f>IF(N1530="sníž. přenesená",J1530,0)</f>
        <v>0</v>
      </c>
      <c r="BI1530" s="256">
        <f>IF(N1530="nulová",J1530,0)</f>
        <v>0</v>
      </c>
      <c r="BJ1530" s="16" t="s">
        <v>80</v>
      </c>
      <c r="BK1530" s="256">
        <f>ROUND(I1530*H1530,2)</f>
        <v>0</v>
      </c>
      <c r="BL1530" s="16" t="s">
        <v>247</v>
      </c>
      <c r="BM1530" s="255" t="s">
        <v>3828</v>
      </c>
    </row>
    <row r="1531" spans="1:51" s="14" customFormat="1" ht="12">
      <c r="A1531" s="14"/>
      <c r="B1531" s="268"/>
      <c r="C1531" s="269"/>
      <c r="D1531" s="259" t="s">
        <v>173</v>
      </c>
      <c r="E1531" s="270" t="s">
        <v>1</v>
      </c>
      <c r="F1531" s="271" t="s">
        <v>3829</v>
      </c>
      <c r="G1531" s="269"/>
      <c r="H1531" s="272">
        <v>5</v>
      </c>
      <c r="I1531" s="273"/>
      <c r="J1531" s="269"/>
      <c r="K1531" s="269"/>
      <c r="L1531" s="274"/>
      <c r="M1531" s="275"/>
      <c r="N1531" s="276"/>
      <c r="O1531" s="276"/>
      <c r="P1531" s="276"/>
      <c r="Q1531" s="276"/>
      <c r="R1531" s="276"/>
      <c r="S1531" s="276"/>
      <c r="T1531" s="277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78" t="s">
        <v>173</v>
      </c>
      <c r="AU1531" s="278" t="s">
        <v>82</v>
      </c>
      <c r="AV1531" s="14" t="s">
        <v>82</v>
      </c>
      <c r="AW1531" s="14" t="s">
        <v>30</v>
      </c>
      <c r="AX1531" s="14" t="s">
        <v>80</v>
      </c>
      <c r="AY1531" s="278" t="s">
        <v>165</v>
      </c>
    </row>
    <row r="1532" spans="1:65" s="2" customFormat="1" ht="21.75" customHeight="1">
      <c r="A1532" s="37"/>
      <c r="B1532" s="38"/>
      <c r="C1532" s="243" t="s">
        <v>1847</v>
      </c>
      <c r="D1532" s="243" t="s">
        <v>167</v>
      </c>
      <c r="E1532" s="244" t="s">
        <v>1843</v>
      </c>
      <c r="F1532" s="245" t="s">
        <v>1844</v>
      </c>
      <c r="G1532" s="246" t="s">
        <v>273</v>
      </c>
      <c r="H1532" s="247">
        <v>15</v>
      </c>
      <c r="I1532" s="248"/>
      <c r="J1532" s="249">
        <f>ROUND(I1532*H1532,2)</f>
        <v>0</v>
      </c>
      <c r="K1532" s="250"/>
      <c r="L1532" s="43"/>
      <c r="M1532" s="251" t="s">
        <v>1</v>
      </c>
      <c r="N1532" s="252" t="s">
        <v>38</v>
      </c>
      <c r="O1532" s="90"/>
      <c r="P1532" s="253">
        <f>O1532*H1532</f>
        <v>0</v>
      </c>
      <c r="Q1532" s="253">
        <v>0</v>
      </c>
      <c r="R1532" s="253">
        <f>Q1532*H1532</f>
        <v>0</v>
      </c>
      <c r="S1532" s="253">
        <v>0</v>
      </c>
      <c r="T1532" s="254">
        <f>S1532*H1532</f>
        <v>0</v>
      </c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R1532" s="255" t="s">
        <v>247</v>
      </c>
      <c r="AT1532" s="255" t="s">
        <v>167</v>
      </c>
      <c r="AU1532" s="255" t="s">
        <v>82</v>
      </c>
      <c r="AY1532" s="16" t="s">
        <v>165</v>
      </c>
      <c r="BE1532" s="256">
        <f>IF(N1532="základní",J1532,0)</f>
        <v>0</v>
      </c>
      <c r="BF1532" s="256">
        <f>IF(N1532="snížená",J1532,0)</f>
        <v>0</v>
      </c>
      <c r="BG1532" s="256">
        <f>IF(N1532="zákl. přenesená",J1532,0)</f>
        <v>0</v>
      </c>
      <c r="BH1532" s="256">
        <f>IF(N1532="sníž. přenesená",J1532,0)</f>
        <v>0</v>
      </c>
      <c r="BI1532" s="256">
        <f>IF(N1532="nulová",J1532,0)</f>
        <v>0</v>
      </c>
      <c r="BJ1532" s="16" t="s">
        <v>80</v>
      </c>
      <c r="BK1532" s="256">
        <f>ROUND(I1532*H1532,2)</f>
        <v>0</v>
      </c>
      <c r="BL1532" s="16" t="s">
        <v>247</v>
      </c>
      <c r="BM1532" s="255" t="s">
        <v>3830</v>
      </c>
    </row>
    <row r="1533" spans="1:51" s="14" customFormat="1" ht="12">
      <c r="A1533" s="14"/>
      <c r="B1533" s="268"/>
      <c r="C1533" s="269"/>
      <c r="D1533" s="259" t="s">
        <v>173</v>
      </c>
      <c r="E1533" s="270" t="s">
        <v>1</v>
      </c>
      <c r="F1533" s="271" t="s">
        <v>2927</v>
      </c>
      <c r="G1533" s="269"/>
      <c r="H1533" s="272">
        <v>9</v>
      </c>
      <c r="I1533" s="273"/>
      <c r="J1533" s="269"/>
      <c r="K1533" s="269"/>
      <c r="L1533" s="274"/>
      <c r="M1533" s="275"/>
      <c r="N1533" s="276"/>
      <c r="O1533" s="276"/>
      <c r="P1533" s="276"/>
      <c r="Q1533" s="276"/>
      <c r="R1533" s="276"/>
      <c r="S1533" s="276"/>
      <c r="T1533" s="277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78" t="s">
        <v>173</v>
      </c>
      <c r="AU1533" s="278" t="s">
        <v>82</v>
      </c>
      <c r="AV1533" s="14" t="s">
        <v>82</v>
      </c>
      <c r="AW1533" s="14" t="s">
        <v>30</v>
      </c>
      <c r="AX1533" s="14" t="s">
        <v>73</v>
      </c>
      <c r="AY1533" s="278" t="s">
        <v>165</v>
      </c>
    </row>
    <row r="1534" spans="1:51" s="14" customFormat="1" ht="12">
      <c r="A1534" s="14"/>
      <c r="B1534" s="268"/>
      <c r="C1534" s="269"/>
      <c r="D1534" s="259" t="s">
        <v>173</v>
      </c>
      <c r="E1534" s="270" t="s">
        <v>1</v>
      </c>
      <c r="F1534" s="271" t="s">
        <v>3831</v>
      </c>
      <c r="G1534" s="269"/>
      <c r="H1534" s="272">
        <v>6</v>
      </c>
      <c r="I1534" s="273"/>
      <c r="J1534" s="269"/>
      <c r="K1534" s="269"/>
      <c r="L1534" s="274"/>
      <c r="M1534" s="275"/>
      <c r="N1534" s="276"/>
      <c r="O1534" s="276"/>
      <c r="P1534" s="276"/>
      <c r="Q1534" s="276"/>
      <c r="R1534" s="276"/>
      <c r="S1534" s="276"/>
      <c r="T1534" s="277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78" t="s">
        <v>173</v>
      </c>
      <c r="AU1534" s="278" t="s">
        <v>82</v>
      </c>
      <c r="AV1534" s="14" t="s">
        <v>82</v>
      </c>
      <c r="AW1534" s="14" t="s">
        <v>30</v>
      </c>
      <c r="AX1534" s="14" t="s">
        <v>73</v>
      </c>
      <c r="AY1534" s="278" t="s">
        <v>165</v>
      </c>
    </row>
    <row r="1535" spans="1:65" s="2" customFormat="1" ht="16.5" customHeight="1">
      <c r="A1535" s="37"/>
      <c r="B1535" s="38"/>
      <c r="C1535" s="279" t="s">
        <v>1851</v>
      </c>
      <c r="D1535" s="279" t="s">
        <v>238</v>
      </c>
      <c r="E1535" s="280" t="s">
        <v>1848</v>
      </c>
      <c r="F1535" s="281" t="s">
        <v>1849</v>
      </c>
      <c r="G1535" s="282" t="s">
        <v>273</v>
      </c>
      <c r="H1535" s="283">
        <v>15</v>
      </c>
      <c r="I1535" s="284"/>
      <c r="J1535" s="285">
        <f>ROUND(I1535*H1535,2)</f>
        <v>0</v>
      </c>
      <c r="K1535" s="286"/>
      <c r="L1535" s="287"/>
      <c r="M1535" s="288" t="s">
        <v>1</v>
      </c>
      <c r="N1535" s="289" t="s">
        <v>38</v>
      </c>
      <c r="O1535" s="90"/>
      <c r="P1535" s="253">
        <f>O1535*H1535</f>
        <v>0</v>
      </c>
      <c r="Q1535" s="253">
        <v>0.0038</v>
      </c>
      <c r="R1535" s="253">
        <f>Q1535*H1535</f>
        <v>0.057</v>
      </c>
      <c r="S1535" s="253">
        <v>0</v>
      </c>
      <c r="T1535" s="254">
        <f>S1535*H1535</f>
        <v>0</v>
      </c>
      <c r="U1535" s="37"/>
      <c r="V1535" s="37"/>
      <c r="W1535" s="37"/>
      <c r="X1535" s="37"/>
      <c r="Y1535" s="37"/>
      <c r="Z1535" s="37"/>
      <c r="AA1535" s="37"/>
      <c r="AB1535" s="37"/>
      <c r="AC1535" s="37"/>
      <c r="AD1535" s="37"/>
      <c r="AE1535" s="37"/>
      <c r="AR1535" s="255" t="s">
        <v>333</v>
      </c>
      <c r="AT1535" s="255" t="s">
        <v>238</v>
      </c>
      <c r="AU1535" s="255" t="s">
        <v>82</v>
      </c>
      <c r="AY1535" s="16" t="s">
        <v>165</v>
      </c>
      <c r="BE1535" s="256">
        <f>IF(N1535="základní",J1535,0)</f>
        <v>0</v>
      </c>
      <c r="BF1535" s="256">
        <f>IF(N1535="snížená",J1535,0)</f>
        <v>0</v>
      </c>
      <c r="BG1535" s="256">
        <f>IF(N1535="zákl. přenesená",J1535,0)</f>
        <v>0</v>
      </c>
      <c r="BH1535" s="256">
        <f>IF(N1535="sníž. přenesená",J1535,0)</f>
        <v>0</v>
      </c>
      <c r="BI1535" s="256">
        <f>IF(N1535="nulová",J1535,0)</f>
        <v>0</v>
      </c>
      <c r="BJ1535" s="16" t="s">
        <v>80</v>
      </c>
      <c r="BK1535" s="256">
        <f>ROUND(I1535*H1535,2)</f>
        <v>0</v>
      </c>
      <c r="BL1535" s="16" t="s">
        <v>247</v>
      </c>
      <c r="BM1535" s="255" t="s">
        <v>3832</v>
      </c>
    </row>
    <row r="1536" spans="1:65" s="2" customFormat="1" ht="16.5" customHeight="1">
      <c r="A1536" s="37"/>
      <c r="B1536" s="38"/>
      <c r="C1536" s="243" t="s">
        <v>1855</v>
      </c>
      <c r="D1536" s="243" t="s">
        <v>167</v>
      </c>
      <c r="E1536" s="244" t="s">
        <v>1852</v>
      </c>
      <c r="F1536" s="245" t="s">
        <v>1853</v>
      </c>
      <c r="G1536" s="246" t="s">
        <v>273</v>
      </c>
      <c r="H1536" s="247">
        <v>15</v>
      </c>
      <c r="I1536" s="248"/>
      <c r="J1536" s="249">
        <f>ROUND(I1536*H1536,2)</f>
        <v>0</v>
      </c>
      <c r="K1536" s="250"/>
      <c r="L1536" s="43"/>
      <c r="M1536" s="251" t="s">
        <v>1</v>
      </c>
      <c r="N1536" s="252" t="s">
        <v>38</v>
      </c>
      <c r="O1536" s="90"/>
      <c r="P1536" s="253">
        <f>O1536*H1536</f>
        <v>0</v>
      </c>
      <c r="Q1536" s="253">
        <v>0</v>
      </c>
      <c r="R1536" s="253">
        <f>Q1536*H1536</f>
        <v>0</v>
      </c>
      <c r="S1536" s="253">
        <v>0</v>
      </c>
      <c r="T1536" s="254">
        <f>S1536*H1536</f>
        <v>0</v>
      </c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R1536" s="255" t="s">
        <v>247</v>
      </c>
      <c r="AT1536" s="255" t="s">
        <v>167</v>
      </c>
      <c r="AU1536" s="255" t="s">
        <v>82</v>
      </c>
      <c r="AY1536" s="16" t="s">
        <v>165</v>
      </c>
      <c r="BE1536" s="256">
        <f>IF(N1536="základní",J1536,0)</f>
        <v>0</v>
      </c>
      <c r="BF1536" s="256">
        <f>IF(N1536="snížená",J1536,0)</f>
        <v>0</v>
      </c>
      <c r="BG1536" s="256">
        <f>IF(N1536="zákl. přenesená",J1536,0)</f>
        <v>0</v>
      </c>
      <c r="BH1536" s="256">
        <f>IF(N1536="sníž. přenesená",J1536,0)</f>
        <v>0</v>
      </c>
      <c r="BI1536" s="256">
        <f>IF(N1536="nulová",J1536,0)</f>
        <v>0</v>
      </c>
      <c r="BJ1536" s="16" t="s">
        <v>80</v>
      </c>
      <c r="BK1536" s="256">
        <f>ROUND(I1536*H1536,2)</f>
        <v>0</v>
      </c>
      <c r="BL1536" s="16" t="s">
        <v>247</v>
      </c>
      <c r="BM1536" s="255" t="s">
        <v>3833</v>
      </c>
    </row>
    <row r="1537" spans="1:51" s="14" customFormat="1" ht="12">
      <c r="A1537" s="14"/>
      <c r="B1537" s="268"/>
      <c r="C1537" s="269"/>
      <c r="D1537" s="259" t="s">
        <v>173</v>
      </c>
      <c r="E1537" s="270" t="s">
        <v>1</v>
      </c>
      <c r="F1537" s="271" t="s">
        <v>2927</v>
      </c>
      <c r="G1537" s="269"/>
      <c r="H1537" s="272">
        <v>9</v>
      </c>
      <c r="I1537" s="273"/>
      <c r="J1537" s="269"/>
      <c r="K1537" s="269"/>
      <c r="L1537" s="274"/>
      <c r="M1537" s="275"/>
      <c r="N1537" s="276"/>
      <c r="O1537" s="276"/>
      <c r="P1537" s="276"/>
      <c r="Q1537" s="276"/>
      <c r="R1537" s="276"/>
      <c r="S1537" s="276"/>
      <c r="T1537" s="277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78" t="s">
        <v>173</v>
      </c>
      <c r="AU1537" s="278" t="s">
        <v>82</v>
      </c>
      <c r="AV1537" s="14" t="s">
        <v>82</v>
      </c>
      <c r="AW1537" s="14" t="s">
        <v>30</v>
      </c>
      <c r="AX1537" s="14" t="s">
        <v>73</v>
      </c>
      <c r="AY1537" s="278" t="s">
        <v>165</v>
      </c>
    </row>
    <row r="1538" spans="1:51" s="14" customFormat="1" ht="12">
      <c r="A1538" s="14"/>
      <c r="B1538" s="268"/>
      <c r="C1538" s="269"/>
      <c r="D1538" s="259" t="s">
        <v>173</v>
      </c>
      <c r="E1538" s="270" t="s">
        <v>1</v>
      </c>
      <c r="F1538" s="271" t="s">
        <v>3831</v>
      </c>
      <c r="G1538" s="269"/>
      <c r="H1538" s="272">
        <v>6</v>
      </c>
      <c r="I1538" s="273"/>
      <c r="J1538" s="269"/>
      <c r="K1538" s="269"/>
      <c r="L1538" s="274"/>
      <c r="M1538" s="275"/>
      <c r="N1538" s="276"/>
      <c r="O1538" s="276"/>
      <c r="P1538" s="276"/>
      <c r="Q1538" s="276"/>
      <c r="R1538" s="276"/>
      <c r="S1538" s="276"/>
      <c r="T1538" s="277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78" t="s">
        <v>173</v>
      </c>
      <c r="AU1538" s="278" t="s">
        <v>82</v>
      </c>
      <c r="AV1538" s="14" t="s">
        <v>82</v>
      </c>
      <c r="AW1538" s="14" t="s">
        <v>30</v>
      </c>
      <c r="AX1538" s="14" t="s">
        <v>73</v>
      </c>
      <c r="AY1538" s="278" t="s">
        <v>165</v>
      </c>
    </row>
    <row r="1539" spans="1:65" s="2" customFormat="1" ht="16.5" customHeight="1">
      <c r="A1539" s="37"/>
      <c r="B1539" s="38"/>
      <c r="C1539" s="279" t="s">
        <v>1860</v>
      </c>
      <c r="D1539" s="279" t="s">
        <v>238</v>
      </c>
      <c r="E1539" s="280" t="s">
        <v>1856</v>
      </c>
      <c r="F1539" s="281" t="s">
        <v>1857</v>
      </c>
      <c r="G1539" s="282" t="s">
        <v>273</v>
      </c>
      <c r="H1539" s="283">
        <v>15</v>
      </c>
      <c r="I1539" s="284"/>
      <c r="J1539" s="285">
        <f>ROUND(I1539*H1539,2)</f>
        <v>0</v>
      </c>
      <c r="K1539" s="286"/>
      <c r="L1539" s="287"/>
      <c r="M1539" s="288" t="s">
        <v>1</v>
      </c>
      <c r="N1539" s="289" t="s">
        <v>38</v>
      </c>
      <c r="O1539" s="90"/>
      <c r="P1539" s="253">
        <f>O1539*H1539</f>
        <v>0</v>
      </c>
      <c r="Q1539" s="253">
        <v>0.0012</v>
      </c>
      <c r="R1539" s="253">
        <f>Q1539*H1539</f>
        <v>0.018</v>
      </c>
      <c r="S1539" s="253">
        <v>0</v>
      </c>
      <c r="T1539" s="254">
        <f>S1539*H1539</f>
        <v>0</v>
      </c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R1539" s="255" t="s">
        <v>333</v>
      </c>
      <c r="AT1539" s="255" t="s">
        <v>238</v>
      </c>
      <c r="AU1539" s="255" t="s">
        <v>82</v>
      </c>
      <c r="AY1539" s="16" t="s">
        <v>165</v>
      </c>
      <c r="BE1539" s="256">
        <f>IF(N1539="základní",J1539,0)</f>
        <v>0</v>
      </c>
      <c r="BF1539" s="256">
        <f>IF(N1539="snížená",J1539,0)</f>
        <v>0</v>
      </c>
      <c r="BG1539" s="256">
        <f>IF(N1539="zákl. přenesená",J1539,0)</f>
        <v>0</v>
      </c>
      <c r="BH1539" s="256">
        <f>IF(N1539="sníž. přenesená",J1539,0)</f>
        <v>0</v>
      </c>
      <c r="BI1539" s="256">
        <f>IF(N1539="nulová",J1539,0)</f>
        <v>0</v>
      </c>
      <c r="BJ1539" s="16" t="s">
        <v>80</v>
      </c>
      <c r="BK1539" s="256">
        <f>ROUND(I1539*H1539,2)</f>
        <v>0</v>
      </c>
      <c r="BL1539" s="16" t="s">
        <v>247</v>
      </c>
      <c r="BM1539" s="255" t="s">
        <v>3834</v>
      </c>
    </row>
    <row r="1540" spans="1:47" s="2" customFormat="1" ht="12">
      <c r="A1540" s="37"/>
      <c r="B1540" s="38"/>
      <c r="C1540" s="39"/>
      <c r="D1540" s="259" t="s">
        <v>437</v>
      </c>
      <c r="E1540" s="39"/>
      <c r="F1540" s="290" t="s">
        <v>1859</v>
      </c>
      <c r="G1540" s="39"/>
      <c r="H1540" s="39"/>
      <c r="I1540" s="153"/>
      <c r="J1540" s="39"/>
      <c r="K1540" s="39"/>
      <c r="L1540" s="43"/>
      <c r="M1540" s="291"/>
      <c r="N1540" s="292"/>
      <c r="O1540" s="90"/>
      <c r="P1540" s="90"/>
      <c r="Q1540" s="90"/>
      <c r="R1540" s="90"/>
      <c r="S1540" s="90"/>
      <c r="T1540" s="91"/>
      <c r="U1540" s="37"/>
      <c r="V1540" s="37"/>
      <c r="W1540" s="37"/>
      <c r="X1540" s="37"/>
      <c r="Y1540" s="37"/>
      <c r="Z1540" s="37"/>
      <c r="AA1540" s="37"/>
      <c r="AB1540" s="37"/>
      <c r="AC1540" s="37"/>
      <c r="AD1540" s="37"/>
      <c r="AE1540" s="37"/>
      <c r="AT1540" s="16" t="s">
        <v>437</v>
      </c>
      <c r="AU1540" s="16" t="s">
        <v>82</v>
      </c>
    </row>
    <row r="1541" spans="1:65" s="2" customFormat="1" ht="16.5" customHeight="1">
      <c r="A1541" s="37"/>
      <c r="B1541" s="38"/>
      <c r="C1541" s="243" t="s">
        <v>1864</v>
      </c>
      <c r="D1541" s="243" t="s">
        <v>167</v>
      </c>
      <c r="E1541" s="244" t="s">
        <v>1861</v>
      </c>
      <c r="F1541" s="245" t="s">
        <v>1862</v>
      </c>
      <c r="G1541" s="246" t="s">
        <v>273</v>
      </c>
      <c r="H1541" s="247">
        <v>15</v>
      </c>
      <c r="I1541" s="248"/>
      <c r="J1541" s="249">
        <f>ROUND(I1541*H1541,2)</f>
        <v>0</v>
      </c>
      <c r="K1541" s="250"/>
      <c r="L1541" s="43"/>
      <c r="M1541" s="251" t="s">
        <v>1</v>
      </c>
      <c r="N1541" s="252" t="s">
        <v>38</v>
      </c>
      <c r="O1541" s="90"/>
      <c r="P1541" s="253">
        <f>O1541*H1541</f>
        <v>0</v>
      </c>
      <c r="Q1541" s="253">
        <v>0</v>
      </c>
      <c r="R1541" s="253">
        <f>Q1541*H1541</f>
        <v>0</v>
      </c>
      <c r="S1541" s="253">
        <v>0</v>
      </c>
      <c r="T1541" s="254">
        <f>S1541*H1541</f>
        <v>0</v>
      </c>
      <c r="U1541" s="37"/>
      <c r="V1541" s="37"/>
      <c r="W1541" s="37"/>
      <c r="X1541" s="37"/>
      <c r="Y1541" s="37"/>
      <c r="Z1541" s="37"/>
      <c r="AA1541" s="37"/>
      <c r="AB1541" s="37"/>
      <c r="AC1541" s="37"/>
      <c r="AD1541" s="37"/>
      <c r="AE1541" s="37"/>
      <c r="AR1541" s="255" t="s">
        <v>247</v>
      </c>
      <c r="AT1541" s="255" t="s">
        <v>167</v>
      </c>
      <c r="AU1541" s="255" t="s">
        <v>82</v>
      </c>
      <c r="AY1541" s="16" t="s">
        <v>165</v>
      </c>
      <c r="BE1541" s="256">
        <f>IF(N1541="základní",J1541,0)</f>
        <v>0</v>
      </c>
      <c r="BF1541" s="256">
        <f>IF(N1541="snížená",J1541,0)</f>
        <v>0</v>
      </c>
      <c r="BG1541" s="256">
        <f>IF(N1541="zákl. přenesená",J1541,0)</f>
        <v>0</v>
      </c>
      <c r="BH1541" s="256">
        <f>IF(N1541="sníž. přenesená",J1541,0)</f>
        <v>0</v>
      </c>
      <c r="BI1541" s="256">
        <f>IF(N1541="nulová",J1541,0)</f>
        <v>0</v>
      </c>
      <c r="BJ1541" s="16" t="s">
        <v>80</v>
      </c>
      <c r="BK1541" s="256">
        <f>ROUND(I1541*H1541,2)</f>
        <v>0</v>
      </c>
      <c r="BL1541" s="16" t="s">
        <v>247</v>
      </c>
      <c r="BM1541" s="255" t="s">
        <v>3835</v>
      </c>
    </row>
    <row r="1542" spans="1:51" s="14" customFormat="1" ht="12">
      <c r="A1542" s="14"/>
      <c r="B1542" s="268"/>
      <c r="C1542" s="269"/>
      <c r="D1542" s="259" t="s">
        <v>173</v>
      </c>
      <c r="E1542" s="270" t="s">
        <v>1</v>
      </c>
      <c r="F1542" s="271" t="s">
        <v>2927</v>
      </c>
      <c r="G1542" s="269"/>
      <c r="H1542" s="272">
        <v>9</v>
      </c>
      <c r="I1542" s="273"/>
      <c r="J1542" s="269"/>
      <c r="K1542" s="269"/>
      <c r="L1542" s="274"/>
      <c r="M1542" s="275"/>
      <c r="N1542" s="276"/>
      <c r="O1542" s="276"/>
      <c r="P1542" s="276"/>
      <c r="Q1542" s="276"/>
      <c r="R1542" s="276"/>
      <c r="S1542" s="276"/>
      <c r="T1542" s="277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78" t="s">
        <v>173</v>
      </c>
      <c r="AU1542" s="278" t="s">
        <v>82</v>
      </c>
      <c r="AV1542" s="14" t="s">
        <v>82</v>
      </c>
      <c r="AW1542" s="14" t="s">
        <v>30</v>
      </c>
      <c r="AX1542" s="14" t="s">
        <v>73</v>
      </c>
      <c r="AY1542" s="278" t="s">
        <v>165</v>
      </c>
    </row>
    <row r="1543" spans="1:51" s="14" customFormat="1" ht="12">
      <c r="A1543" s="14"/>
      <c r="B1543" s="268"/>
      <c r="C1543" s="269"/>
      <c r="D1543" s="259" t="s">
        <v>173</v>
      </c>
      <c r="E1543" s="270" t="s">
        <v>1</v>
      </c>
      <c r="F1543" s="271" t="s">
        <v>3831</v>
      </c>
      <c r="G1543" s="269"/>
      <c r="H1543" s="272">
        <v>6</v>
      </c>
      <c r="I1543" s="273"/>
      <c r="J1543" s="269"/>
      <c r="K1543" s="269"/>
      <c r="L1543" s="274"/>
      <c r="M1543" s="275"/>
      <c r="N1543" s="276"/>
      <c r="O1543" s="276"/>
      <c r="P1543" s="276"/>
      <c r="Q1543" s="276"/>
      <c r="R1543" s="276"/>
      <c r="S1543" s="276"/>
      <c r="T1543" s="277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78" t="s">
        <v>173</v>
      </c>
      <c r="AU1543" s="278" t="s">
        <v>82</v>
      </c>
      <c r="AV1543" s="14" t="s">
        <v>82</v>
      </c>
      <c r="AW1543" s="14" t="s">
        <v>30</v>
      </c>
      <c r="AX1543" s="14" t="s">
        <v>73</v>
      </c>
      <c r="AY1543" s="278" t="s">
        <v>165</v>
      </c>
    </row>
    <row r="1544" spans="1:65" s="2" customFormat="1" ht="21.75" customHeight="1">
      <c r="A1544" s="37"/>
      <c r="B1544" s="38"/>
      <c r="C1544" s="279" t="s">
        <v>1868</v>
      </c>
      <c r="D1544" s="279" t="s">
        <v>238</v>
      </c>
      <c r="E1544" s="280" t="s">
        <v>1865</v>
      </c>
      <c r="F1544" s="281" t="s">
        <v>1866</v>
      </c>
      <c r="G1544" s="282" t="s">
        <v>273</v>
      </c>
      <c r="H1544" s="283">
        <v>15</v>
      </c>
      <c r="I1544" s="284"/>
      <c r="J1544" s="285">
        <f>ROUND(I1544*H1544,2)</f>
        <v>0</v>
      </c>
      <c r="K1544" s="286"/>
      <c r="L1544" s="287"/>
      <c r="M1544" s="288" t="s">
        <v>1</v>
      </c>
      <c r="N1544" s="289" t="s">
        <v>38</v>
      </c>
      <c r="O1544" s="90"/>
      <c r="P1544" s="253">
        <f>O1544*H1544</f>
        <v>0</v>
      </c>
      <c r="Q1544" s="253">
        <v>0.00015</v>
      </c>
      <c r="R1544" s="253">
        <f>Q1544*H1544</f>
        <v>0.00225</v>
      </c>
      <c r="S1544" s="253">
        <v>0</v>
      </c>
      <c r="T1544" s="254">
        <f>S1544*H1544</f>
        <v>0</v>
      </c>
      <c r="U1544" s="37"/>
      <c r="V1544" s="37"/>
      <c r="W1544" s="37"/>
      <c r="X1544" s="37"/>
      <c r="Y1544" s="37"/>
      <c r="Z1544" s="37"/>
      <c r="AA1544" s="37"/>
      <c r="AB1544" s="37"/>
      <c r="AC1544" s="37"/>
      <c r="AD1544" s="37"/>
      <c r="AE1544" s="37"/>
      <c r="AR1544" s="255" t="s">
        <v>333</v>
      </c>
      <c r="AT1544" s="255" t="s">
        <v>238</v>
      </c>
      <c r="AU1544" s="255" t="s">
        <v>82</v>
      </c>
      <c r="AY1544" s="16" t="s">
        <v>165</v>
      </c>
      <c r="BE1544" s="256">
        <f>IF(N1544="základní",J1544,0)</f>
        <v>0</v>
      </c>
      <c r="BF1544" s="256">
        <f>IF(N1544="snížená",J1544,0)</f>
        <v>0</v>
      </c>
      <c r="BG1544" s="256">
        <f>IF(N1544="zákl. přenesená",J1544,0)</f>
        <v>0</v>
      </c>
      <c r="BH1544" s="256">
        <f>IF(N1544="sníž. přenesená",J1544,0)</f>
        <v>0</v>
      </c>
      <c r="BI1544" s="256">
        <f>IF(N1544="nulová",J1544,0)</f>
        <v>0</v>
      </c>
      <c r="BJ1544" s="16" t="s">
        <v>80</v>
      </c>
      <c r="BK1544" s="256">
        <f>ROUND(I1544*H1544,2)</f>
        <v>0</v>
      </c>
      <c r="BL1544" s="16" t="s">
        <v>247</v>
      </c>
      <c r="BM1544" s="255" t="s">
        <v>3836</v>
      </c>
    </row>
    <row r="1545" spans="1:65" s="2" customFormat="1" ht="21.75" customHeight="1">
      <c r="A1545" s="37"/>
      <c r="B1545" s="38"/>
      <c r="C1545" s="243" t="s">
        <v>1873</v>
      </c>
      <c r="D1545" s="243" t="s">
        <v>167</v>
      </c>
      <c r="E1545" s="244" t="s">
        <v>1869</v>
      </c>
      <c r="F1545" s="245" t="s">
        <v>1870</v>
      </c>
      <c r="G1545" s="246" t="s">
        <v>170</v>
      </c>
      <c r="H1545" s="247">
        <v>16.5</v>
      </c>
      <c r="I1545" s="248"/>
      <c r="J1545" s="249">
        <f>ROUND(I1545*H1545,2)</f>
        <v>0</v>
      </c>
      <c r="K1545" s="250"/>
      <c r="L1545" s="43"/>
      <c r="M1545" s="251" t="s">
        <v>1</v>
      </c>
      <c r="N1545" s="252" t="s">
        <v>38</v>
      </c>
      <c r="O1545" s="90"/>
      <c r="P1545" s="253">
        <f>O1545*H1545</f>
        <v>0</v>
      </c>
      <c r="Q1545" s="253">
        <v>0</v>
      </c>
      <c r="R1545" s="253">
        <f>Q1545*H1545</f>
        <v>0</v>
      </c>
      <c r="S1545" s="253">
        <v>0.00848</v>
      </c>
      <c r="T1545" s="254">
        <f>S1545*H1545</f>
        <v>0.13992</v>
      </c>
      <c r="U1545" s="37"/>
      <c r="V1545" s="37"/>
      <c r="W1545" s="37"/>
      <c r="X1545" s="37"/>
      <c r="Y1545" s="37"/>
      <c r="Z1545" s="37"/>
      <c r="AA1545" s="37"/>
      <c r="AB1545" s="37"/>
      <c r="AC1545" s="37"/>
      <c r="AD1545" s="37"/>
      <c r="AE1545" s="37"/>
      <c r="AR1545" s="255" t="s">
        <v>247</v>
      </c>
      <c r="AT1545" s="255" t="s">
        <v>167</v>
      </c>
      <c r="AU1545" s="255" t="s">
        <v>82</v>
      </c>
      <c r="AY1545" s="16" t="s">
        <v>165</v>
      </c>
      <c r="BE1545" s="256">
        <f>IF(N1545="základní",J1545,0)</f>
        <v>0</v>
      </c>
      <c r="BF1545" s="256">
        <f>IF(N1545="snížená",J1545,0)</f>
        <v>0</v>
      </c>
      <c r="BG1545" s="256">
        <f>IF(N1545="zákl. přenesená",J1545,0)</f>
        <v>0</v>
      </c>
      <c r="BH1545" s="256">
        <f>IF(N1545="sníž. přenesená",J1545,0)</f>
        <v>0</v>
      </c>
      <c r="BI1545" s="256">
        <f>IF(N1545="nulová",J1545,0)</f>
        <v>0</v>
      </c>
      <c r="BJ1545" s="16" t="s">
        <v>80</v>
      </c>
      <c r="BK1545" s="256">
        <f>ROUND(I1545*H1545,2)</f>
        <v>0</v>
      </c>
      <c r="BL1545" s="16" t="s">
        <v>247</v>
      </c>
      <c r="BM1545" s="255" t="s">
        <v>3837</v>
      </c>
    </row>
    <row r="1546" spans="1:51" s="14" customFormat="1" ht="12">
      <c r="A1546" s="14"/>
      <c r="B1546" s="268"/>
      <c r="C1546" s="269"/>
      <c r="D1546" s="259" t="s">
        <v>173</v>
      </c>
      <c r="E1546" s="270" t="s">
        <v>1</v>
      </c>
      <c r="F1546" s="271" t="s">
        <v>3838</v>
      </c>
      <c r="G1546" s="269"/>
      <c r="H1546" s="272">
        <v>16.5</v>
      </c>
      <c r="I1546" s="273"/>
      <c r="J1546" s="269"/>
      <c r="K1546" s="269"/>
      <c r="L1546" s="274"/>
      <c r="M1546" s="275"/>
      <c r="N1546" s="276"/>
      <c r="O1546" s="276"/>
      <c r="P1546" s="276"/>
      <c r="Q1546" s="276"/>
      <c r="R1546" s="276"/>
      <c r="S1546" s="276"/>
      <c r="T1546" s="277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78" t="s">
        <v>173</v>
      </c>
      <c r="AU1546" s="278" t="s">
        <v>82</v>
      </c>
      <c r="AV1546" s="14" t="s">
        <v>82</v>
      </c>
      <c r="AW1546" s="14" t="s">
        <v>30</v>
      </c>
      <c r="AX1546" s="14" t="s">
        <v>73</v>
      </c>
      <c r="AY1546" s="278" t="s">
        <v>165</v>
      </c>
    </row>
    <row r="1547" spans="1:65" s="2" customFormat="1" ht="21.75" customHeight="1">
      <c r="A1547" s="37"/>
      <c r="B1547" s="38"/>
      <c r="C1547" s="243" t="s">
        <v>1879</v>
      </c>
      <c r="D1547" s="243" t="s">
        <v>167</v>
      </c>
      <c r="E1547" s="244" t="s">
        <v>1874</v>
      </c>
      <c r="F1547" s="245" t="s">
        <v>1875</v>
      </c>
      <c r="G1547" s="246" t="s">
        <v>457</v>
      </c>
      <c r="H1547" s="247">
        <v>90</v>
      </c>
      <c r="I1547" s="248"/>
      <c r="J1547" s="249">
        <f>ROUND(I1547*H1547,2)</f>
        <v>0</v>
      </c>
      <c r="K1547" s="250"/>
      <c r="L1547" s="43"/>
      <c r="M1547" s="251" t="s">
        <v>1</v>
      </c>
      <c r="N1547" s="252" t="s">
        <v>38</v>
      </c>
      <c r="O1547" s="90"/>
      <c r="P1547" s="253">
        <f>O1547*H1547</f>
        <v>0</v>
      </c>
      <c r="Q1547" s="253">
        <v>0</v>
      </c>
      <c r="R1547" s="253">
        <f>Q1547*H1547</f>
        <v>0</v>
      </c>
      <c r="S1547" s="253">
        <v>0</v>
      </c>
      <c r="T1547" s="254">
        <f>S1547*H1547</f>
        <v>0</v>
      </c>
      <c r="U1547" s="37"/>
      <c r="V1547" s="37"/>
      <c r="W1547" s="37"/>
      <c r="X1547" s="37"/>
      <c r="Y1547" s="37"/>
      <c r="Z1547" s="37"/>
      <c r="AA1547" s="37"/>
      <c r="AB1547" s="37"/>
      <c r="AC1547" s="37"/>
      <c r="AD1547" s="37"/>
      <c r="AE1547" s="37"/>
      <c r="AR1547" s="255" t="s">
        <v>247</v>
      </c>
      <c r="AT1547" s="255" t="s">
        <v>167</v>
      </c>
      <c r="AU1547" s="255" t="s">
        <v>82</v>
      </c>
      <c r="AY1547" s="16" t="s">
        <v>165</v>
      </c>
      <c r="BE1547" s="256">
        <f>IF(N1547="základní",J1547,0)</f>
        <v>0</v>
      </c>
      <c r="BF1547" s="256">
        <f>IF(N1547="snížená",J1547,0)</f>
        <v>0</v>
      </c>
      <c r="BG1547" s="256">
        <f>IF(N1547="zákl. přenesená",J1547,0)</f>
        <v>0</v>
      </c>
      <c r="BH1547" s="256">
        <f>IF(N1547="sníž. přenesená",J1547,0)</f>
        <v>0</v>
      </c>
      <c r="BI1547" s="256">
        <f>IF(N1547="nulová",J1547,0)</f>
        <v>0</v>
      </c>
      <c r="BJ1547" s="16" t="s">
        <v>80</v>
      </c>
      <c r="BK1547" s="256">
        <f>ROUND(I1547*H1547,2)</f>
        <v>0</v>
      </c>
      <c r="BL1547" s="16" t="s">
        <v>247</v>
      </c>
      <c r="BM1547" s="255" t="s">
        <v>3839</v>
      </c>
    </row>
    <row r="1548" spans="1:51" s="13" customFormat="1" ht="12">
      <c r="A1548" s="13"/>
      <c r="B1548" s="257"/>
      <c r="C1548" s="258"/>
      <c r="D1548" s="259" t="s">
        <v>173</v>
      </c>
      <c r="E1548" s="260" t="s">
        <v>1</v>
      </c>
      <c r="F1548" s="261" t="s">
        <v>1877</v>
      </c>
      <c r="G1548" s="258"/>
      <c r="H1548" s="260" t="s">
        <v>1</v>
      </c>
      <c r="I1548" s="262"/>
      <c r="J1548" s="258"/>
      <c r="K1548" s="258"/>
      <c r="L1548" s="263"/>
      <c r="M1548" s="264"/>
      <c r="N1548" s="265"/>
      <c r="O1548" s="265"/>
      <c r="P1548" s="265"/>
      <c r="Q1548" s="265"/>
      <c r="R1548" s="265"/>
      <c r="S1548" s="265"/>
      <c r="T1548" s="266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67" t="s">
        <v>173</v>
      </c>
      <c r="AU1548" s="267" t="s">
        <v>82</v>
      </c>
      <c r="AV1548" s="13" t="s">
        <v>80</v>
      </c>
      <c r="AW1548" s="13" t="s">
        <v>30</v>
      </c>
      <c r="AX1548" s="13" t="s">
        <v>73</v>
      </c>
      <c r="AY1548" s="267" t="s">
        <v>165</v>
      </c>
    </row>
    <row r="1549" spans="1:51" s="14" customFormat="1" ht="12">
      <c r="A1549" s="14"/>
      <c r="B1549" s="268"/>
      <c r="C1549" s="269"/>
      <c r="D1549" s="259" t="s">
        <v>173</v>
      </c>
      <c r="E1549" s="270" t="s">
        <v>1</v>
      </c>
      <c r="F1549" s="271" t="s">
        <v>3840</v>
      </c>
      <c r="G1549" s="269"/>
      <c r="H1549" s="272">
        <v>90</v>
      </c>
      <c r="I1549" s="273"/>
      <c r="J1549" s="269"/>
      <c r="K1549" s="269"/>
      <c r="L1549" s="274"/>
      <c r="M1549" s="275"/>
      <c r="N1549" s="276"/>
      <c r="O1549" s="276"/>
      <c r="P1549" s="276"/>
      <c r="Q1549" s="276"/>
      <c r="R1549" s="276"/>
      <c r="S1549" s="276"/>
      <c r="T1549" s="277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78" t="s">
        <v>173</v>
      </c>
      <c r="AU1549" s="278" t="s">
        <v>82</v>
      </c>
      <c r="AV1549" s="14" t="s">
        <v>82</v>
      </c>
      <c r="AW1549" s="14" t="s">
        <v>30</v>
      </c>
      <c r="AX1549" s="14" t="s">
        <v>73</v>
      </c>
      <c r="AY1549" s="278" t="s">
        <v>165</v>
      </c>
    </row>
    <row r="1550" spans="1:65" s="2" customFormat="1" ht="16.5" customHeight="1">
      <c r="A1550" s="37"/>
      <c r="B1550" s="38"/>
      <c r="C1550" s="279" t="s">
        <v>1884</v>
      </c>
      <c r="D1550" s="279" t="s">
        <v>238</v>
      </c>
      <c r="E1550" s="280" t="s">
        <v>1880</v>
      </c>
      <c r="F1550" s="281" t="s">
        <v>1881</v>
      </c>
      <c r="G1550" s="282" t="s">
        <v>457</v>
      </c>
      <c r="H1550" s="283">
        <v>91.8</v>
      </c>
      <c r="I1550" s="284"/>
      <c r="J1550" s="285">
        <f>ROUND(I1550*H1550,2)</f>
        <v>0</v>
      </c>
      <c r="K1550" s="286"/>
      <c r="L1550" s="287"/>
      <c r="M1550" s="288" t="s">
        <v>1</v>
      </c>
      <c r="N1550" s="289" t="s">
        <v>38</v>
      </c>
      <c r="O1550" s="90"/>
      <c r="P1550" s="253">
        <f>O1550*H1550</f>
        <v>0</v>
      </c>
      <c r="Q1550" s="253">
        <v>6E-05</v>
      </c>
      <c r="R1550" s="253">
        <f>Q1550*H1550</f>
        <v>0.005508</v>
      </c>
      <c r="S1550" s="253">
        <v>0</v>
      </c>
      <c r="T1550" s="254">
        <f>S1550*H1550</f>
        <v>0</v>
      </c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R1550" s="255" t="s">
        <v>333</v>
      </c>
      <c r="AT1550" s="255" t="s">
        <v>238</v>
      </c>
      <c r="AU1550" s="255" t="s">
        <v>82</v>
      </c>
      <c r="AY1550" s="16" t="s">
        <v>165</v>
      </c>
      <c r="BE1550" s="256">
        <f>IF(N1550="základní",J1550,0)</f>
        <v>0</v>
      </c>
      <c r="BF1550" s="256">
        <f>IF(N1550="snížená",J1550,0)</f>
        <v>0</v>
      </c>
      <c r="BG1550" s="256">
        <f>IF(N1550="zákl. přenesená",J1550,0)</f>
        <v>0</v>
      </c>
      <c r="BH1550" s="256">
        <f>IF(N1550="sníž. přenesená",J1550,0)</f>
        <v>0</v>
      </c>
      <c r="BI1550" s="256">
        <f>IF(N1550="nulová",J1550,0)</f>
        <v>0</v>
      </c>
      <c r="BJ1550" s="16" t="s">
        <v>80</v>
      </c>
      <c r="BK1550" s="256">
        <f>ROUND(I1550*H1550,2)</f>
        <v>0</v>
      </c>
      <c r="BL1550" s="16" t="s">
        <v>247</v>
      </c>
      <c r="BM1550" s="255" t="s">
        <v>3841</v>
      </c>
    </row>
    <row r="1551" spans="1:51" s="14" customFormat="1" ht="12">
      <c r="A1551" s="14"/>
      <c r="B1551" s="268"/>
      <c r="C1551" s="269"/>
      <c r="D1551" s="259" t="s">
        <v>173</v>
      </c>
      <c r="E1551" s="269"/>
      <c r="F1551" s="271" t="s">
        <v>3842</v>
      </c>
      <c r="G1551" s="269"/>
      <c r="H1551" s="272">
        <v>91.8</v>
      </c>
      <c r="I1551" s="273"/>
      <c r="J1551" s="269"/>
      <c r="K1551" s="269"/>
      <c r="L1551" s="274"/>
      <c r="M1551" s="275"/>
      <c r="N1551" s="276"/>
      <c r="O1551" s="276"/>
      <c r="P1551" s="276"/>
      <c r="Q1551" s="276"/>
      <c r="R1551" s="276"/>
      <c r="S1551" s="276"/>
      <c r="T1551" s="277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78" t="s">
        <v>173</v>
      </c>
      <c r="AU1551" s="278" t="s">
        <v>82</v>
      </c>
      <c r="AV1551" s="14" t="s">
        <v>82</v>
      </c>
      <c r="AW1551" s="14" t="s">
        <v>4</v>
      </c>
      <c r="AX1551" s="14" t="s">
        <v>80</v>
      </c>
      <c r="AY1551" s="278" t="s">
        <v>165</v>
      </c>
    </row>
    <row r="1552" spans="1:65" s="2" customFormat="1" ht="21.75" customHeight="1">
      <c r="A1552" s="37"/>
      <c r="B1552" s="38"/>
      <c r="C1552" s="243" t="s">
        <v>1888</v>
      </c>
      <c r="D1552" s="243" t="s">
        <v>167</v>
      </c>
      <c r="E1552" s="244" t="s">
        <v>1885</v>
      </c>
      <c r="F1552" s="245" t="s">
        <v>1886</v>
      </c>
      <c r="G1552" s="246" t="s">
        <v>273</v>
      </c>
      <c r="H1552" s="247">
        <v>10</v>
      </c>
      <c r="I1552" s="248"/>
      <c r="J1552" s="249">
        <f>ROUND(I1552*H1552,2)</f>
        <v>0</v>
      </c>
      <c r="K1552" s="250"/>
      <c r="L1552" s="43"/>
      <c r="M1552" s="251" t="s">
        <v>1</v>
      </c>
      <c r="N1552" s="252" t="s">
        <v>38</v>
      </c>
      <c r="O1552" s="90"/>
      <c r="P1552" s="253">
        <f>O1552*H1552</f>
        <v>0</v>
      </c>
      <c r="Q1552" s="253">
        <v>0</v>
      </c>
      <c r="R1552" s="253">
        <f>Q1552*H1552</f>
        <v>0</v>
      </c>
      <c r="S1552" s="253">
        <v>0.024</v>
      </c>
      <c r="T1552" s="254">
        <f>S1552*H1552</f>
        <v>0.24</v>
      </c>
      <c r="U1552" s="37"/>
      <c r="V1552" s="37"/>
      <c r="W1552" s="37"/>
      <c r="X1552" s="37"/>
      <c r="Y1552" s="37"/>
      <c r="Z1552" s="37"/>
      <c r="AA1552" s="37"/>
      <c r="AB1552" s="37"/>
      <c r="AC1552" s="37"/>
      <c r="AD1552" s="37"/>
      <c r="AE1552" s="37"/>
      <c r="AR1552" s="255" t="s">
        <v>247</v>
      </c>
      <c r="AT1552" s="255" t="s">
        <v>167</v>
      </c>
      <c r="AU1552" s="255" t="s">
        <v>82</v>
      </c>
      <c r="AY1552" s="16" t="s">
        <v>165</v>
      </c>
      <c r="BE1552" s="256">
        <f>IF(N1552="základní",J1552,0)</f>
        <v>0</v>
      </c>
      <c r="BF1552" s="256">
        <f>IF(N1552="snížená",J1552,0)</f>
        <v>0</v>
      </c>
      <c r="BG1552" s="256">
        <f>IF(N1552="zákl. přenesená",J1552,0)</f>
        <v>0</v>
      </c>
      <c r="BH1552" s="256">
        <f>IF(N1552="sníž. přenesená",J1552,0)</f>
        <v>0</v>
      </c>
      <c r="BI1552" s="256">
        <f>IF(N1552="nulová",J1552,0)</f>
        <v>0</v>
      </c>
      <c r="BJ1552" s="16" t="s">
        <v>80</v>
      </c>
      <c r="BK1552" s="256">
        <f>ROUND(I1552*H1552,2)</f>
        <v>0</v>
      </c>
      <c r="BL1552" s="16" t="s">
        <v>247</v>
      </c>
      <c r="BM1552" s="255" t="s">
        <v>3843</v>
      </c>
    </row>
    <row r="1553" spans="1:51" s="14" customFormat="1" ht="12">
      <c r="A1553" s="14"/>
      <c r="B1553" s="268"/>
      <c r="C1553" s="269"/>
      <c r="D1553" s="259" t="s">
        <v>173</v>
      </c>
      <c r="E1553" s="270" t="s">
        <v>1</v>
      </c>
      <c r="F1553" s="271" t="s">
        <v>2927</v>
      </c>
      <c r="G1553" s="269"/>
      <c r="H1553" s="272">
        <v>9</v>
      </c>
      <c r="I1553" s="273"/>
      <c r="J1553" s="269"/>
      <c r="K1553" s="269"/>
      <c r="L1553" s="274"/>
      <c r="M1553" s="275"/>
      <c r="N1553" s="276"/>
      <c r="O1553" s="276"/>
      <c r="P1553" s="276"/>
      <c r="Q1553" s="276"/>
      <c r="R1553" s="276"/>
      <c r="S1553" s="276"/>
      <c r="T1553" s="277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78" t="s">
        <v>173</v>
      </c>
      <c r="AU1553" s="278" t="s">
        <v>82</v>
      </c>
      <c r="AV1553" s="14" t="s">
        <v>82</v>
      </c>
      <c r="AW1553" s="14" t="s">
        <v>30</v>
      </c>
      <c r="AX1553" s="14" t="s">
        <v>73</v>
      </c>
      <c r="AY1553" s="278" t="s">
        <v>165</v>
      </c>
    </row>
    <row r="1554" spans="1:51" s="14" customFormat="1" ht="12">
      <c r="A1554" s="14"/>
      <c r="B1554" s="268"/>
      <c r="C1554" s="269"/>
      <c r="D1554" s="259" t="s">
        <v>173</v>
      </c>
      <c r="E1554" s="270" t="s">
        <v>1</v>
      </c>
      <c r="F1554" s="271" t="s">
        <v>287</v>
      </c>
      <c r="G1554" s="269"/>
      <c r="H1554" s="272">
        <v>1</v>
      </c>
      <c r="I1554" s="273"/>
      <c r="J1554" s="269"/>
      <c r="K1554" s="269"/>
      <c r="L1554" s="274"/>
      <c r="M1554" s="275"/>
      <c r="N1554" s="276"/>
      <c r="O1554" s="276"/>
      <c r="P1554" s="276"/>
      <c r="Q1554" s="276"/>
      <c r="R1554" s="276"/>
      <c r="S1554" s="276"/>
      <c r="T1554" s="277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78" t="s">
        <v>173</v>
      </c>
      <c r="AU1554" s="278" t="s">
        <v>82</v>
      </c>
      <c r="AV1554" s="14" t="s">
        <v>82</v>
      </c>
      <c r="AW1554" s="14" t="s">
        <v>30</v>
      </c>
      <c r="AX1554" s="14" t="s">
        <v>73</v>
      </c>
      <c r="AY1554" s="278" t="s">
        <v>165</v>
      </c>
    </row>
    <row r="1555" spans="1:65" s="2" customFormat="1" ht="21.75" customHeight="1">
      <c r="A1555" s="37"/>
      <c r="B1555" s="38"/>
      <c r="C1555" s="243" t="s">
        <v>1894</v>
      </c>
      <c r="D1555" s="243" t="s">
        <v>167</v>
      </c>
      <c r="E1555" s="244" t="s">
        <v>1889</v>
      </c>
      <c r="F1555" s="245" t="s">
        <v>1890</v>
      </c>
      <c r="G1555" s="246" t="s">
        <v>219</v>
      </c>
      <c r="H1555" s="247">
        <v>1.097</v>
      </c>
      <c r="I1555" s="248"/>
      <c r="J1555" s="249">
        <f>ROUND(I1555*H1555,2)</f>
        <v>0</v>
      </c>
      <c r="K1555" s="250"/>
      <c r="L1555" s="43"/>
      <c r="M1555" s="251" t="s">
        <v>1</v>
      </c>
      <c r="N1555" s="252" t="s">
        <v>38</v>
      </c>
      <c r="O1555" s="90"/>
      <c r="P1555" s="253">
        <f>O1555*H1555</f>
        <v>0</v>
      </c>
      <c r="Q1555" s="253">
        <v>0</v>
      </c>
      <c r="R1555" s="253">
        <f>Q1555*H1555</f>
        <v>0</v>
      </c>
      <c r="S1555" s="253">
        <v>0</v>
      </c>
      <c r="T1555" s="254">
        <f>S1555*H1555</f>
        <v>0</v>
      </c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R1555" s="255" t="s">
        <v>247</v>
      </c>
      <c r="AT1555" s="255" t="s">
        <v>167</v>
      </c>
      <c r="AU1555" s="255" t="s">
        <v>82</v>
      </c>
      <c r="AY1555" s="16" t="s">
        <v>165</v>
      </c>
      <c r="BE1555" s="256">
        <f>IF(N1555="základní",J1555,0)</f>
        <v>0</v>
      </c>
      <c r="BF1555" s="256">
        <f>IF(N1555="snížená",J1555,0)</f>
        <v>0</v>
      </c>
      <c r="BG1555" s="256">
        <f>IF(N1555="zákl. přenesená",J1555,0)</f>
        <v>0</v>
      </c>
      <c r="BH1555" s="256">
        <f>IF(N1555="sníž. přenesená",J1555,0)</f>
        <v>0</v>
      </c>
      <c r="BI1555" s="256">
        <f>IF(N1555="nulová",J1555,0)</f>
        <v>0</v>
      </c>
      <c r="BJ1555" s="16" t="s">
        <v>80</v>
      </c>
      <c r="BK1555" s="256">
        <f>ROUND(I1555*H1555,2)</f>
        <v>0</v>
      </c>
      <c r="BL1555" s="16" t="s">
        <v>247</v>
      </c>
      <c r="BM1555" s="255" t="s">
        <v>3844</v>
      </c>
    </row>
    <row r="1556" spans="1:63" s="12" customFormat="1" ht="22.8" customHeight="1">
      <c r="A1556" s="12"/>
      <c r="B1556" s="227"/>
      <c r="C1556" s="228"/>
      <c r="D1556" s="229" t="s">
        <v>72</v>
      </c>
      <c r="E1556" s="241" t="s">
        <v>1892</v>
      </c>
      <c r="F1556" s="241" t="s">
        <v>1893</v>
      </c>
      <c r="G1556" s="228"/>
      <c r="H1556" s="228"/>
      <c r="I1556" s="231"/>
      <c r="J1556" s="242">
        <f>BK1556</f>
        <v>0</v>
      </c>
      <c r="K1556" s="228"/>
      <c r="L1556" s="233"/>
      <c r="M1556" s="234"/>
      <c r="N1556" s="235"/>
      <c r="O1556" s="235"/>
      <c r="P1556" s="236">
        <f>SUM(P1557:P1577)</f>
        <v>0</v>
      </c>
      <c r="Q1556" s="235"/>
      <c r="R1556" s="236">
        <f>SUM(R1557:R1577)</f>
        <v>5.173</v>
      </c>
      <c r="S1556" s="235"/>
      <c r="T1556" s="237">
        <f>SUM(T1557:T1577)</f>
        <v>1.2432</v>
      </c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R1556" s="238" t="s">
        <v>82</v>
      </c>
      <c r="AT1556" s="239" t="s">
        <v>72</v>
      </c>
      <c r="AU1556" s="239" t="s">
        <v>80</v>
      </c>
      <c r="AY1556" s="238" t="s">
        <v>165</v>
      </c>
      <c r="BK1556" s="240">
        <f>SUM(BK1557:BK1577)</f>
        <v>0</v>
      </c>
    </row>
    <row r="1557" spans="1:65" s="2" customFormat="1" ht="16.5" customHeight="1">
      <c r="A1557" s="37"/>
      <c r="B1557" s="38"/>
      <c r="C1557" s="243" t="s">
        <v>1899</v>
      </c>
      <c r="D1557" s="243" t="s">
        <v>167</v>
      </c>
      <c r="E1557" s="244" t="s">
        <v>1895</v>
      </c>
      <c r="F1557" s="245" t="s">
        <v>1896</v>
      </c>
      <c r="G1557" s="246" t="s">
        <v>1897</v>
      </c>
      <c r="H1557" s="247">
        <v>1</v>
      </c>
      <c r="I1557" s="248"/>
      <c r="J1557" s="249">
        <f>ROUND(I1557*H1557,2)</f>
        <v>0</v>
      </c>
      <c r="K1557" s="250"/>
      <c r="L1557" s="43"/>
      <c r="M1557" s="251" t="s">
        <v>1</v>
      </c>
      <c r="N1557" s="252" t="s">
        <v>38</v>
      </c>
      <c r="O1557" s="90"/>
      <c r="P1557" s="253">
        <f>O1557*H1557</f>
        <v>0</v>
      </c>
      <c r="Q1557" s="253">
        <v>0</v>
      </c>
      <c r="R1557" s="253">
        <f>Q1557*H1557</f>
        <v>0</v>
      </c>
      <c r="S1557" s="253">
        <v>0.016</v>
      </c>
      <c r="T1557" s="254">
        <f>S1557*H1557</f>
        <v>0.016</v>
      </c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R1557" s="255" t="s">
        <v>247</v>
      </c>
      <c r="AT1557" s="255" t="s">
        <v>167</v>
      </c>
      <c r="AU1557" s="255" t="s">
        <v>82</v>
      </c>
      <c r="AY1557" s="16" t="s">
        <v>165</v>
      </c>
      <c r="BE1557" s="256">
        <f>IF(N1557="základní",J1557,0)</f>
        <v>0</v>
      </c>
      <c r="BF1557" s="256">
        <f>IF(N1557="snížená",J1557,0)</f>
        <v>0</v>
      </c>
      <c r="BG1557" s="256">
        <f>IF(N1557="zákl. přenesená",J1557,0)</f>
        <v>0</v>
      </c>
      <c r="BH1557" s="256">
        <f>IF(N1557="sníž. přenesená",J1557,0)</f>
        <v>0</v>
      </c>
      <c r="BI1557" s="256">
        <f>IF(N1557="nulová",J1557,0)</f>
        <v>0</v>
      </c>
      <c r="BJ1557" s="16" t="s">
        <v>80</v>
      </c>
      <c r="BK1557" s="256">
        <f>ROUND(I1557*H1557,2)</f>
        <v>0</v>
      </c>
      <c r="BL1557" s="16" t="s">
        <v>247</v>
      </c>
      <c r="BM1557" s="255" t="s">
        <v>3845</v>
      </c>
    </row>
    <row r="1558" spans="1:65" s="2" customFormat="1" ht="21.75" customHeight="1">
      <c r="A1558" s="37"/>
      <c r="B1558" s="38"/>
      <c r="C1558" s="243" t="s">
        <v>1904</v>
      </c>
      <c r="D1558" s="243" t="s">
        <v>167</v>
      </c>
      <c r="E1558" s="244" t="s">
        <v>1900</v>
      </c>
      <c r="F1558" s="245" t="s">
        <v>1901</v>
      </c>
      <c r="G1558" s="246" t="s">
        <v>457</v>
      </c>
      <c r="H1558" s="247">
        <v>7.7</v>
      </c>
      <c r="I1558" s="248"/>
      <c r="J1558" s="249">
        <f>ROUND(I1558*H1558,2)</f>
        <v>0</v>
      </c>
      <c r="K1558" s="250"/>
      <c r="L1558" s="43"/>
      <c r="M1558" s="251" t="s">
        <v>1</v>
      </c>
      <c r="N1558" s="252" t="s">
        <v>38</v>
      </c>
      <c r="O1558" s="90"/>
      <c r="P1558" s="253">
        <f>O1558*H1558</f>
        <v>0</v>
      </c>
      <c r="Q1558" s="253">
        <v>0</v>
      </c>
      <c r="R1558" s="253">
        <f>Q1558*H1558</f>
        <v>0</v>
      </c>
      <c r="S1558" s="253">
        <v>0.016</v>
      </c>
      <c r="T1558" s="254">
        <f>S1558*H1558</f>
        <v>0.1232</v>
      </c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R1558" s="255" t="s">
        <v>247</v>
      </c>
      <c r="AT1558" s="255" t="s">
        <v>167</v>
      </c>
      <c r="AU1558" s="255" t="s">
        <v>82</v>
      </c>
      <c r="AY1558" s="16" t="s">
        <v>165</v>
      </c>
      <c r="BE1558" s="256">
        <f>IF(N1558="základní",J1558,0)</f>
        <v>0</v>
      </c>
      <c r="BF1558" s="256">
        <f>IF(N1558="snížená",J1558,0)</f>
        <v>0</v>
      </c>
      <c r="BG1558" s="256">
        <f>IF(N1558="zákl. přenesená",J1558,0)</f>
        <v>0</v>
      </c>
      <c r="BH1558" s="256">
        <f>IF(N1558="sníž. přenesená",J1558,0)</f>
        <v>0</v>
      </c>
      <c r="BI1558" s="256">
        <f>IF(N1558="nulová",J1558,0)</f>
        <v>0</v>
      </c>
      <c r="BJ1558" s="16" t="s">
        <v>80</v>
      </c>
      <c r="BK1558" s="256">
        <f>ROUND(I1558*H1558,2)</f>
        <v>0</v>
      </c>
      <c r="BL1558" s="16" t="s">
        <v>247</v>
      </c>
      <c r="BM1558" s="255" t="s">
        <v>3846</v>
      </c>
    </row>
    <row r="1559" spans="1:51" s="13" customFormat="1" ht="12">
      <c r="A1559" s="13"/>
      <c r="B1559" s="257"/>
      <c r="C1559" s="258"/>
      <c r="D1559" s="259" t="s">
        <v>173</v>
      </c>
      <c r="E1559" s="260" t="s">
        <v>1</v>
      </c>
      <c r="F1559" s="261" t="s">
        <v>1877</v>
      </c>
      <c r="G1559" s="258"/>
      <c r="H1559" s="260" t="s">
        <v>1</v>
      </c>
      <c r="I1559" s="262"/>
      <c r="J1559" s="258"/>
      <c r="K1559" s="258"/>
      <c r="L1559" s="263"/>
      <c r="M1559" s="264"/>
      <c r="N1559" s="265"/>
      <c r="O1559" s="265"/>
      <c r="P1559" s="265"/>
      <c r="Q1559" s="265"/>
      <c r="R1559" s="265"/>
      <c r="S1559" s="265"/>
      <c r="T1559" s="266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67" t="s">
        <v>173</v>
      </c>
      <c r="AU1559" s="267" t="s">
        <v>82</v>
      </c>
      <c r="AV1559" s="13" t="s">
        <v>80</v>
      </c>
      <c r="AW1559" s="13" t="s">
        <v>30</v>
      </c>
      <c r="AX1559" s="13" t="s">
        <v>73</v>
      </c>
      <c r="AY1559" s="267" t="s">
        <v>165</v>
      </c>
    </row>
    <row r="1560" spans="1:51" s="14" customFormat="1" ht="12">
      <c r="A1560" s="14"/>
      <c r="B1560" s="268"/>
      <c r="C1560" s="269"/>
      <c r="D1560" s="259" t="s">
        <v>173</v>
      </c>
      <c r="E1560" s="270" t="s">
        <v>1</v>
      </c>
      <c r="F1560" s="271" t="s">
        <v>3847</v>
      </c>
      <c r="G1560" s="269"/>
      <c r="H1560" s="272">
        <v>3.8</v>
      </c>
      <c r="I1560" s="273"/>
      <c r="J1560" s="269"/>
      <c r="K1560" s="269"/>
      <c r="L1560" s="274"/>
      <c r="M1560" s="275"/>
      <c r="N1560" s="276"/>
      <c r="O1560" s="276"/>
      <c r="P1560" s="276"/>
      <c r="Q1560" s="276"/>
      <c r="R1560" s="276"/>
      <c r="S1560" s="276"/>
      <c r="T1560" s="277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78" t="s">
        <v>173</v>
      </c>
      <c r="AU1560" s="278" t="s">
        <v>82</v>
      </c>
      <c r="AV1560" s="14" t="s">
        <v>82</v>
      </c>
      <c r="AW1560" s="14" t="s">
        <v>30</v>
      </c>
      <c r="AX1560" s="14" t="s">
        <v>73</v>
      </c>
      <c r="AY1560" s="278" t="s">
        <v>165</v>
      </c>
    </row>
    <row r="1561" spans="1:51" s="14" customFormat="1" ht="12">
      <c r="A1561" s="14"/>
      <c r="B1561" s="268"/>
      <c r="C1561" s="269"/>
      <c r="D1561" s="259" t="s">
        <v>173</v>
      </c>
      <c r="E1561" s="270" t="s">
        <v>1</v>
      </c>
      <c r="F1561" s="271" t="s">
        <v>2793</v>
      </c>
      <c r="G1561" s="269"/>
      <c r="H1561" s="272">
        <v>3.9</v>
      </c>
      <c r="I1561" s="273"/>
      <c r="J1561" s="269"/>
      <c r="K1561" s="269"/>
      <c r="L1561" s="274"/>
      <c r="M1561" s="275"/>
      <c r="N1561" s="276"/>
      <c r="O1561" s="276"/>
      <c r="P1561" s="276"/>
      <c r="Q1561" s="276"/>
      <c r="R1561" s="276"/>
      <c r="S1561" s="276"/>
      <c r="T1561" s="277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78" t="s">
        <v>173</v>
      </c>
      <c r="AU1561" s="278" t="s">
        <v>82</v>
      </c>
      <c r="AV1561" s="14" t="s">
        <v>82</v>
      </c>
      <c r="AW1561" s="14" t="s">
        <v>30</v>
      </c>
      <c r="AX1561" s="14" t="s">
        <v>73</v>
      </c>
      <c r="AY1561" s="278" t="s">
        <v>165</v>
      </c>
    </row>
    <row r="1562" spans="1:65" s="2" customFormat="1" ht="21.75" customHeight="1">
      <c r="A1562" s="37"/>
      <c r="B1562" s="38"/>
      <c r="C1562" s="243" t="s">
        <v>1908</v>
      </c>
      <c r="D1562" s="243" t="s">
        <v>167</v>
      </c>
      <c r="E1562" s="244" t="s">
        <v>1905</v>
      </c>
      <c r="F1562" s="245" t="s">
        <v>1906</v>
      </c>
      <c r="G1562" s="246" t="s">
        <v>273</v>
      </c>
      <c r="H1562" s="247">
        <v>4</v>
      </c>
      <c r="I1562" s="248"/>
      <c r="J1562" s="249">
        <f>ROUND(I1562*H1562,2)</f>
        <v>0</v>
      </c>
      <c r="K1562" s="250"/>
      <c r="L1562" s="43"/>
      <c r="M1562" s="251" t="s">
        <v>1</v>
      </c>
      <c r="N1562" s="252" t="s">
        <v>38</v>
      </c>
      <c r="O1562" s="90"/>
      <c r="P1562" s="253">
        <f>O1562*H1562</f>
        <v>0</v>
      </c>
      <c r="Q1562" s="253">
        <v>0</v>
      </c>
      <c r="R1562" s="253">
        <f>Q1562*H1562</f>
        <v>0</v>
      </c>
      <c r="S1562" s="253">
        <v>0.016</v>
      </c>
      <c r="T1562" s="254">
        <f>S1562*H1562</f>
        <v>0.064</v>
      </c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R1562" s="255" t="s">
        <v>247</v>
      </c>
      <c r="AT1562" s="255" t="s">
        <v>167</v>
      </c>
      <c r="AU1562" s="255" t="s">
        <v>82</v>
      </c>
      <c r="AY1562" s="16" t="s">
        <v>165</v>
      </c>
      <c r="BE1562" s="256">
        <f>IF(N1562="základní",J1562,0)</f>
        <v>0</v>
      </c>
      <c r="BF1562" s="256">
        <f>IF(N1562="snížená",J1562,0)</f>
        <v>0</v>
      </c>
      <c r="BG1562" s="256">
        <f>IF(N1562="zákl. přenesená",J1562,0)</f>
        <v>0</v>
      </c>
      <c r="BH1562" s="256">
        <f>IF(N1562="sníž. přenesená",J1562,0)</f>
        <v>0</v>
      </c>
      <c r="BI1562" s="256">
        <f>IF(N1562="nulová",J1562,0)</f>
        <v>0</v>
      </c>
      <c r="BJ1562" s="16" t="s">
        <v>80</v>
      </c>
      <c r="BK1562" s="256">
        <f>ROUND(I1562*H1562,2)</f>
        <v>0</v>
      </c>
      <c r="BL1562" s="16" t="s">
        <v>247</v>
      </c>
      <c r="BM1562" s="255" t="s">
        <v>3848</v>
      </c>
    </row>
    <row r="1563" spans="1:65" s="2" customFormat="1" ht="21.75" customHeight="1">
      <c r="A1563" s="37"/>
      <c r="B1563" s="38"/>
      <c r="C1563" s="243" t="s">
        <v>1912</v>
      </c>
      <c r="D1563" s="243" t="s">
        <v>167</v>
      </c>
      <c r="E1563" s="244" t="s">
        <v>1909</v>
      </c>
      <c r="F1563" s="245" t="s">
        <v>1910</v>
      </c>
      <c r="G1563" s="246" t="s">
        <v>273</v>
      </c>
      <c r="H1563" s="247">
        <v>40</v>
      </c>
      <c r="I1563" s="248"/>
      <c r="J1563" s="249">
        <f>ROUND(I1563*H1563,2)</f>
        <v>0</v>
      </c>
      <c r="K1563" s="250"/>
      <c r="L1563" s="43"/>
      <c r="M1563" s="251" t="s">
        <v>1</v>
      </c>
      <c r="N1563" s="252" t="s">
        <v>38</v>
      </c>
      <c r="O1563" s="90"/>
      <c r="P1563" s="253">
        <f>O1563*H1563</f>
        <v>0</v>
      </c>
      <c r="Q1563" s="253">
        <v>0</v>
      </c>
      <c r="R1563" s="253">
        <f>Q1563*H1563</f>
        <v>0</v>
      </c>
      <c r="S1563" s="253">
        <v>0.016</v>
      </c>
      <c r="T1563" s="254">
        <f>S1563*H1563</f>
        <v>0.64</v>
      </c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R1563" s="255" t="s">
        <v>247</v>
      </c>
      <c r="AT1563" s="255" t="s">
        <v>167</v>
      </c>
      <c r="AU1563" s="255" t="s">
        <v>82</v>
      </c>
      <c r="AY1563" s="16" t="s">
        <v>165</v>
      </c>
      <c r="BE1563" s="256">
        <f>IF(N1563="základní",J1563,0)</f>
        <v>0</v>
      </c>
      <c r="BF1563" s="256">
        <f>IF(N1563="snížená",J1563,0)</f>
        <v>0</v>
      </c>
      <c r="BG1563" s="256">
        <f>IF(N1563="zákl. přenesená",J1563,0)</f>
        <v>0</v>
      </c>
      <c r="BH1563" s="256">
        <f>IF(N1563="sníž. přenesená",J1563,0)</f>
        <v>0</v>
      </c>
      <c r="BI1563" s="256">
        <f>IF(N1563="nulová",J1563,0)</f>
        <v>0</v>
      </c>
      <c r="BJ1563" s="16" t="s">
        <v>80</v>
      </c>
      <c r="BK1563" s="256">
        <f>ROUND(I1563*H1563,2)</f>
        <v>0</v>
      </c>
      <c r="BL1563" s="16" t="s">
        <v>247</v>
      </c>
      <c r="BM1563" s="255" t="s">
        <v>3849</v>
      </c>
    </row>
    <row r="1564" spans="1:65" s="2" customFormat="1" ht="21.75" customHeight="1">
      <c r="A1564" s="37"/>
      <c r="B1564" s="38"/>
      <c r="C1564" s="243" t="s">
        <v>1916</v>
      </c>
      <c r="D1564" s="243" t="s">
        <v>167</v>
      </c>
      <c r="E1564" s="244" t="s">
        <v>1913</v>
      </c>
      <c r="F1564" s="245" t="s">
        <v>1914</v>
      </c>
      <c r="G1564" s="246" t="s">
        <v>273</v>
      </c>
      <c r="H1564" s="247">
        <v>10</v>
      </c>
      <c r="I1564" s="248"/>
      <c r="J1564" s="249">
        <f>ROUND(I1564*H1564,2)</f>
        <v>0</v>
      </c>
      <c r="K1564" s="250"/>
      <c r="L1564" s="43"/>
      <c r="M1564" s="251" t="s">
        <v>1</v>
      </c>
      <c r="N1564" s="252" t="s">
        <v>38</v>
      </c>
      <c r="O1564" s="90"/>
      <c r="P1564" s="253">
        <f>O1564*H1564</f>
        <v>0</v>
      </c>
      <c r="Q1564" s="253">
        <v>0</v>
      </c>
      <c r="R1564" s="253">
        <f>Q1564*H1564</f>
        <v>0</v>
      </c>
      <c r="S1564" s="253">
        <v>0.016</v>
      </c>
      <c r="T1564" s="254">
        <f>S1564*H1564</f>
        <v>0.16</v>
      </c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R1564" s="255" t="s">
        <v>247</v>
      </c>
      <c r="AT1564" s="255" t="s">
        <v>167</v>
      </c>
      <c r="AU1564" s="255" t="s">
        <v>82</v>
      </c>
      <c r="AY1564" s="16" t="s">
        <v>165</v>
      </c>
      <c r="BE1564" s="256">
        <f>IF(N1564="základní",J1564,0)</f>
        <v>0</v>
      </c>
      <c r="BF1564" s="256">
        <f>IF(N1564="snížená",J1564,0)</f>
        <v>0</v>
      </c>
      <c r="BG1564" s="256">
        <f>IF(N1564="zákl. přenesená",J1564,0)</f>
        <v>0</v>
      </c>
      <c r="BH1564" s="256">
        <f>IF(N1564="sníž. přenesená",J1564,0)</f>
        <v>0</v>
      </c>
      <c r="BI1564" s="256">
        <f>IF(N1564="nulová",J1564,0)</f>
        <v>0</v>
      </c>
      <c r="BJ1564" s="16" t="s">
        <v>80</v>
      </c>
      <c r="BK1564" s="256">
        <f>ROUND(I1564*H1564,2)</f>
        <v>0</v>
      </c>
      <c r="BL1564" s="16" t="s">
        <v>247</v>
      </c>
      <c r="BM1564" s="255" t="s">
        <v>3850</v>
      </c>
    </row>
    <row r="1565" spans="1:65" s="2" customFormat="1" ht="33" customHeight="1">
      <c r="A1565" s="37"/>
      <c r="B1565" s="38"/>
      <c r="C1565" s="243" t="s">
        <v>1920</v>
      </c>
      <c r="D1565" s="243" t="s">
        <v>167</v>
      </c>
      <c r="E1565" s="244" t="s">
        <v>1917</v>
      </c>
      <c r="F1565" s="245" t="s">
        <v>1918</v>
      </c>
      <c r="G1565" s="246" t="s">
        <v>273</v>
      </c>
      <c r="H1565" s="247">
        <v>10</v>
      </c>
      <c r="I1565" s="248"/>
      <c r="J1565" s="249">
        <f>ROUND(I1565*H1565,2)</f>
        <v>0</v>
      </c>
      <c r="K1565" s="250"/>
      <c r="L1565" s="43"/>
      <c r="M1565" s="251" t="s">
        <v>1</v>
      </c>
      <c r="N1565" s="252" t="s">
        <v>38</v>
      </c>
      <c r="O1565" s="90"/>
      <c r="P1565" s="253">
        <f>O1565*H1565</f>
        <v>0</v>
      </c>
      <c r="Q1565" s="253">
        <v>0</v>
      </c>
      <c r="R1565" s="253">
        <f>Q1565*H1565</f>
        <v>0</v>
      </c>
      <c r="S1565" s="253">
        <v>0.016</v>
      </c>
      <c r="T1565" s="254">
        <f>S1565*H1565</f>
        <v>0.16</v>
      </c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R1565" s="255" t="s">
        <v>247</v>
      </c>
      <c r="AT1565" s="255" t="s">
        <v>167</v>
      </c>
      <c r="AU1565" s="255" t="s">
        <v>82</v>
      </c>
      <c r="AY1565" s="16" t="s">
        <v>165</v>
      </c>
      <c r="BE1565" s="256">
        <f>IF(N1565="základní",J1565,0)</f>
        <v>0</v>
      </c>
      <c r="BF1565" s="256">
        <f>IF(N1565="snížená",J1565,0)</f>
        <v>0</v>
      </c>
      <c r="BG1565" s="256">
        <f>IF(N1565="zákl. přenesená",J1565,0)</f>
        <v>0</v>
      </c>
      <c r="BH1565" s="256">
        <f>IF(N1565="sníž. přenesená",J1565,0)</f>
        <v>0</v>
      </c>
      <c r="BI1565" s="256">
        <f>IF(N1565="nulová",J1565,0)</f>
        <v>0</v>
      </c>
      <c r="BJ1565" s="16" t="s">
        <v>80</v>
      </c>
      <c r="BK1565" s="256">
        <f>ROUND(I1565*H1565,2)</f>
        <v>0</v>
      </c>
      <c r="BL1565" s="16" t="s">
        <v>247</v>
      </c>
      <c r="BM1565" s="255" t="s">
        <v>3851</v>
      </c>
    </row>
    <row r="1566" spans="1:65" s="2" customFormat="1" ht="21.75" customHeight="1">
      <c r="A1566" s="37"/>
      <c r="B1566" s="38"/>
      <c r="C1566" s="243" t="s">
        <v>1925</v>
      </c>
      <c r="D1566" s="243" t="s">
        <v>167</v>
      </c>
      <c r="E1566" s="244" t="s">
        <v>1921</v>
      </c>
      <c r="F1566" s="245" t="s">
        <v>1922</v>
      </c>
      <c r="G1566" s="246" t="s">
        <v>273</v>
      </c>
      <c r="H1566" s="247">
        <v>5</v>
      </c>
      <c r="I1566" s="248"/>
      <c r="J1566" s="249">
        <f>ROUND(I1566*H1566,2)</f>
        <v>0</v>
      </c>
      <c r="K1566" s="250"/>
      <c r="L1566" s="43"/>
      <c r="M1566" s="251" t="s">
        <v>1</v>
      </c>
      <c r="N1566" s="252" t="s">
        <v>38</v>
      </c>
      <c r="O1566" s="90"/>
      <c r="P1566" s="253">
        <f>O1566*H1566</f>
        <v>0</v>
      </c>
      <c r="Q1566" s="253">
        <v>0</v>
      </c>
      <c r="R1566" s="253">
        <f>Q1566*H1566</f>
        <v>0</v>
      </c>
      <c r="S1566" s="253">
        <v>0.016</v>
      </c>
      <c r="T1566" s="254">
        <f>S1566*H1566</f>
        <v>0.08</v>
      </c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37"/>
      <c r="AE1566" s="37"/>
      <c r="AR1566" s="255" t="s">
        <v>247</v>
      </c>
      <c r="AT1566" s="255" t="s">
        <v>167</v>
      </c>
      <c r="AU1566" s="255" t="s">
        <v>82</v>
      </c>
      <c r="AY1566" s="16" t="s">
        <v>165</v>
      </c>
      <c r="BE1566" s="256">
        <f>IF(N1566="základní",J1566,0)</f>
        <v>0</v>
      </c>
      <c r="BF1566" s="256">
        <f>IF(N1566="snížená",J1566,0)</f>
        <v>0</v>
      </c>
      <c r="BG1566" s="256">
        <f>IF(N1566="zákl. přenesená",J1566,0)</f>
        <v>0</v>
      </c>
      <c r="BH1566" s="256">
        <f>IF(N1566="sníž. přenesená",J1566,0)</f>
        <v>0</v>
      </c>
      <c r="BI1566" s="256">
        <f>IF(N1566="nulová",J1566,0)</f>
        <v>0</v>
      </c>
      <c r="BJ1566" s="16" t="s">
        <v>80</v>
      </c>
      <c r="BK1566" s="256">
        <f>ROUND(I1566*H1566,2)</f>
        <v>0</v>
      </c>
      <c r="BL1566" s="16" t="s">
        <v>247</v>
      </c>
      <c r="BM1566" s="255" t="s">
        <v>3852</v>
      </c>
    </row>
    <row r="1567" spans="1:47" s="2" customFormat="1" ht="12">
      <c r="A1567" s="37"/>
      <c r="B1567" s="38"/>
      <c r="C1567" s="39"/>
      <c r="D1567" s="259" t="s">
        <v>437</v>
      </c>
      <c r="E1567" s="39"/>
      <c r="F1567" s="290" t="s">
        <v>1924</v>
      </c>
      <c r="G1567" s="39"/>
      <c r="H1567" s="39"/>
      <c r="I1567" s="153"/>
      <c r="J1567" s="39"/>
      <c r="K1567" s="39"/>
      <c r="L1567" s="43"/>
      <c r="M1567" s="291"/>
      <c r="N1567" s="292"/>
      <c r="O1567" s="90"/>
      <c r="P1567" s="90"/>
      <c r="Q1567" s="90"/>
      <c r="R1567" s="90"/>
      <c r="S1567" s="90"/>
      <c r="T1567" s="91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T1567" s="16" t="s">
        <v>437</v>
      </c>
      <c r="AU1567" s="16" t="s">
        <v>82</v>
      </c>
    </row>
    <row r="1568" spans="1:65" s="2" customFormat="1" ht="44.25" customHeight="1">
      <c r="A1568" s="37"/>
      <c r="B1568" s="38"/>
      <c r="C1568" s="243" t="s">
        <v>1938</v>
      </c>
      <c r="D1568" s="243" t="s">
        <v>167</v>
      </c>
      <c r="E1568" s="244" t="s">
        <v>1926</v>
      </c>
      <c r="F1568" s="245" t="s">
        <v>1927</v>
      </c>
      <c r="G1568" s="246" t="s">
        <v>273</v>
      </c>
      <c r="H1568" s="247">
        <v>5</v>
      </c>
      <c r="I1568" s="248"/>
      <c r="J1568" s="249">
        <f>ROUND(I1568*H1568,2)</f>
        <v>0</v>
      </c>
      <c r="K1568" s="250"/>
      <c r="L1568" s="43"/>
      <c r="M1568" s="251" t="s">
        <v>1</v>
      </c>
      <c r="N1568" s="252" t="s">
        <v>38</v>
      </c>
      <c r="O1568" s="90"/>
      <c r="P1568" s="253">
        <f>O1568*H1568</f>
        <v>0</v>
      </c>
      <c r="Q1568" s="253">
        <v>0.05</v>
      </c>
      <c r="R1568" s="253">
        <f>Q1568*H1568</f>
        <v>0.25</v>
      </c>
      <c r="S1568" s="253">
        <v>0</v>
      </c>
      <c r="T1568" s="254">
        <f>S1568*H1568</f>
        <v>0</v>
      </c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R1568" s="255" t="s">
        <v>247</v>
      </c>
      <c r="AT1568" s="255" t="s">
        <v>167</v>
      </c>
      <c r="AU1568" s="255" t="s">
        <v>82</v>
      </c>
      <c r="AY1568" s="16" t="s">
        <v>165</v>
      </c>
      <c r="BE1568" s="256">
        <f>IF(N1568="základní",J1568,0)</f>
        <v>0</v>
      </c>
      <c r="BF1568" s="256">
        <f>IF(N1568="snížená",J1568,0)</f>
        <v>0</v>
      </c>
      <c r="BG1568" s="256">
        <f>IF(N1568="zákl. přenesená",J1568,0)</f>
        <v>0</v>
      </c>
      <c r="BH1568" s="256">
        <f>IF(N1568="sníž. přenesená",J1568,0)</f>
        <v>0</v>
      </c>
      <c r="BI1568" s="256">
        <f>IF(N1568="nulová",J1568,0)</f>
        <v>0</v>
      </c>
      <c r="BJ1568" s="16" t="s">
        <v>80</v>
      </c>
      <c r="BK1568" s="256">
        <f>ROUND(I1568*H1568,2)</f>
        <v>0</v>
      </c>
      <c r="BL1568" s="16" t="s">
        <v>247</v>
      </c>
      <c r="BM1568" s="255" t="s">
        <v>3853</v>
      </c>
    </row>
    <row r="1569" spans="1:65" s="2" customFormat="1" ht="66.75" customHeight="1">
      <c r="A1569" s="37"/>
      <c r="B1569" s="38"/>
      <c r="C1569" s="243" t="s">
        <v>1942</v>
      </c>
      <c r="D1569" s="243" t="s">
        <v>167</v>
      </c>
      <c r="E1569" s="244" t="s">
        <v>3854</v>
      </c>
      <c r="F1569" s="245" t="s">
        <v>3855</v>
      </c>
      <c r="G1569" s="246" t="s">
        <v>273</v>
      </c>
      <c r="H1569" s="247">
        <v>1</v>
      </c>
      <c r="I1569" s="248"/>
      <c r="J1569" s="249">
        <f>ROUND(I1569*H1569,2)</f>
        <v>0</v>
      </c>
      <c r="K1569" s="250"/>
      <c r="L1569" s="43"/>
      <c r="M1569" s="251" t="s">
        <v>1</v>
      </c>
      <c r="N1569" s="252" t="s">
        <v>38</v>
      </c>
      <c r="O1569" s="90"/>
      <c r="P1569" s="253">
        <f>O1569*H1569</f>
        <v>0</v>
      </c>
      <c r="Q1569" s="253">
        <v>1.15</v>
      </c>
      <c r="R1569" s="253">
        <f>Q1569*H1569</f>
        <v>1.15</v>
      </c>
      <c r="S1569" s="253">
        <v>0</v>
      </c>
      <c r="T1569" s="254">
        <f>S1569*H1569</f>
        <v>0</v>
      </c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R1569" s="255" t="s">
        <v>247</v>
      </c>
      <c r="AT1569" s="255" t="s">
        <v>167</v>
      </c>
      <c r="AU1569" s="255" t="s">
        <v>82</v>
      </c>
      <c r="AY1569" s="16" t="s">
        <v>165</v>
      </c>
      <c r="BE1569" s="256">
        <f>IF(N1569="základní",J1569,0)</f>
        <v>0</v>
      </c>
      <c r="BF1569" s="256">
        <f>IF(N1569="snížená",J1569,0)</f>
        <v>0</v>
      </c>
      <c r="BG1569" s="256">
        <f>IF(N1569="zákl. přenesená",J1569,0)</f>
        <v>0</v>
      </c>
      <c r="BH1569" s="256">
        <f>IF(N1569="sníž. přenesená",J1569,0)</f>
        <v>0</v>
      </c>
      <c r="BI1569" s="256">
        <f>IF(N1569="nulová",J1569,0)</f>
        <v>0</v>
      </c>
      <c r="BJ1569" s="16" t="s">
        <v>80</v>
      </c>
      <c r="BK1569" s="256">
        <f>ROUND(I1569*H1569,2)</f>
        <v>0</v>
      </c>
      <c r="BL1569" s="16" t="s">
        <v>247</v>
      </c>
      <c r="BM1569" s="255" t="s">
        <v>3856</v>
      </c>
    </row>
    <row r="1570" spans="1:65" s="2" customFormat="1" ht="55.5" customHeight="1">
      <c r="A1570" s="37"/>
      <c r="B1570" s="38"/>
      <c r="C1570" s="243" t="s">
        <v>1946</v>
      </c>
      <c r="D1570" s="243" t="s">
        <v>167</v>
      </c>
      <c r="E1570" s="244" t="s">
        <v>3857</v>
      </c>
      <c r="F1570" s="245" t="s">
        <v>3858</v>
      </c>
      <c r="G1570" s="246" t="s">
        <v>457</v>
      </c>
      <c r="H1570" s="247">
        <v>1.8</v>
      </c>
      <c r="I1570" s="248"/>
      <c r="J1570" s="249">
        <f>ROUND(I1570*H1570,2)</f>
        <v>0</v>
      </c>
      <c r="K1570" s="250"/>
      <c r="L1570" s="43"/>
      <c r="M1570" s="251" t="s">
        <v>1</v>
      </c>
      <c r="N1570" s="252" t="s">
        <v>38</v>
      </c>
      <c r="O1570" s="90"/>
      <c r="P1570" s="253">
        <f>O1570*H1570</f>
        <v>0</v>
      </c>
      <c r="Q1570" s="253">
        <v>0.035</v>
      </c>
      <c r="R1570" s="253">
        <f>Q1570*H1570</f>
        <v>0.06300000000000001</v>
      </c>
      <c r="S1570" s="253">
        <v>0</v>
      </c>
      <c r="T1570" s="254">
        <f>S1570*H1570</f>
        <v>0</v>
      </c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R1570" s="255" t="s">
        <v>247</v>
      </c>
      <c r="AT1570" s="255" t="s">
        <v>167</v>
      </c>
      <c r="AU1570" s="255" t="s">
        <v>82</v>
      </c>
      <c r="AY1570" s="16" t="s">
        <v>165</v>
      </c>
      <c r="BE1570" s="256">
        <f>IF(N1570="základní",J1570,0)</f>
        <v>0</v>
      </c>
      <c r="BF1570" s="256">
        <f>IF(N1570="snížená",J1570,0)</f>
        <v>0</v>
      </c>
      <c r="BG1570" s="256">
        <f>IF(N1570="zákl. přenesená",J1570,0)</f>
        <v>0</v>
      </c>
      <c r="BH1570" s="256">
        <f>IF(N1570="sníž. přenesená",J1570,0)</f>
        <v>0</v>
      </c>
      <c r="BI1570" s="256">
        <f>IF(N1570="nulová",J1570,0)</f>
        <v>0</v>
      </c>
      <c r="BJ1570" s="16" t="s">
        <v>80</v>
      </c>
      <c r="BK1570" s="256">
        <f>ROUND(I1570*H1570,2)</f>
        <v>0</v>
      </c>
      <c r="BL1570" s="16" t="s">
        <v>247</v>
      </c>
      <c r="BM1570" s="255" t="s">
        <v>3859</v>
      </c>
    </row>
    <row r="1571" spans="1:51" s="14" customFormat="1" ht="12">
      <c r="A1571" s="14"/>
      <c r="B1571" s="268"/>
      <c r="C1571" s="269"/>
      <c r="D1571" s="259" t="s">
        <v>173</v>
      </c>
      <c r="E1571" s="270" t="s">
        <v>1</v>
      </c>
      <c r="F1571" s="271" t="s">
        <v>3860</v>
      </c>
      <c r="G1571" s="269"/>
      <c r="H1571" s="272">
        <v>1.8</v>
      </c>
      <c r="I1571" s="273"/>
      <c r="J1571" s="269"/>
      <c r="K1571" s="269"/>
      <c r="L1571" s="274"/>
      <c r="M1571" s="275"/>
      <c r="N1571" s="276"/>
      <c r="O1571" s="276"/>
      <c r="P1571" s="276"/>
      <c r="Q1571" s="276"/>
      <c r="R1571" s="276"/>
      <c r="S1571" s="276"/>
      <c r="T1571" s="277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78" t="s">
        <v>173</v>
      </c>
      <c r="AU1571" s="278" t="s">
        <v>82</v>
      </c>
      <c r="AV1571" s="14" t="s">
        <v>82</v>
      </c>
      <c r="AW1571" s="14" t="s">
        <v>30</v>
      </c>
      <c r="AX1571" s="14" t="s">
        <v>73</v>
      </c>
      <c r="AY1571" s="278" t="s">
        <v>165</v>
      </c>
    </row>
    <row r="1572" spans="1:65" s="2" customFormat="1" ht="44.25" customHeight="1">
      <c r="A1572" s="37"/>
      <c r="B1572" s="38"/>
      <c r="C1572" s="243" t="s">
        <v>1951</v>
      </c>
      <c r="D1572" s="243" t="s">
        <v>167</v>
      </c>
      <c r="E1572" s="244" t="s">
        <v>1934</v>
      </c>
      <c r="F1572" s="245" t="s">
        <v>1935</v>
      </c>
      <c r="G1572" s="246" t="s">
        <v>273</v>
      </c>
      <c r="H1572" s="247">
        <v>85</v>
      </c>
      <c r="I1572" s="248"/>
      <c r="J1572" s="249">
        <f>ROUND(I1572*H1572,2)</f>
        <v>0</v>
      </c>
      <c r="K1572" s="250"/>
      <c r="L1572" s="43"/>
      <c r="M1572" s="251" t="s">
        <v>1</v>
      </c>
      <c r="N1572" s="252" t="s">
        <v>38</v>
      </c>
      <c r="O1572" s="90"/>
      <c r="P1572" s="253">
        <f>O1572*H1572</f>
        <v>0</v>
      </c>
      <c r="Q1572" s="253">
        <v>0.035</v>
      </c>
      <c r="R1572" s="253">
        <f>Q1572*H1572</f>
        <v>2.975</v>
      </c>
      <c r="S1572" s="253">
        <v>0</v>
      </c>
      <c r="T1572" s="254">
        <f>S1572*H1572</f>
        <v>0</v>
      </c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37"/>
      <c r="AE1572" s="37"/>
      <c r="AR1572" s="255" t="s">
        <v>247</v>
      </c>
      <c r="AT1572" s="255" t="s">
        <v>167</v>
      </c>
      <c r="AU1572" s="255" t="s">
        <v>82</v>
      </c>
      <c r="AY1572" s="16" t="s">
        <v>165</v>
      </c>
      <c r="BE1572" s="256">
        <f>IF(N1572="základní",J1572,0)</f>
        <v>0</v>
      </c>
      <c r="BF1572" s="256">
        <f>IF(N1572="snížená",J1572,0)</f>
        <v>0</v>
      </c>
      <c r="BG1572" s="256">
        <f>IF(N1572="zákl. přenesená",J1572,0)</f>
        <v>0</v>
      </c>
      <c r="BH1572" s="256">
        <f>IF(N1572="sníž. přenesená",J1572,0)</f>
        <v>0</v>
      </c>
      <c r="BI1572" s="256">
        <f>IF(N1572="nulová",J1572,0)</f>
        <v>0</v>
      </c>
      <c r="BJ1572" s="16" t="s">
        <v>80</v>
      </c>
      <c r="BK1572" s="256">
        <f>ROUND(I1572*H1572,2)</f>
        <v>0</v>
      </c>
      <c r="BL1572" s="16" t="s">
        <v>247</v>
      </c>
      <c r="BM1572" s="255" t="s">
        <v>3861</v>
      </c>
    </row>
    <row r="1573" spans="1:47" s="2" customFormat="1" ht="12">
      <c r="A1573" s="37"/>
      <c r="B1573" s="38"/>
      <c r="C1573" s="39"/>
      <c r="D1573" s="259" t="s">
        <v>437</v>
      </c>
      <c r="E1573" s="39"/>
      <c r="F1573" s="290" t="s">
        <v>1937</v>
      </c>
      <c r="G1573" s="39"/>
      <c r="H1573" s="39"/>
      <c r="I1573" s="153"/>
      <c r="J1573" s="39"/>
      <c r="K1573" s="39"/>
      <c r="L1573" s="43"/>
      <c r="M1573" s="291"/>
      <c r="N1573" s="292"/>
      <c r="O1573" s="90"/>
      <c r="P1573" s="90"/>
      <c r="Q1573" s="90"/>
      <c r="R1573" s="90"/>
      <c r="S1573" s="90"/>
      <c r="T1573" s="91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37"/>
      <c r="AE1573" s="37"/>
      <c r="AT1573" s="16" t="s">
        <v>437</v>
      </c>
      <c r="AU1573" s="16" t="s">
        <v>82</v>
      </c>
    </row>
    <row r="1574" spans="1:65" s="2" customFormat="1" ht="21.75" customHeight="1">
      <c r="A1574" s="37"/>
      <c r="B1574" s="38"/>
      <c r="C1574" s="243" t="s">
        <v>1958</v>
      </c>
      <c r="D1574" s="243" t="s">
        <v>167</v>
      </c>
      <c r="E1574" s="244" t="s">
        <v>1939</v>
      </c>
      <c r="F1574" s="245" t="s">
        <v>1940</v>
      </c>
      <c r="G1574" s="246" t="s">
        <v>273</v>
      </c>
      <c r="H1574" s="247">
        <v>6</v>
      </c>
      <c r="I1574" s="248"/>
      <c r="J1574" s="249">
        <f>ROUND(I1574*H1574,2)</f>
        <v>0</v>
      </c>
      <c r="K1574" s="250"/>
      <c r="L1574" s="43"/>
      <c r="M1574" s="251" t="s">
        <v>1</v>
      </c>
      <c r="N1574" s="252" t="s">
        <v>38</v>
      </c>
      <c r="O1574" s="90"/>
      <c r="P1574" s="253">
        <f>O1574*H1574</f>
        <v>0</v>
      </c>
      <c r="Q1574" s="253">
        <v>0.035</v>
      </c>
      <c r="R1574" s="253">
        <f>Q1574*H1574</f>
        <v>0.21000000000000002</v>
      </c>
      <c r="S1574" s="253">
        <v>0</v>
      </c>
      <c r="T1574" s="254">
        <f>S1574*H1574</f>
        <v>0</v>
      </c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37"/>
      <c r="AE1574" s="37"/>
      <c r="AR1574" s="255" t="s">
        <v>247</v>
      </c>
      <c r="AT1574" s="255" t="s">
        <v>167</v>
      </c>
      <c r="AU1574" s="255" t="s">
        <v>82</v>
      </c>
      <c r="AY1574" s="16" t="s">
        <v>165</v>
      </c>
      <c r="BE1574" s="256">
        <f>IF(N1574="základní",J1574,0)</f>
        <v>0</v>
      </c>
      <c r="BF1574" s="256">
        <f>IF(N1574="snížená",J1574,0)</f>
        <v>0</v>
      </c>
      <c r="BG1574" s="256">
        <f>IF(N1574="zákl. přenesená",J1574,0)</f>
        <v>0</v>
      </c>
      <c r="BH1574" s="256">
        <f>IF(N1574="sníž. přenesená",J1574,0)</f>
        <v>0</v>
      </c>
      <c r="BI1574" s="256">
        <f>IF(N1574="nulová",J1574,0)</f>
        <v>0</v>
      </c>
      <c r="BJ1574" s="16" t="s">
        <v>80</v>
      </c>
      <c r="BK1574" s="256">
        <f>ROUND(I1574*H1574,2)</f>
        <v>0</v>
      </c>
      <c r="BL1574" s="16" t="s">
        <v>247</v>
      </c>
      <c r="BM1574" s="255" t="s">
        <v>3862</v>
      </c>
    </row>
    <row r="1575" spans="1:65" s="2" customFormat="1" ht="16.5" customHeight="1">
      <c r="A1575" s="37"/>
      <c r="B1575" s="38"/>
      <c r="C1575" s="243" t="s">
        <v>1964</v>
      </c>
      <c r="D1575" s="243" t="s">
        <v>167</v>
      </c>
      <c r="E1575" s="244" t="s">
        <v>1943</v>
      </c>
      <c r="F1575" s="245" t="s">
        <v>1944</v>
      </c>
      <c r="G1575" s="246" t="s">
        <v>273</v>
      </c>
      <c r="H1575" s="247">
        <v>15</v>
      </c>
      <c r="I1575" s="248"/>
      <c r="J1575" s="249">
        <f>ROUND(I1575*H1575,2)</f>
        <v>0</v>
      </c>
      <c r="K1575" s="250"/>
      <c r="L1575" s="43"/>
      <c r="M1575" s="251" t="s">
        <v>1</v>
      </c>
      <c r="N1575" s="252" t="s">
        <v>38</v>
      </c>
      <c r="O1575" s="90"/>
      <c r="P1575" s="253">
        <f>O1575*H1575</f>
        <v>0</v>
      </c>
      <c r="Q1575" s="253">
        <v>0.035</v>
      </c>
      <c r="R1575" s="253">
        <f>Q1575*H1575</f>
        <v>0.525</v>
      </c>
      <c r="S1575" s="253">
        <v>0</v>
      </c>
      <c r="T1575" s="254">
        <f>S1575*H1575</f>
        <v>0</v>
      </c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R1575" s="255" t="s">
        <v>247</v>
      </c>
      <c r="AT1575" s="255" t="s">
        <v>167</v>
      </c>
      <c r="AU1575" s="255" t="s">
        <v>82</v>
      </c>
      <c r="AY1575" s="16" t="s">
        <v>165</v>
      </c>
      <c r="BE1575" s="256">
        <f>IF(N1575="základní",J1575,0)</f>
        <v>0</v>
      </c>
      <c r="BF1575" s="256">
        <f>IF(N1575="snížená",J1575,0)</f>
        <v>0</v>
      </c>
      <c r="BG1575" s="256">
        <f>IF(N1575="zákl. přenesená",J1575,0)</f>
        <v>0</v>
      </c>
      <c r="BH1575" s="256">
        <f>IF(N1575="sníž. přenesená",J1575,0)</f>
        <v>0</v>
      </c>
      <c r="BI1575" s="256">
        <f>IF(N1575="nulová",J1575,0)</f>
        <v>0</v>
      </c>
      <c r="BJ1575" s="16" t="s">
        <v>80</v>
      </c>
      <c r="BK1575" s="256">
        <f>ROUND(I1575*H1575,2)</f>
        <v>0</v>
      </c>
      <c r="BL1575" s="16" t="s">
        <v>247</v>
      </c>
      <c r="BM1575" s="255" t="s">
        <v>3863</v>
      </c>
    </row>
    <row r="1576" spans="1:51" s="14" customFormat="1" ht="12">
      <c r="A1576" s="14"/>
      <c r="B1576" s="268"/>
      <c r="C1576" s="269"/>
      <c r="D1576" s="259" t="s">
        <v>173</v>
      </c>
      <c r="E1576" s="270" t="s">
        <v>1</v>
      </c>
      <c r="F1576" s="271" t="s">
        <v>8</v>
      </c>
      <c r="G1576" s="269"/>
      <c r="H1576" s="272">
        <v>15</v>
      </c>
      <c r="I1576" s="273"/>
      <c r="J1576" s="269"/>
      <c r="K1576" s="269"/>
      <c r="L1576" s="274"/>
      <c r="M1576" s="275"/>
      <c r="N1576" s="276"/>
      <c r="O1576" s="276"/>
      <c r="P1576" s="276"/>
      <c r="Q1576" s="276"/>
      <c r="R1576" s="276"/>
      <c r="S1576" s="276"/>
      <c r="T1576" s="277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78" t="s">
        <v>173</v>
      </c>
      <c r="AU1576" s="278" t="s">
        <v>82</v>
      </c>
      <c r="AV1576" s="14" t="s">
        <v>82</v>
      </c>
      <c r="AW1576" s="14" t="s">
        <v>30</v>
      </c>
      <c r="AX1576" s="14" t="s">
        <v>73</v>
      </c>
      <c r="AY1576" s="278" t="s">
        <v>165</v>
      </c>
    </row>
    <row r="1577" spans="1:65" s="2" customFormat="1" ht="21.75" customHeight="1">
      <c r="A1577" s="37"/>
      <c r="B1577" s="38"/>
      <c r="C1577" s="243" t="s">
        <v>1969</v>
      </c>
      <c r="D1577" s="243" t="s">
        <v>167</v>
      </c>
      <c r="E1577" s="244" t="s">
        <v>1959</v>
      </c>
      <c r="F1577" s="245" t="s">
        <v>1960</v>
      </c>
      <c r="G1577" s="246" t="s">
        <v>219</v>
      </c>
      <c r="H1577" s="247">
        <v>5.173</v>
      </c>
      <c r="I1577" s="248"/>
      <c r="J1577" s="249">
        <f>ROUND(I1577*H1577,2)</f>
        <v>0</v>
      </c>
      <c r="K1577" s="250"/>
      <c r="L1577" s="43"/>
      <c r="M1577" s="251" t="s">
        <v>1</v>
      </c>
      <c r="N1577" s="252" t="s">
        <v>38</v>
      </c>
      <c r="O1577" s="90"/>
      <c r="P1577" s="253">
        <f>O1577*H1577</f>
        <v>0</v>
      </c>
      <c r="Q1577" s="253">
        <v>0</v>
      </c>
      <c r="R1577" s="253">
        <f>Q1577*H1577</f>
        <v>0</v>
      </c>
      <c r="S1577" s="253">
        <v>0</v>
      </c>
      <c r="T1577" s="254">
        <f>S1577*H1577</f>
        <v>0</v>
      </c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R1577" s="255" t="s">
        <v>247</v>
      </c>
      <c r="AT1577" s="255" t="s">
        <v>167</v>
      </c>
      <c r="AU1577" s="255" t="s">
        <v>82</v>
      </c>
      <c r="AY1577" s="16" t="s">
        <v>165</v>
      </c>
      <c r="BE1577" s="256">
        <f>IF(N1577="základní",J1577,0)</f>
        <v>0</v>
      </c>
      <c r="BF1577" s="256">
        <f>IF(N1577="snížená",J1577,0)</f>
        <v>0</v>
      </c>
      <c r="BG1577" s="256">
        <f>IF(N1577="zákl. přenesená",J1577,0)</f>
        <v>0</v>
      </c>
      <c r="BH1577" s="256">
        <f>IF(N1577="sníž. přenesená",J1577,0)</f>
        <v>0</v>
      </c>
      <c r="BI1577" s="256">
        <f>IF(N1577="nulová",J1577,0)</f>
        <v>0</v>
      </c>
      <c r="BJ1577" s="16" t="s">
        <v>80</v>
      </c>
      <c r="BK1577" s="256">
        <f>ROUND(I1577*H1577,2)</f>
        <v>0</v>
      </c>
      <c r="BL1577" s="16" t="s">
        <v>247</v>
      </c>
      <c r="BM1577" s="255" t="s">
        <v>3864</v>
      </c>
    </row>
    <row r="1578" spans="1:63" s="12" customFormat="1" ht="22.8" customHeight="1">
      <c r="A1578" s="12"/>
      <c r="B1578" s="227"/>
      <c r="C1578" s="228"/>
      <c r="D1578" s="229" t="s">
        <v>72</v>
      </c>
      <c r="E1578" s="241" t="s">
        <v>1962</v>
      </c>
      <c r="F1578" s="241" t="s">
        <v>1963</v>
      </c>
      <c r="G1578" s="228"/>
      <c r="H1578" s="228"/>
      <c r="I1578" s="231"/>
      <c r="J1578" s="242">
        <f>BK1578</f>
        <v>0</v>
      </c>
      <c r="K1578" s="228"/>
      <c r="L1578" s="233"/>
      <c r="M1578" s="234"/>
      <c r="N1578" s="235"/>
      <c r="O1578" s="235"/>
      <c r="P1578" s="236">
        <f>SUM(P1579:P1592)</f>
        <v>0</v>
      </c>
      <c r="Q1578" s="235"/>
      <c r="R1578" s="236">
        <f>SUM(R1579:R1592)</f>
        <v>0.1272227</v>
      </c>
      <c r="S1578" s="235"/>
      <c r="T1578" s="237">
        <f>SUM(T1579:T1592)</f>
        <v>0</v>
      </c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R1578" s="238" t="s">
        <v>82</v>
      </c>
      <c r="AT1578" s="239" t="s">
        <v>72</v>
      </c>
      <c r="AU1578" s="239" t="s">
        <v>80</v>
      </c>
      <c r="AY1578" s="238" t="s">
        <v>165</v>
      </c>
      <c r="BK1578" s="240">
        <f>SUM(BK1579:BK1592)</f>
        <v>0</v>
      </c>
    </row>
    <row r="1579" spans="1:65" s="2" customFormat="1" ht="21.75" customHeight="1">
      <c r="A1579" s="37"/>
      <c r="B1579" s="38"/>
      <c r="C1579" s="243" t="s">
        <v>1974</v>
      </c>
      <c r="D1579" s="243" t="s">
        <v>167</v>
      </c>
      <c r="E1579" s="244" t="s">
        <v>1965</v>
      </c>
      <c r="F1579" s="245" t="s">
        <v>1966</v>
      </c>
      <c r="G1579" s="246" t="s">
        <v>457</v>
      </c>
      <c r="H1579" s="247">
        <v>4.31</v>
      </c>
      <c r="I1579" s="248"/>
      <c r="J1579" s="249">
        <f>ROUND(I1579*H1579,2)</f>
        <v>0</v>
      </c>
      <c r="K1579" s="250"/>
      <c r="L1579" s="43"/>
      <c r="M1579" s="251" t="s">
        <v>1</v>
      </c>
      <c r="N1579" s="252" t="s">
        <v>38</v>
      </c>
      <c r="O1579" s="90"/>
      <c r="P1579" s="253">
        <f>O1579*H1579</f>
        <v>0</v>
      </c>
      <c r="Q1579" s="253">
        <v>0.00062</v>
      </c>
      <c r="R1579" s="253">
        <f>Q1579*H1579</f>
        <v>0.0026721999999999996</v>
      </c>
      <c r="S1579" s="253">
        <v>0</v>
      </c>
      <c r="T1579" s="254">
        <f>S1579*H1579</f>
        <v>0</v>
      </c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37"/>
      <c r="AE1579" s="37"/>
      <c r="AR1579" s="255" t="s">
        <v>247</v>
      </c>
      <c r="AT1579" s="255" t="s">
        <v>167</v>
      </c>
      <c r="AU1579" s="255" t="s">
        <v>82</v>
      </c>
      <c r="AY1579" s="16" t="s">
        <v>165</v>
      </c>
      <c r="BE1579" s="256">
        <f>IF(N1579="základní",J1579,0)</f>
        <v>0</v>
      </c>
      <c r="BF1579" s="256">
        <f>IF(N1579="snížená",J1579,0)</f>
        <v>0</v>
      </c>
      <c r="BG1579" s="256">
        <f>IF(N1579="zákl. přenesená",J1579,0)</f>
        <v>0</v>
      </c>
      <c r="BH1579" s="256">
        <f>IF(N1579="sníž. přenesená",J1579,0)</f>
        <v>0</v>
      </c>
      <c r="BI1579" s="256">
        <f>IF(N1579="nulová",J1579,0)</f>
        <v>0</v>
      </c>
      <c r="BJ1579" s="16" t="s">
        <v>80</v>
      </c>
      <c r="BK1579" s="256">
        <f>ROUND(I1579*H1579,2)</f>
        <v>0</v>
      </c>
      <c r="BL1579" s="16" t="s">
        <v>247</v>
      </c>
      <c r="BM1579" s="255" t="s">
        <v>3865</v>
      </c>
    </row>
    <row r="1580" spans="1:51" s="14" customFormat="1" ht="12">
      <c r="A1580" s="14"/>
      <c r="B1580" s="268"/>
      <c r="C1580" s="269"/>
      <c r="D1580" s="259" t="s">
        <v>173</v>
      </c>
      <c r="E1580" s="270" t="s">
        <v>1</v>
      </c>
      <c r="F1580" s="271" t="s">
        <v>3866</v>
      </c>
      <c r="G1580" s="269"/>
      <c r="H1580" s="272">
        <v>4.31</v>
      </c>
      <c r="I1580" s="273"/>
      <c r="J1580" s="269"/>
      <c r="K1580" s="269"/>
      <c r="L1580" s="274"/>
      <c r="M1580" s="275"/>
      <c r="N1580" s="276"/>
      <c r="O1580" s="276"/>
      <c r="P1580" s="276"/>
      <c r="Q1580" s="276"/>
      <c r="R1580" s="276"/>
      <c r="S1580" s="276"/>
      <c r="T1580" s="277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78" t="s">
        <v>173</v>
      </c>
      <c r="AU1580" s="278" t="s">
        <v>82</v>
      </c>
      <c r="AV1580" s="14" t="s">
        <v>82</v>
      </c>
      <c r="AW1580" s="14" t="s">
        <v>30</v>
      </c>
      <c r="AX1580" s="14" t="s">
        <v>73</v>
      </c>
      <c r="AY1580" s="278" t="s">
        <v>165</v>
      </c>
    </row>
    <row r="1581" spans="1:65" s="2" customFormat="1" ht="21.75" customHeight="1">
      <c r="A1581" s="37"/>
      <c r="B1581" s="38"/>
      <c r="C1581" s="243" t="s">
        <v>1981</v>
      </c>
      <c r="D1581" s="243" t="s">
        <v>167</v>
      </c>
      <c r="E1581" s="244" t="s">
        <v>1970</v>
      </c>
      <c r="F1581" s="245" t="s">
        <v>1971</v>
      </c>
      <c r="G1581" s="246" t="s">
        <v>170</v>
      </c>
      <c r="H1581" s="247">
        <v>4.33</v>
      </c>
      <c r="I1581" s="248"/>
      <c r="J1581" s="249">
        <f>ROUND(I1581*H1581,2)</f>
        <v>0</v>
      </c>
      <c r="K1581" s="250"/>
      <c r="L1581" s="43"/>
      <c r="M1581" s="251" t="s">
        <v>1</v>
      </c>
      <c r="N1581" s="252" t="s">
        <v>38</v>
      </c>
      <c r="O1581" s="90"/>
      <c r="P1581" s="253">
        <f>O1581*H1581</f>
        <v>0</v>
      </c>
      <c r="Q1581" s="253">
        <v>0.00367</v>
      </c>
      <c r="R1581" s="253">
        <f>Q1581*H1581</f>
        <v>0.015891100000000002</v>
      </c>
      <c r="S1581" s="253">
        <v>0</v>
      </c>
      <c r="T1581" s="254">
        <f>S1581*H1581</f>
        <v>0</v>
      </c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37"/>
      <c r="AE1581" s="37"/>
      <c r="AR1581" s="255" t="s">
        <v>247</v>
      </c>
      <c r="AT1581" s="255" t="s">
        <v>167</v>
      </c>
      <c r="AU1581" s="255" t="s">
        <v>82</v>
      </c>
      <c r="AY1581" s="16" t="s">
        <v>165</v>
      </c>
      <c r="BE1581" s="256">
        <f>IF(N1581="základní",J1581,0)</f>
        <v>0</v>
      </c>
      <c r="BF1581" s="256">
        <f>IF(N1581="snížená",J1581,0)</f>
        <v>0</v>
      </c>
      <c r="BG1581" s="256">
        <f>IF(N1581="zákl. přenesená",J1581,0)</f>
        <v>0</v>
      </c>
      <c r="BH1581" s="256">
        <f>IF(N1581="sníž. přenesená",J1581,0)</f>
        <v>0</v>
      </c>
      <c r="BI1581" s="256">
        <f>IF(N1581="nulová",J1581,0)</f>
        <v>0</v>
      </c>
      <c r="BJ1581" s="16" t="s">
        <v>80</v>
      </c>
      <c r="BK1581" s="256">
        <f>ROUND(I1581*H1581,2)</f>
        <v>0</v>
      </c>
      <c r="BL1581" s="16" t="s">
        <v>247</v>
      </c>
      <c r="BM1581" s="255" t="s">
        <v>3867</v>
      </c>
    </row>
    <row r="1582" spans="1:51" s="14" customFormat="1" ht="12">
      <c r="A1582" s="14"/>
      <c r="B1582" s="268"/>
      <c r="C1582" s="269"/>
      <c r="D1582" s="259" t="s">
        <v>173</v>
      </c>
      <c r="E1582" s="270" t="s">
        <v>1</v>
      </c>
      <c r="F1582" s="271" t="s">
        <v>3868</v>
      </c>
      <c r="G1582" s="269"/>
      <c r="H1582" s="272">
        <v>4.33</v>
      </c>
      <c r="I1582" s="273"/>
      <c r="J1582" s="269"/>
      <c r="K1582" s="269"/>
      <c r="L1582" s="274"/>
      <c r="M1582" s="275"/>
      <c r="N1582" s="276"/>
      <c r="O1582" s="276"/>
      <c r="P1582" s="276"/>
      <c r="Q1582" s="276"/>
      <c r="R1582" s="276"/>
      <c r="S1582" s="276"/>
      <c r="T1582" s="277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78" t="s">
        <v>173</v>
      </c>
      <c r="AU1582" s="278" t="s">
        <v>82</v>
      </c>
      <c r="AV1582" s="14" t="s">
        <v>82</v>
      </c>
      <c r="AW1582" s="14" t="s">
        <v>30</v>
      </c>
      <c r="AX1582" s="14" t="s">
        <v>73</v>
      </c>
      <c r="AY1582" s="278" t="s">
        <v>165</v>
      </c>
    </row>
    <row r="1583" spans="1:65" s="2" customFormat="1" ht="21.75" customHeight="1">
      <c r="A1583" s="37"/>
      <c r="B1583" s="38"/>
      <c r="C1583" s="279" t="s">
        <v>1986</v>
      </c>
      <c r="D1583" s="279" t="s">
        <v>238</v>
      </c>
      <c r="E1583" s="280" t="s">
        <v>1975</v>
      </c>
      <c r="F1583" s="281" t="s">
        <v>1976</v>
      </c>
      <c r="G1583" s="282" t="s">
        <v>170</v>
      </c>
      <c r="H1583" s="283">
        <v>5.574</v>
      </c>
      <c r="I1583" s="284"/>
      <c r="J1583" s="285">
        <f>ROUND(I1583*H1583,2)</f>
        <v>0</v>
      </c>
      <c r="K1583" s="286"/>
      <c r="L1583" s="287"/>
      <c r="M1583" s="288" t="s">
        <v>1</v>
      </c>
      <c r="N1583" s="289" t="s">
        <v>38</v>
      </c>
      <c r="O1583" s="90"/>
      <c r="P1583" s="253">
        <f>O1583*H1583</f>
        <v>0</v>
      </c>
      <c r="Q1583" s="253">
        <v>0.0192</v>
      </c>
      <c r="R1583" s="253">
        <f>Q1583*H1583</f>
        <v>0.10702079999999999</v>
      </c>
      <c r="S1583" s="253">
        <v>0</v>
      </c>
      <c r="T1583" s="254">
        <f>S1583*H1583</f>
        <v>0</v>
      </c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R1583" s="255" t="s">
        <v>333</v>
      </c>
      <c r="AT1583" s="255" t="s">
        <v>238</v>
      </c>
      <c r="AU1583" s="255" t="s">
        <v>82</v>
      </c>
      <c r="AY1583" s="16" t="s">
        <v>165</v>
      </c>
      <c r="BE1583" s="256">
        <f>IF(N1583="základní",J1583,0)</f>
        <v>0</v>
      </c>
      <c r="BF1583" s="256">
        <f>IF(N1583="snížená",J1583,0)</f>
        <v>0</v>
      </c>
      <c r="BG1583" s="256">
        <f>IF(N1583="zákl. přenesená",J1583,0)</f>
        <v>0</v>
      </c>
      <c r="BH1583" s="256">
        <f>IF(N1583="sníž. přenesená",J1583,0)</f>
        <v>0</v>
      </c>
      <c r="BI1583" s="256">
        <f>IF(N1583="nulová",J1583,0)</f>
        <v>0</v>
      </c>
      <c r="BJ1583" s="16" t="s">
        <v>80</v>
      </c>
      <c r="BK1583" s="256">
        <f>ROUND(I1583*H1583,2)</f>
        <v>0</v>
      </c>
      <c r="BL1583" s="16" t="s">
        <v>247</v>
      </c>
      <c r="BM1583" s="255" t="s">
        <v>3869</v>
      </c>
    </row>
    <row r="1584" spans="1:51" s="14" customFormat="1" ht="12">
      <c r="A1584" s="14"/>
      <c r="B1584" s="268"/>
      <c r="C1584" s="269"/>
      <c r="D1584" s="259" t="s">
        <v>173</v>
      </c>
      <c r="E1584" s="270" t="s">
        <v>1</v>
      </c>
      <c r="F1584" s="271" t="s">
        <v>3870</v>
      </c>
      <c r="G1584" s="269"/>
      <c r="H1584" s="272">
        <v>0.517</v>
      </c>
      <c r="I1584" s="273"/>
      <c r="J1584" s="269"/>
      <c r="K1584" s="269"/>
      <c r="L1584" s="274"/>
      <c r="M1584" s="275"/>
      <c r="N1584" s="276"/>
      <c r="O1584" s="276"/>
      <c r="P1584" s="276"/>
      <c r="Q1584" s="276"/>
      <c r="R1584" s="276"/>
      <c r="S1584" s="276"/>
      <c r="T1584" s="277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78" t="s">
        <v>173</v>
      </c>
      <c r="AU1584" s="278" t="s">
        <v>82</v>
      </c>
      <c r="AV1584" s="14" t="s">
        <v>82</v>
      </c>
      <c r="AW1584" s="14" t="s">
        <v>30</v>
      </c>
      <c r="AX1584" s="14" t="s">
        <v>73</v>
      </c>
      <c r="AY1584" s="278" t="s">
        <v>165</v>
      </c>
    </row>
    <row r="1585" spans="1:51" s="14" customFormat="1" ht="12">
      <c r="A1585" s="14"/>
      <c r="B1585" s="268"/>
      <c r="C1585" s="269"/>
      <c r="D1585" s="259" t="s">
        <v>173</v>
      </c>
      <c r="E1585" s="270" t="s">
        <v>1</v>
      </c>
      <c r="F1585" s="271" t="s">
        <v>3871</v>
      </c>
      <c r="G1585" s="269"/>
      <c r="H1585" s="272">
        <v>4.33</v>
      </c>
      <c r="I1585" s="273"/>
      <c r="J1585" s="269"/>
      <c r="K1585" s="269"/>
      <c r="L1585" s="274"/>
      <c r="M1585" s="275"/>
      <c r="N1585" s="276"/>
      <c r="O1585" s="276"/>
      <c r="P1585" s="276"/>
      <c r="Q1585" s="276"/>
      <c r="R1585" s="276"/>
      <c r="S1585" s="276"/>
      <c r="T1585" s="277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78" t="s">
        <v>173</v>
      </c>
      <c r="AU1585" s="278" t="s">
        <v>82</v>
      </c>
      <c r="AV1585" s="14" t="s">
        <v>82</v>
      </c>
      <c r="AW1585" s="14" t="s">
        <v>30</v>
      </c>
      <c r="AX1585" s="14" t="s">
        <v>73</v>
      </c>
      <c r="AY1585" s="278" t="s">
        <v>165</v>
      </c>
    </row>
    <row r="1586" spans="1:51" s="14" customFormat="1" ht="12">
      <c r="A1586" s="14"/>
      <c r="B1586" s="268"/>
      <c r="C1586" s="269"/>
      <c r="D1586" s="259" t="s">
        <v>173</v>
      </c>
      <c r="E1586" s="269"/>
      <c r="F1586" s="271" t="s">
        <v>3872</v>
      </c>
      <c r="G1586" s="269"/>
      <c r="H1586" s="272">
        <v>5.574</v>
      </c>
      <c r="I1586" s="273"/>
      <c r="J1586" s="269"/>
      <c r="K1586" s="269"/>
      <c r="L1586" s="274"/>
      <c r="M1586" s="275"/>
      <c r="N1586" s="276"/>
      <c r="O1586" s="276"/>
      <c r="P1586" s="276"/>
      <c r="Q1586" s="276"/>
      <c r="R1586" s="276"/>
      <c r="S1586" s="276"/>
      <c r="T1586" s="277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78" t="s">
        <v>173</v>
      </c>
      <c r="AU1586" s="278" t="s">
        <v>82</v>
      </c>
      <c r="AV1586" s="14" t="s">
        <v>82</v>
      </c>
      <c r="AW1586" s="14" t="s">
        <v>4</v>
      </c>
      <c r="AX1586" s="14" t="s">
        <v>80</v>
      </c>
      <c r="AY1586" s="278" t="s">
        <v>165</v>
      </c>
    </row>
    <row r="1587" spans="1:65" s="2" customFormat="1" ht="16.5" customHeight="1">
      <c r="A1587" s="37"/>
      <c r="B1587" s="38"/>
      <c r="C1587" s="243" t="s">
        <v>1991</v>
      </c>
      <c r="D1587" s="243" t="s">
        <v>167</v>
      </c>
      <c r="E1587" s="244" t="s">
        <v>1982</v>
      </c>
      <c r="F1587" s="245" t="s">
        <v>1983</v>
      </c>
      <c r="G1587" s="246" t="s">
        <v>170</v>
      </c>
      <c r="H1587" s="247">
        <v>4.761</v>
      </c>
      <c r="I1587" s="248"/>
      <c r="J1587" s="249">
        <f>ROUND(I1587*H1587,2)</f>
        <v>0</v>
      </c>
      <c r="K1587" s="250"/>
      <c r="L1587" s="43"/>
      <c r="M1587" s="251" t="s">
        <v>1</v>
      </c>
      <c r="N1587" s="252" t="s">
        <v>38</v>
      </c>
      <c r="O1587" s="90"/>
      <c r="P1587" s="253">
        <f>O1587*H1587</f>
        <v>0</v>
      </c>
      <c r="Q1587" s="253">
        <v>0.0003</v>
      </c>
      <c r="R1587" s="253">
        <f>Q1587*H1587</f>
        <v>0.0014283</v>
      </c>
      <c r="S1587" s="253">
        <v>0</v>
      </c>
      <c r="T1587" s="254">
        <f>S1587*H1587</f>
        <v>0</v>
      </c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37"/>
      <c r="AE1587" s="37"/>
      <c r="AR1587" s="255" t="s">
        <v>247</v>
      </c>
      <c r="AT1587" s="255" t="s">
        <v>167</v>
      </c>
      <c r="AU1587" s="255" t="s">
        <v>82</v>
      </c>
      <c r="AY1587" s="16" t="s">
        <v>165</v>
      </c>
      <c r="BE1587" s="256">
        <f>IF(N1587="základní",J1587,0)</f>
        <v>0</v>
      </c>
      <c r="BF1587" s="256">
        <f>IF(N1587="snížená",J1587,0)</f>
        <v>0</v>
      </c>
      <c r="BG1587" s="256">
        <f>IF(N1587="zákl. přenesená",J1587,0)</f>
        <v>0</v>
      </c>
      <c r="BH1587" s="256">
        <f>IF(N1587="sníž. přenesená",J1587,0)</f>
        <v>0</v>
      </c>
      <c r="BI1587" s="256">
        <f>IF(N1587="nulová",J1587,0)</f>
        <v>0</v>
      </c>
      <c r="BJ1587" s="16" t="s">
        <v>80</v>
      </c>
      <c r="BK1587" s="256">
        <f>ROUND(I1587*H1587,2)</f>
        <v>0</v>
      </c>
      <c r="BL1587" s="16" t="s">
        <v>247</v>
      </c>
      <c r="BM1587" s="255" t="s">
        <v>3873</v>
      </c>
    </row>
    <row r="1588" spans="1:51" s="14" customFormat="1" ht="12">
      <c r="A1588" s="14"/>
      <c r="B1588" s="268"/>
      <c r="C1588" s="269"/>
      <c r="D1588" s="259" t="s">
        <v>173</v>
      </c>
      <c r="E1588" s="270" t="s">
        <v>1</v>
      </c>
      <c r="F1588" s="271" t="s">
        <v>3874</v>
      </c>
      <c r="G1588" s="269"/>
      <c r="H1588" s="272">
        <v>0.431</v>
      </c>
      <c r="I1588" s="273"/>
      <c r="J1588" s="269"/>
      <c r="K1588" s="269"/>
      <c r="L1588" s="274"/>
      <c r="M1588" s="275"/>
      <c r="N1588" s="276"/>
      <c r="O1588" s="276"/>
      <c r="P1588" s="276"/>
      <c r="Q1588" s="276"/>
      <c r="R1588" s="276"/>
      <c r="S1588" s="276"/>
      <c r="T1588" s="277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78" t="s">
        <v>173</v>
      </c>
      <c r="AU1588" s="278" t="s">
        <v>82</v>
      </c>
      <c r="AV1588" s="14" t="s">
        <v>82</v>
      </c>
      <c r="AW1588" s="14" t="s">
        <v>30</v>
      </c>
      <c r="AX1588" s="14" t="s">
        <v>73</v>
      </c>
      <c r="AY1588" s="278" t="s">
        <v>165</v>
      </c>
    </row>
    <row r="1589" spans="1:51" s="14" customFormat="1" ht="12">
      <c r="A1589" s="14"/>
      <c r="B1589" s="268"/>
      <c r="C1589" s="269"/>
      <c r="D1589" s="259" t="s">
        <v>173</v>
      </c>
      <c r="E1589" s="270" t="s">
        <v>1</v>
      </c>
      <c r="F1589" s="271" t="s">
        <v>3871</v>
      </c>
      <c r="G1589" s="269"/>
      <c r="H1589" s="272">
        <v>4.33</v>
      </c>
      <c r="I1589" s="273"/>
      <c r="J1589" s="269"/>
      <c r="K1589" s="269"/>
      <c r="L1589" s="274"/>
      <c r="M1589" s="275"/>
      <c r="N1589" s="276"/>
      <c r="O1589" s="276"/>
      <c r="P1589" s="276"/>
      <c r="Q1589" s="276"/>
      <c r="R1589" s="276"/>
      <c r="S1589" s="276"/>
      <c r="T1589" s="277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78" t="s">
        <v>173</v>
      </c>
      <c r="AU1589" s="278" t="s">
        <v>82</v>
      </c>
      <c r="AV1589" s="14" t="s">
        <v>82</v>
      </c>
      <c r="AW1589" s="14" t="s">
        <v>30</v>
      </c>
      <c r="AX1589" s="14" t="s">
        <v>73</v>
      </c>
      <c r="AY1589" s="278" t="s">
        <v>165</v>
      </c>
    </row>
    <row r="1590" spans="1:65" s="2" customFormat="1" ht="16.5" customHeight="1">
      <c r="A1590" s="37"/>
      <c r="B1590" s="38"/>
      <c r="C1590" s="243" t="s">
        <v>1997</v>
      </c>
      <c r="D1590" s="243" t="s">
        <v>167</v>
      </c>
      <c r="E1590" s="244" t="s">
        <v>1987</v>
      </c>
      <c r="F1590" s="245" t="s">
        <v>1988</v>
      </c>
      <c r="G1590" s="246" t="s">
        <v>457</v>
      </c>
      <c r="H1590" s="247">
        <v>7.01</v>
      </c>
      <c r="I1590" s="248"/>
      <c r="J1590" s="249">
        <f>ROUND(I1590*H1590,2)</f>
        <v>0</v>
      </c>
      <c r="K1590" s="250"/>
      <c r="L1590" s="43"/>
      <c r="M1590" s="251" t="s">
        <v>1</v>
      </c>
      <c r="N1590" s="252" t="s">
        <v>38</v>
      </c>
      <c r="O1590" s="90"/>
      <c r="P1590" s="253">
        <f>O1590*H1590</f>
        <v>0</v>
      </c>
      <c r="Q1590" s="253">
        <v>3E-05</v>
      </c>
      <c r="R1590" s="253">
        <f>Q1590*H1590</f>
        <v>0.0002103</v>
      </c>
      <c r="S1590" s="253">
        <v>0</v>
      </c>
      <c r="T1590" s="254">
        <f>S1590*H1590</f>
        <v>0</v>
      </c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37"/>
      <c r="AE1590" s="37"/>
      <c r="AR1590" s="255" t="s">
        <v>247</v>
      </c>
      <c r="AT1590" s="255" t="s">
        <v>167</v>
      </c>
      <c r="AU1590" s="255" t="s">
        <v>82</v>
      </c>
      <c r="AY1590" s="16" t="s">
        <v>165</v>
      </c>
      <c r="BE1590" s="256">
        <f>IF(N1590="základní",J1590,0)</f>
        <v>0</v>
      </c>
      <c r="BF1590" s="256">
        <f>IF(N1590="snížená",J1590,0)</f>
        <v>0</v>
      </c>
      <c r="BG1590" s="256">
        <f>IF(N1590="zákl. přenesená",J1590,0)</f>
        <v>0</v>
      </c>
      <c r="BH1590" s="256">
        <f>IF(N1590="sníž. přenesená",J1590,0)</f>
        <v>0</v>
      </c>
      <c r="BI1590" s="256">
        <f>IF(N1590="nulová",J1590,0)</f>
        <v>0</v>
      </c>
      <c r="BJ1590" s="16" t="s">
        <v>80</v>
      </c>
      <c r="BK1590" s="256">
        <f>ROUND(I1590*H1590,2)</f>
        <v>0</v>
      </c>
      <c r="BL1590" s="16" t="s">
        <v>247</v>
      </c>
      <c r="BM1590" s="255" t="s">
        <v>3875</v>
      </c>
    </row>
    <row r="1591" spans="1:51" s="14" customFormat="1" ht="12">
      <c r="A1591" s="14"/>
      <c r="B1591" s="268"/>
      <c r="C1591" s="269"/>
      <c r="D1591" s="259" t="s">
        <v>173</v>
      </c>
      <c r="E1591" s="270" t="s">
        <v>1</v>
      </c>
      <c r="F1591" s="271" t="s">
        <v>3876</v>
      </c>
      <c r="G1591" s="269"/>
      <c r="H1591" s="272">
        <v>7.01</v>
      </c>
      <c r="I1591" s="273"/>
      <c r="J1591" s="269"/>
      <c r="K1591" s="269"/>
      <c r="L1591" s="274"/>
      <c r="M1591" s="275"/>
      <c r="N1591" s="276"/>
      <c r="O1591" s="276"/>
      <c r="P1591" s="276"/>
      <c r="Q1591" s="276"/>
      <c r="R1591" s="276"/>
      <c r="S1591" s="276"/>
      <c r="T1591" s="277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78" t="s">
        <v>173</v>
      </c>
      <c r="AU1591" s="278" t="s">
        <v>82</v>
      </c>
      <c r="AV1591" s="14" t="s">
        <v>82</v>
      </c>
      <c r="AW1591" s="14" t="s">
        <v>30</v>
      </c>
      <c r="AX1591" s="14" t="s">
        <v>73</v>
      </c>
      <c r="AY1591" s="278" t="s">
        <v>165</v>
      </c>
    </row>
    <row r="1592" spans="1:65" s="2" customFormat="1" ht="21.75" customHeight="1">
      <c r="A1592" s="37"/>
      <c r="B1592" s="38"/>
      <c r="C1592" s="243" t="s">
        <v>2006</v>
      </c>
      <c r="D1592" s="243" t="s">
        <v>167</v>
      </c>
      <c r="E1592" s="244" t="s">
        <v>1992</v>
      </c>
      <c r="F1592" s="245" t="s">
        <v>1993</v>
      </c>
      <c r="G1592" s="246" t="s">
        <v>219</v>
      </c>
      <c r="H1592" s="247">
        <v>0.127</v>
      </c>
      <c r="I1592" s="248"/>
      <c r="J1592" s="249">
        <f>ROUND(I1592*H1592,2)</f>
        <v>0</v>
      </c>
      <c r="K1592" s="250"/>
      <c r="L1592" s="43"/>
      <c r="M1592" s="251" t="s">
        <v>1</v>
      </c>
      <c r="N1592" s="252" t="s">
        <v>38</v>
      </c>
      <c r="O1592" s="90"/>
      <c r="P1592" s="253">
        <f>O1592*H1592</f>
        <v>0</v>
      </c>
      <c r="Q1592" s="253">
        <v>0</v>
      </c>
      <c r="R1592" s="253">
        <f>Q1592*H1592</f>
        <v>0</v>
      </c>
      <c r="S1592" s="253">
        <v>0</v>
      </c>
      <c r="T1592" s="254">
        <f>S1592*H1592</f>
        <v>0</v>
      </c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R1592" s="255" t="s">
        <v>247</v>
      </c>
      <c r="AT1592" s="255" t="s">
        <v>167</v>
      </c>
      <c r="AU1592" s="255" t="s">
        <v>82</v>
      </c>
      <c r="AY1592" s="16" t="s">
        <v>165</v>
      </c>
      <c r="BE1592" s="256">
        <f>IF(N1592="základní",J1592,0)</f>
        <v>0</v>
      </c>
      <c r="BF1592" s="256">
        <f>IF(N1592="snížená",J1592,0)</f>
        <v>0</v>
      </c>
      <c r="BG1592" s="256">
        <f>IF(N1592="zákl. přenesená",J1592,0)</f>
        <v>0</v>
      </c>
      <c r="BH1592" s="256">
        <f>IF(N1592="sníž. přenesená",J1592,0)</f>
        <v>0</v>
      </c>
      <c r="BI1592" s="256">
        <f>IF(N1592="nulová",J1592,0)</f>
        <v>0</v>
      </c>
      <c r="BJ1592" s="16" t="s">
        <v>80</v>
      </c>
      <c r="BK1592" s="256">
        <f>ROUND(I1592*H1592,2)</f>
        <v>0</v>
      </c>
      <c r="BL1592" s="16" t="s">
        <v>247</v>
      </c>
      <c r="BM1592" s="255" t="s">
        <v>3877</v>
      </c>
    </row>
    <row r="1593" spans="1:63" s="12" customFormat="1" ht="22.8" customHeight="1">
      <c r="A1593" s="12"/>
      <c r="B1593" s="227"/>
      <c r="C1593" s="228"/>
      <c r="D1593" s="229" t="s">
        <v>72</v>
      </c>
      <c r="E1593" s="241" t="s">
        <v>1995</v>
      </c>
      <c r="F1593" s="241" t="s">
        <v>1996</v>
      </c>
      <c r="G1593" s="228"/>
      <c r="H1593" s="228"/>
      <c r="I1593" s="231"/>
      <c r="J1593" s="242">
        <f>BK1593</f>
        <v>0</v>
      </c>
      <c r="K1593" s="228"/>
      <c r="L1593" s="233"/>
      <c r="M1593" s="234"/>
      <c r="N1593" s="235"/>
      <c r="O1593" s="235"/>
      <c r="P1593" s="236">
        <f>SUM(P1594:P1625)</f>
        <v>0</v>
      </c>
      <c r="Q1593" s="235"/>
      <c r="R1593" s="236">
        <f>SUM(R1594:R1625)</f>
        <v>0.12927112000000002</v>
      </c>
      <c r="S1593" s="235"/>
      <c r="T1593" s="237">
        <f>SUM(T1594:T1625)</f>
        <v>0</v>
      </c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R1593" s="238" t="s">
        <v>82</v>
      </c>
      <c r="AT1593" s="239" t="s">
        <v>72</v>
      </c>
      <c r="AU1593" s="239" t="s">
        <v>80</v>
      </c>
      <c r="AY1593" s="238" t="s">
        <v>165</v>
      </c>
      <c r="BK1593" s="240">
        <f>SUM(BK1594:BK1625)</f>
        <v>0</v>
      </c>
    </row>
    <row r="1594" spans="1:65" s="2" customFormat="1" ht="21.75" customHeight="1">
      <c r="A1594" s="37"/>
      <c r="B1594" s="38"/>
      <c r="C1594" s="243" t="s">
        <v>2010</v>
      </c>
      <c r="D1594" s="243" t="s">
        <v>167</v>
      </c>
      <c r="E1594" s="244" t="s">
        <v>1998</v>
      </c>
      <c r="F1594" s="245" t="s">
        <v>1999</v>
      </c>
      <c r="G1594" s="246" t="s">
        <v>170</v>
      </c>
      <c r="H1594" s="247">
        <v>527.176</v>
      </c>
      <c r="I1594" s="248"/>
      <c r="J1594" s="249">
        <f>ROUND(I1594*H1594,2)</f>
        <v>0</v>
      </c>
      <c r="K1594" s="250"/>
      <c r="L1594" s="43"/>
      <c r="M1594" s="251" t="s">
        <v>1</v>
      </c>
      <c r="N1594" s="252" t="s">
        <v>38</v>
      </c>
      <c r="O1594" s="90"/>
      <c r="P1594" s="253">
        <f>O1594*H1594</f>
        <v>0</v>
      </c>
      <c r="Q1594" s="253">
        <v>0</v>
      </c>
      <c r="R1594" s="253">
        <f>Q1594*H1594</f>
        <v>0</v>
      </c>
      <c r="S1594" s="253">
        <v>0</v>
      </c>
      <c r="T1594" s="254">
        <f>S1594*H1594</f>
        <v>0</v>
      </c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37"/>
      <c r="AE1594" s="37"/>
      <c r="AR1594" s="255" t="s">
        <v>247</v>
      </c>
      <c r="AT1594" s="255" t="s">
        <v>167</v>
      </c>
      <c r="AU1594" s="255" t="s">
        <v>82</v>
      </c>
      <c r="AY1594" s="16" t="s">
        <v>165</v>
      </c>
      <c r="BE1594" s="256">
        <f>IF(N1594="základní",J1594,0)</f>
        <v>0</v>
      </c>
      <c r="BF1594" s="256">
        <f>IF(N1594="snížená",J1594,0)</f>
        <v>0</v>
      </c>
      <c r="BG1594" s="256">
        <f>IF(N1594="zákl. přenesená",J1594,0)</f>
        <v>0</v>
      </c>
      <c r="BH1594" s="256">
        <f>IF(N1594="sníž. přenesená",J1594,0)</f>
        <v>0</v>
      </c>
      <c r="BI1594" s="256">
        <f>IF(N1594="nulová",J1594,0)</f>
        <v>0</v>
      </c>
      <c r="BJ1594" s="16" t="s">
        <v>80</v>
      </c>
      <c r="BK1594" s="256">
        <f>ROUND(I1594*H1594,2)</f>
        <v>0</v>
      </c>
      <c r="BL1594" s="16" t="s">
        <v>247</v>
      </c>
      <c r="BM1594" s="255" t="s">
        <v>3878</v>
      </c>
    </row>
    <row r="1595" spans="1:51" s="14" customFormat="1" ht="12">
      <c r="A1595" s="14"/>
      <c r="B1595" s="268"/>
      <c r="C1595" s="269"/>
      <c r="D1595" s="259" t="s">
        <v>173</v>
      </c>
      <c r="E1595" s="270" t="s">
        <v>1</v>
      </c>
      <c r="F1595" s="271" t="s">
        <v>3879</v>
      </c>
      <c r="G1595" s="269"/>
      <c r="H1595" s="272">
        <v>215.488</v>
      </c>
      <c r="I1595" s="273"/>
      <c r="J1595" s="269"/>
      <c r="K1595" s="269"/>
      <c r="L1595" s="274"/>
      <c r="M1595" s="275"/>
      <c r="N1595" s="276"/>
      <c r="O1595" s="276"/>
      <c r="P1595" s="276"/>
      <c r="Q1595" s="276"/>
      <c r="R1595" s="276"/>
      <c r="S1595" s="276"/>
      <c r="T1595" s="277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78" t="s">
        <v>173</v>
      </c>
      <c r="AU1595" s="278" t="s">
        <v>82</v>
      </c>
      <c r="AV1595" s="14" t="s">
        <v>82</v>
      </c>
      <c r="AW1595" s="14" t="s">
        <v>30</v>
      </c>
      <c r="AX1595" s="14" t="s">
        <v>73</v>
      </c>
      <c r="AY1595" s="278" t="s">
        <v>165</v>
      </c>
    </row>
    <row r="1596" spans="1:51" s="14" customFormat="1" ht="12">
      <c r="A1596" s="14"/>
      <c r="B1596" s="268"/>
      <c r="C1596" s="269"/>
      <c r="D1596" s="259" t="s">
        <v>173</v>
      </c>
      <c r="E1596" s="270" t="s">
        <v>1</v>
      </c>
      <c r="F1596" s="271" t="s">
        <v>3880</v>
      </c>
      <c r="G1596" s="269"/>
      <c r="H1596" s="272">
        <v>173.624</v>
      </c>
      <c r="I1596" s="273"/>
      <c r="J1596" s="269"/>
      <c r="K1596" s="269"/>
      <c r="L1596" s="274"/>
      <c r="M1596" s="275"/>
      <c r="N1596" s="276"/>
      <c r="O1596" s="276"/>
      <c r="P1596" s="276"/>
      <c r="Q1596" s="276"/>
      <c r="R1596" s="276"/>
      <c r="S1596" s="276"/>
      <c r="T1596" s="277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78" t="s">
        <v>173</v>
      </c>
      <c r="AU1596" s="278" t="s">
        <v>82</v>
      </c>
      <c r="AV1596" s="14" t="s">
        <v>82</v>
      </c>
      <c r="AW1596" s="14" t="s">
        <v>30</v>
      </c>
      <c r="AX1596" s="14" t="s">
        <v>73</v>
      </c>
      <c r="AY1596" s="278" t="s">
        <v>165</v>
      </c>
    </row>
    <row r="1597" spans="1:51" s="14" customFormat="1" ht="12">
      <c r="A1597" s="14"/>
      <c r="B1597" s="268"/>
      <c r="C1597" s="269"/>
      <c r="D1597" s="259" t="s">
        <v>173</v>
      </c>
      <c r="E1597" s="270" t="s">
        <v>1</v>
      </c>
      <c r="F1597" s="271" t="s">
        <v>3881</v>
      </c>
      <c r="G1597" s="269"/>
      <c r="H1597" s="272">
        <v>10.56</v>
      </c>
      <c r="I1597" s="273"/>
      <c r="J1597" s="269"/>
      <c r="K1597" s="269"/>
      <c r="L1597" s="274"/>
      <c r="M1597" s="275"/>
      <c r="N1597" s="276"/>
      <c r="O1597" s="276"/>
      <c r="P1597" s="276"/>
      <c r="Q1597" s="276"/>
      <c r="R1597" s="276"/>
      <c r="S1597" s="276"/>
      <c r="T1597" s="277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78" t="s">
        <v>173</v>
      </c>
      <c r="AU1597" s="278" t="s">
        <v>82</v>
      </c>
      <c r="AV1597" s="14" t="s">
        <v>82</v>
      </c>
      <c r="AW1597" s="14" t="s">
        <v>30</v>
      </c>
      <c r="AX1597" s="14" t="s">
        <v>73</v>
      </c>
      <c r="AY1597" s="278" t="s">
        <v>165</v>
      </c>
    </row>
    <row r="1598" spans="1:51" s="14" customFormat="1" ht="12">
      <c r="A1598" s="14"/>
      <c r="B1598" s="268"/>
      <c r="C1598" s="269"/>
      <c r="D1598" s="259" t="s">
        <v>173</v>
      </c>
      <c r="E1598" s="270" t="s">
        <v>1</v>
      </c>
      <c r="F1598" s="271" t="s">
        <v>3882</v>
      </c>
      <c r="G1598" s="269"/>
      <c r="H1598" s="272">
        <v>10.88</v>
      </c>
      <c r="I1598" s="273"/>
      <c r="J1598" s="269"/>
      <c r="K1598" s="269"/>
      <c r="L1598" s="274"/>
      <c r="M1598" s="275"/>
      <c r="N1598" s="276"/>
      <c r="O1598" s="276"/>
      <c r="P1598" s="276"/>
      <c r="Q1598" s="276"/>
      <c r="R1598" s="276"/>
      <c r="S1598" s="276"/>
      <c r="T1598" s="277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78" t="s">
        <v>173</v>
      </c>
      <c r="AU1598" s="278" t="s">
        <v>82</v>
      </c>
      <c r="AV1598" s="14" t="s">
        <v>82</v>
      </c>
      <c r="AW1598" s="14" t="s">
        <v>30</v>
      </c>
      <c r="AX1598" s="14" t="s">
        <v>73</v>
      </c>
      <c r="AY1598" s="278" t="s">
        <v>165</v>
      </c>
    </row>
    <row r="1599" spans="1:51" s="14" customFormat="1" ht="12">
      <c r="A1599" s="14"/>
      <c r="B1599" s="268"/>
      <c r="C1599" s="269"/>
      <c r="D1599" s="259" t="s">
        <v>173</v>
      </c>
      <c r="E1599" s="270" t="s">
        <v>1</v>
      </c>
      <c r="F1599" s="271" t="s">
        <v>3883</v>
      </c>
      <c r="G1599" s="269"/>
      <c r="H1599" s="272">
        <v>94.36</v>
      </c>
      <c r="I1599" s="273"/>
      <c r="J1599" s="269"/>
      <c r="K1599" s="269"/>
      <c r="L1599" s="274"/>
      <c r="M1599" s="275"/>
      <c r="N1599" s="276"/>
      <c r="O1599" s="276"/>
      <c r="P1599" s="276"/>
      <c r="Q1599" s="276"/>
      <c r="R1599" s="276"/>
      <c r="S1599" s="276"/>
      <c r="T1599" s="277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78" t="s">
        <v>173</v>
      </c>
      <c r="AU1599" s="278" t="s">
        <v>82</v>
      </c>
      <c r="AV1599" s="14" t="s">
        <v>82</v>
      </c>
      <c r="AW1599" s="14" t="s">
        <v>30</v>
      </c>
      <c r="AX1599" s="14" t="s">
        <v>73</v>
      </c>
      <c r="AY1599" s="278" t="s">
        <v>165</v>
      </c>
    </row>
    <row r="1600" spans="1:51" s="14" customFormat="1" ht="12">
      <c r="A1600" s="14"/>
      <c r="B1600" s="268"/>
      <c r="C1600" s="269"/>
      <c r="D1600" s="259" t="s">
        <v>173</v>
      </c>
      <c r="E1600" s="270" t="s">
        <v>1</v>
      </c>
      <c r="F1600" s="271" t="s">
        <v>3884</v>
      </c>
      <c r="G1600" s="269"/>
      <c r="H1600" s="272">
        <v>22.264</v>
      </c>
      <c r="I1600" s="273"/>
      <c r="J1600" s="269"/>
      <c r="K1600" s="269"/>
      <c r="L1600" s="274"/>
      <c r="M1600" s="275"/>
      <c r="N1600" s="276"/>
      <c r="O1600" s="276"/>
      <c r="P1600" s="276"/>
      <c r="Q1600" s="276"/>
      <c r="R1600" s="276"/>
      <c r="S1600" s="276"/>
      <c r="T1600" s="277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78" t="s">
        <v>173</v>
      </c>
      <c r="AU1600" s="278" t="s">
        <v>82</v>
      </c>
      <c r="AV1600" s="14" t="s">
        <v>82</v>
      </c>
      <c r="AW1600" s="14" t="s">
        <v>30</v>
      </c>
      <c r="AX1600" s="14" t="s">
        <v>73</v>
      </c>
      <c r="AY1600" s="278" t="s">
        <v>165</v>
      </c>
    </row>
    <row r="1601" spans="1:65" s="2" customFormat="1" ht="21.75" customHeight="1">
      <c r="A1601" s="37"/>
      <c r="B1601" s="38"/>
      <c r="C1601" s="243" t="s">
        <v>2018</v>
      </c>
      <c r="D1601" s="243" t="s">
        <v>167</v>
      </c>
      <c r="E1601" s="244" t="s">
        <v>2007</v>
      </c>
      <c r="F1601" s="245" t="s">
        <v>2008</v>
      </c>
      <c r="G1601" s="246" t="s">
        <v>170</v>
      </c>
      <c r="H1601" s="247">
        <v>527.176</v>
      </c>
      <c r="I1601" s="248"/>
      <c r="J1601" s="249">
        <f>ROUND(I1601*H1601,2)</f>
        <v>0</v>
      </c>
      <c r="K1601" s="250"/>
      <c r="L1601" s="43"/>
      <c r="M1601" s="251" t="s">
        <v>1</v>
      </c>
      <c r="N1601" s="252" t="s">
        <v>38</v>
      </c>
      <c r="O1601" s="90"/>
      <c r="P1601" s="253">
        <f>O1601*H1601</f>
        <v>0</v>
      </c>
      <c r="Q1601" s="253">
        <v>0.00022</v>
      </c>
      <c r="R1601" s="253">
        <f>Q1601*H1601</f>
        <v>0.11597872000000001</v>
      </c>
      <c r="S1601" s="253">
        <v>0</v>
      </c>
      <c r="T1601" s="254">
        <f>S1601*H1601</f>
        <v>0</v>
      </c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R1601" s="255" t="s">
        <v>247</v>
      </c>
      <c r="AT1601" s="255" t="s">
        <v>167</v>
      </c>
      <c r="AU1601" s="255" t="s">
        <v>82</v>
      </c>
      <c r="AY1601" s="16" t="s">
        <v>165</v>
      </c>
      <c r="BE1601" s="256">
        <f>IF(N1601="základní",J1601,0)</f>
        <v>0</v>
      </c>
      <c r="BF1601" s="256">
        <f>IF(N1601="snížená",J1601,0)</f>
        <v>0</v>
      </c>
      <c r="BG1601" s="256">
        <f>IF(N1601="zákl. přenesená",J1601,0)</f>
        <v>0</v>
      </c>
      <c r="BH1601" s="256">
        <f>IF(N1601="sníž. přenesená",J1601,0)</f>
        <v>0</v>
      </c>
      <c r="BI1601" s="256">
        <f>IF(N1601="nulová",J1601,0)</f>
        <v>0</v>
      </c>
      <c r="BJ1601" s="16" t="s">
        <v>80</v>
      </c>
      <c r="BK1601" s="256">
        <f>ROUND(I1601*H1601,2)</f>
        <v>0</v>
      </c>
      <c r="BL1601" s="16" t="s">
        <v>247</v>
      </c>
      <c r="BM1601" s="255" t="s">
        <v>3885</v>
      </c>
    </row>
    <row r="1602" spans="1:51" s="14" customFormat="1" ht="12">
      <c r="A1602" s="14"/>
      <c r="B1602" s="268"/>
      <c r="C1602" s="269"/>
      <c r="D1602" s="259" t="s">
        <v>173</v>
      </c>
      <c r="E1602" s="270" t="s">
        <v>1</v>
      </c>
      <c r="F1602" s="271" t="s">
        <v>3879</v>
      </c>
      <c r="G1602" s="269"/>
      <c r="H1602" s="272">
        <v>215.488</v>
      </c>
      <c r="I1602" s="273"/>
      <c r="J1602" s="269"/>
      <c r="K1602" s="269"/>
      <c r="L1602" s="274"/>
      <c r="M1602" s="275"/>
      <c r="N1602" s="276"/>
      <c r="O1602" s="276"/>
      <c r="P1602" s="276"/>
      <c r="Q1602" s="276"/>
      <c r="R1602" s="276"/>
      <c r="S1602" s="276"/>
      <c r="T1602" s="277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78" t="s">
        <v>173</v>
      </c>
      <c r="AU1602" s="278" t="s">
        <v>82</v>
      </c>
      <c r="AV1602" s="14" t="s">
        <v>82</v>
      </c>
      <c r="AW1602" s="14" t="s">
        <v>30</v>
      </c>
      <c r="AX1602" s="14" t="s">
        <v>73</v>
      </c>
      <c r="AY1602" s="278" t="s">
        <v>165</v>
      </c>
    </row>
    <row r="1603" spans="1:51" s="14" customFormat="1" ht="12">
      <c r="A1603" s="14"/>
      <c r="B1603" s="268"/>
      <c r="C1603" s="269"/>
      <c r="D1603" s="259" t="s">
        <v>173</v>
      </c>
      <c r="E1603" s="270" t="s">
        <v>1</v>
      </c>
      <c r="F1603" s="271" t="s">
        <v>3880</v>
      </c>
      <c r="G1603" s="269"/>
      <c r="H1603" s="272">
        <v>173.624</v>
      </c>
      <c r="I1603" s="273"/>
      <c r="J1603" s="269"/>
      <c r="K1603" s="269"/>
      <c r="L1603" s="274"/>
      <c r="M1603" s="275"/>
      <c r="N1603" s="276"/>
      <c r="O1603" s="276"/>
      <c r="P1603" s="276"/>
      <c r="Q1603" s="276"/>
      <c r="R1603" s="276"/>
      <c r="S1603" s="276"/>
      <c r="T1603" s="277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78" t="s">
        <v>173</v>
      </c>
      <c r="AU1603" s="278" t="s">
        <v>82</v>
      </c>
      <c r="AV1603" s="14" t="s">
        <v>82</v>
      </c>
      <c r="AW1603" s="14" t="s">
        <v>30</v>
      </c>
      <c r="AX1603" s="14" t="s">
        <v>73</v>
      </c>
      <c r="AY1603" s="278" t="s">
        <v>165</v>
      </c>
    </row>
    <row r="1604" spans="1:51" s="14" customFormat="1" ht="12">
      <c r="A1604" s="14"/>
      <c r="B1604" s="268"/>
      <c r="C1604" s="269"/>
      <c r="D1604" s="259" t="s">
        <v>173</v>
      </c>
      <c r="E1604" s="270" t="s">
        <v>1</v>
      </c>
      <c r="F1604" s="271" t="s">
        <v>3881</v>
      </c>
      <c r="G1604" s="269"/>
      <c r="H1604" s="272">
        <v>10.56</v>
      </c>
      <c r="I1604" s="273"/>
      <c r="J1604" s="269"/>
      <c r="K1604" s="269"/>
      <c r="L1604" s="274"/>
      <c r="M1604" s="275"/>
      <c r="N1604" s="276"/>
      <c r="O1604" s="276"/>
      <c r="P1604" s="276"/>
      <c r="Q1604" s="276"/>
      <c r="R1604" s="276"/>
      <c r="S1604" s="276"/>
      <c r="T1604" s="277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78" t="s">
        <v>173</v>
      </c>
      <c r="AU1604" s="278" t="s">
        <v>82</v>
      </c>
      <c r="AV1604" s="14" t="s">
        <v>82</v>
      </c>
      <c r="AW1604" s="14" t="s">
        <v>30</v>
      </c>
      <c r="AX1604" s="14" t="s">
        <v>73</v>
      </c>
      <c r="AY1604" s="278" t="s">
        <v>165</v>
      </c>
    </row>
    <row r="1605" spans="1:51" s="14" customFormat="1" ht="12">
      <c r="A1605" s="14"/>
      <c r="B1605" s="268"/>
      <c r="C1605" s="269"/>
      <c r="D1605" s="259" t="s">
        <v>173</v>
      </c>
      <c r="E1605" s="270" t="s">
        <v>1</v>
      </c>
      <c r="F1605" s="271" t="s">
        <v>3882</v>
      </c>
      <c r="G1605" s="269"/>
      <c r="H1605" s="272">
        <v>10.88</v>
      </c>
      <c r="I1605" s="273"/>
      <c r="J1605" s="269"/>
      <c r="K1605" s="269"/>
      <c r="L1605" s="274"/>
      <c r="M1605" s="275"/>
      <c r="N1605" s="276"/>
      <c r="O1605" s="276"/>
      <c r="P1605" s="276"/>
      <c r="Q1605" s="276"/>
      <c r="R1605" s="276"/>
      <c r="S1605" s="276"/>
      <c r="T1605" s="277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78" t="s">
        <v>173</v>
      </c>
      <c r="AU1605" s="278" t="s">
        <v>82</v>
      </c>
      <c r="AV1605" s="14" t="s">
        <v>82</v>
      </c>
      <c r="AW1605" s="14" t="s">
        <v>30</v>
      </c>
      <c r="AX1605" s="14" t="s">
        <v>73</v>
      </c>
      <c r="AY1605" s="278" t="s">
        <v>165</v>
      </c>
    </row>
    <row r="1606" spans="1:51" s="14" customFormat="1" ht="12">
      <c r="A1606" s="14"/>
      <c r="B1606" s="268"/>
      <c r="C1606" s="269"/>
      <c r="D1606" s="259" t="s">
        <v>173</v>
      </c>
      <c r="E1606" s="270" t="s">
        <v>1</v>
      </c>
      <c r="F1606" s="271" t="s">
        <v>3883</v>
      </c>
      <c r="G1606" s="269"/>
      <c r="H1606" s="272">
        <v>94.36</v>
      </c>
      <c r="I1606" s="273"/>
      <c r="J1606" s="269"/>
      <c r="K1606" s="269"/>
      <c r="L1606" s="274"/>
      <c r="M1606" s="275"/>
      <c r="N1606" s="276"/>
      <c r="O1606" s="276"/>
      <c r="P1606" s="276"/>
      <c r="Q1606" s="276"/>
      <c r="R1606" s="276"/>
      <c r="S1606" s="276"/>
      <c r="T1606" s="277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78" t="s">
        <v>173</v>
      </c>
      <c r="AU1606" s="278" t="s">
        <v>82</v>
      </c>
      <c r="AV1606" s="14" t="s">
        <v>82</v>
      </c>
      <c r="AW1606" s="14" t="s">
        <v>30</v>
      </c>
      <c r="AX1606" s="14" t="s">
        <v>73</v>
      </c>
      <c r="AY1606" s="278" t="s">
        <v>165</v>
      </c>
    </row>
    <row r="1607" spans="1:51" s="14" customFormat="1" ht="12">
      <c r="A1607" s="14"/>
      <c r="B1607" s="268"/>
      <c r="C1607" s="269"/>
      <c r="D1607" s="259" t="s">
        <v>173</v>
      </c>
      <c r="E1607" s="270" t="s">
        <v>1</v>
      </c>
      <c r="F1607" s="271" t="s">
        <v>3884</v>
      </c>
      <c r="G1607" s="269"/>
      <c r="H1607" s="272">
        <v>22.264</v>
      </c>
      <c r="I1607" s="273"/>
      <c r="J1607" s="269"/>
      <c r="K1607" s="269"/>
      <c r="L1607" s="274"/>
      <c r="M1607" s="275"/>
      <c r="N1607" s="276"/>
      <c r="O1607" s="276"/>
      <c r="P1607" s="276"/>
      <c r="Q1607" s="276"/>
      <c r="R1607" s="276"/>
      <c r="S1607" s="276"/>
      <c r="T1607" s="277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78" t="s">
        <v>173</v>
      </c>
      <c r="AU1607" s="278" t="s">
        <v>82</v>
      </c>
      <c r="AV1607" s="14" t="s">
        <v>82</v>
      </c>
      <c r="AW1607" s="14" t="s">
        <v>30</v>
      </c>
      <c r="AX1607" s="14" t="s">
        <v>73</v>
      </c>
      <c r="AY1607" s="278" t="s">
        <v>165</v>
      </c>
    </row>
    <row r="1608" spans="1:65" s="2" customFormat="1" ht="21.75" customHeight="1">
      <c r="A1608" s="37"/>
      <c r="B1608" s="38"/>
      <c r="C1608" s="243" t="s">
        <v>2022</v>
      </c>
      <c r="D1608" s="243" t="s">
        <v>167</v>
      </c>
      <c r="E1608" s="244" t="s">
        <v>2011</v>
      </c>
      <c r="F1608" s="245" t="s">
        <v>2012</v>
      </c>
      <c r="G1608" s="246" t="s">
        <v>170</v>
      </c>
      <c r="H1608" s="247">
        <v>21.99</v>
      </c>
      <c r="I1608" s="248"/>
      <c r="J1608" s="249">
        <f>ROUND(I1608*H1608,2)</f>
        <v>0</v>
      </c>
      <c r="K1608" s="250"/>
      <c r="L1608" s="43"/>
      <c r="M1608" s="251" t="s">
        <v>1</v>
      </c>
      <c r="N1608" s="252" t="s">
        <v>38</v>
      </c>
      <c r="O1608" s="90"/>
      <c r="P1608" s="253">
        <f>O1608*H1608</f>
        <v>0</v>
      </c>
      <c r="Q1608" s="253">
        <v>8E-05</v>
      </c>
      <c r="R1608" s="253">
        <f>Q1608*H1608</f>
        <v>0.0017592</v>
      </c>
      <c r="S1608" s="253">
        <v>0</v>
      </c>
      <c r="T1608" s="254">
        <f>S1608*H1608</f>
        <v>0</v>
      </c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R1608" s="255" t="s">
        <v>247</v>
      </c>
      <c r="AT1608" s="255" t="s">
        <v>167</v>
      </c>
      <c r="AU1608" s="255" t="s">
        <v>82</v>
      </c>
      <c r="AY1608" s="16" t="s">
        <v>165</v>
      </c>
      <c r="BE1608" s="256">
        <f>IF(N1608="základní",J1608,0)</f>
        <v>0</v>
      </c>
      <c r="BF1608" s="256">
        <f>IF(N1608="snížená",J1608,0)</f>
        <v>0</v>
      </c>
      <c r="BG1608" s="256">
        <f>IF(N1608="zákl. přenesená",J1608,0)</f>
        <v>0</v>
      </c>
      <c r="BH1608" s="256">
        <f>IF(N1608="sníž. přenesená",J1608,0)</f>
        <v>0</v>
      </c>
      <c r="BI1608" s="256">
        <f>IF(N1608="nulová",J1608,0)</f>
        <v>0</v>
      </c>
      <c r="BJ1608" s="16" t="s">
        <v>80</v>
      </c>
      <c r="BK1608" s="256">
        <f>ROUND(I1608*H1608,2)</f>
        <v>0</v>
      </c>
      <c r="BL1608" s="16" t="s">
        <v>247</v>
      </c>
      <c r="BM1608" s="255" t="s">
        <v>3886</v>
      </c>
    </row>
    <row r="1609" spans="1:51" s="14" customFormat="1" ht="12">
      <c r="A1609" s="14"/>
      <c r="B1609" s="268"/>
      <c r="C1609" s="269"/>
      <c r="D1609" s="259" t="s">
        <v>173</v>
      </c>
      <c r="E1609" s="270" t="s">
        <v>1</v>
      </c>
      <c r="F1609" s="271" t="s">
        <v>3887</v>
      </c>
      <c r="G1609" s="269"/>
      <c r="H1609" s="272">
        <v>11.25</v>
      </c>
      <c r="I1609" s="273"/>
      <c r="J1609" s="269"/>
      <c r="K1609" s="269"/>
      <c r="L1609" s="274"/>
      <c r="M1609" s="275"/>
      <c r="N1609" s="276"/>
      <c r="O1609" s="276"/>
      <c r="P1609" s="276"/>
      <c r="Q1609" s="276"/>
      <c r="R1609" s="276"/>
      <c r="S1609" s="276"/>
      <c r="T1609" s="277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78" t="s">
        <v>173</v>
      </c>
      <c r="AU1609" s="278" t="s">
        <v>82</v>
      </c>
      <c r="AV1609" s="14" t="s">
        <v>82</v>
      </c>
      <c r="AW1609" s="14" t="s">
        <v>30</v>
      </c>
      <c r="AX1609" s="14" t="s">
        <v>73</v>
      </c>
      <c r="AY1609" s="278" t="s">
        <v>165</v>
      </c>
    </row>
    <row r="1610" spans="1:51" s="14" customFormat="1" ht="12">
      <c r="A1610" s="14"/>
      <c r="B1610" s="268"/>
      <c r="C1610" s="269"/>
      <c r="D1610" s="259" t="s">
        <v>173</v>
      </c>
      <c r="E1610" s="270" t="s">
        <v>1</v>
      </c>
      <c r="F1610" s="271" t="s">
        <v>3888</v>
      </c>
      <c r="G1610" s="269"/>
      <c r="H1610" s="272">
        <v>7.5</v>
      </c>
      <c r="I1610" s="273"/>
      <c r="J1610" s="269"/>
      <c r="K1610" s="269"/>
      <c r="L1610" s="274"/>
      <c r="M1610" s="275"/>
      <c r="N1610" s="276"/>
      <c r="O1610" s="276"/>
      <c r="P1610" s="276"/>
      <c r="Q1610" s="276"/>
      <c r="R1610" s="276"/>
      <c r="S1610" s="276"/>
      <c r="T1610" s="277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78" t="s">
        <v>173</v>
      </c>
      <c r="AU1610" s="278" t="s">
        <v>82</v>
      </c>
      <c r="AV1610" s="14" t="s">
        <v>82</v>
      </c>
      <c r="AW1610" s="14" t="s">
        <v>30</v>
      </c>
      <c r="AX1610" s="14" t="s">
        <v>73</v>
      </c>
      <c r="AY1610" s="278" t="s">
        <v>165</v>
      </c>
    </row>
    <row r="1611" spans="1:51" s="14" customFormat="1" ht="12">
      <c r="A1611" s="14"/>
      <c r="B1611" s="268"/>
      <c r="C1611" s="269"/>
      <c r="D1611" s="259" t="s">
        <v>173</v>
      </c>
      <c r="E1611" s="270" t="s">
        <v>1</v>
      </c>
      <c r="F1611" s="271" t="s">
        <v>3889</v>
      </c>
      <c r="G1611" s="269"/>
      <c r="H1611" s="272">
        <v>3.24</v>
      </c>
      <c r="I1611" s="273"/>
      <c r="J1611" s="269"/>
      <c r="K1611" s="269"/>
      <c r="L1611" s="274"/>
      <c r="M1611" s="275"/>
      <c r="N1611" s="276"/>
      <c r="O1611" s="276"/>
      <c r="P1611" s="276"/>
      <c r="Q1611" s="276"/>
      <c r="R1611" s="276"/>
      <c r="S1611" s="276"/>
      <c r="T1611" s="277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78" t="s">
        <v>173</v>
      </c>
      <c r="AU1611" s="278" t="s">
        <v>82</v>
      </c>
      <c r="AV1611" s="14" t="s">
        <v>82</v>
      </c>
      <c r="AW1611" s="14" t="s">
        <v>30</v>
      </c>
      <c r="AX1611" s="14" t="s">
        <v>73</v>
      </c>
      <c r="AY1611" s="278" t="s">
        <v>165</v>
      </c>
    </row>
    <row r="1612" spans="1:65" s="2" customFormat="1" ht="21.75" customHeight="1">
      <c r="A1612" s="37"/>
      <c r="B1612" s="38"/>
      <c r="C1612" s="243" t="s">
        <v>3890</v>
      </c>
      <c r="D1612" s="243" t="s">
        <v>167</v>
      </c>
      <c r="E1612" s="244" t="s">
        <v>2019</v>
      </c>
      <c r="F1612" s="245" t="s">
        <v>2020</v>
      </c>
      <c r="G1612" s="246" t="s">
        <v>170</v>
      </c>
      <c r="H1612" s="247">
        <v>3.24</v>
      </c>
      <c r="I1612" s="248"/>
      <c r="J1612" s="249">
        <f>ROUND(I1612*H1612,2)</f>
        <v>0</v>
      </c>
      <c r="K1612" s="250"/>
      <c r="L1612" s="43"/>
      <c r="M1612" s="251" t="s">
        <v>1</v>
      </c>
      <c r="N1612" s="252" t="s">
        <v>38</v>
      </c>
      <c r="O1612" s="90"/>
      <c r="P1612" s="253">
        <f>O1612*H1612</f>
        <v>0</v>
      </c>
      <c r="Q1612" s="253">
        <v>0</v>
      </c>
      <c r="R1612" s="253">
        <f>Q1612*H1612</f>
        <v>0</v>
      </c>
      <c r="S1612" s="253">
        <v>0</v>
      </c>
      <c r="T1612" s="254">
        <f>S1612*H1612</f>
        <v>0</v>
      </c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37"/>
      <c r="AE1612" s="37"/>
      <c r="AR1612" s="255" t="s">
        <v>247</v>
      </c>
      <c r="AT1612" s="255" t="s">
        <v>167</v>
      </c>
      <c r="AU1612" s="255" t="s">
        <v>82</v>
      </c>
      <c r="AY1612" s="16" t="s">
        <v>165</v>
      </c>
      <c r="BE1612" s="256">
        <f>IF(N1612="základní",J1612,0)</f>
        <v>0</v>
      </c>
      <c r="BF1612" s="256">
        <f>IF(N1612="snížená",J1612,0)</f>
        <v>0</v>
      </c>
      <c r="BG1612" s="256">
        <f>IF(N1612="zákl. přenesená",J1612,0)</f>
        <v>0</v>
      </c>
      <c r="BH1612" s="256">
        <f>IF(N1612="sníž. přenesená",J1612,0)</f>
        <v>0</v>
      </c>
      <c r="BI1612" s="256">
        <f>IF(N1612="nulová",J1612,0)</f>
        <v>0</v>
      </c>
      <c r="BJ1612" s="16" t="s">
        <v>80</v>
      </c>
      <c r="BK1612" s="256">
        <f>ROUND(I1612*H1612,2)</f>
        <v>0</v>
      </c>
      <c r="BL1612" s="16" t="s">
        <v>247</v>
      </c>
      <c r="BM1612" s="255" t="s">
        <v>3891</v>
      </c>
    </row>
    <row r="1613" spans="1:51" s="14" customFormat="1" ht="12">
      <c r="A1613" s="14"/>
      <c r="B1613" s="268"/>
      <c r="C1613" s="269"/>
      <c r="D1613" s="259" t="s">
        <v>173</v>
      </c>
      <c r="E1613" s="270" t="s">
        <v>1</v>
      </c>
      <c r="F1613" s="271" t="s">
        <v>3889</v>
      </c>
      <c r="G1613" s="269"/>
      <c r="H1613" s="272">
        <v>3.24</v>
      </c>
      <c r="I1613" s="273"/>
      <c r="J1613" s="269"/>
      <c r="K1613" s="269"/>
      <c r="L1613" s="274"/>
      <c r="M1613" s="275"/>
      <c r="N1613" s="276"/>
      <c r="O1613" s="276"/>
      <c r="P1613" s="276"/>
      <c r="Q1613" s="276"/>
      <c r="R1613" s="276"/>
      <c r="S1613" s="276"/>
      <c r="T1613" s="277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78" t="s">
        <v>173</v>
      </c>
      <c r="AU1613" s="278" t="s">
        <v>82</v>
      </c>
      <c r="AV1613" s="14" t="s">
        <v>82</v>
      </c>
      <c r="AW1613" s="14" t="s">
        <v>30</v>
      </c>
      <c r="AX1613" s="14" t="s">
        <v>73</v>
      </c>
      <c r="AY1613" s="278" t="s">
        <v>165</v>
      </c>
    </row>
    <row r="1614" spans="1:65" s="2" customFormat="1" ht="21.75" customHeight="1">
      <c r="A1614" s="37"/>
      <c r="B1614" s="38"/>
      <c r="C1614" s="243" t="s">
        <v>2026</v>
      </c>
      <c r="D1614" s="243" t="s">
        <v>167</v>
      </c>
      <c r="E1614" s="244" t="s">
        <v>2023</v>
      </c>
      <c r="F1614" s="245" t="s">
        <v>2024</v>
      </c>
      <c r="G1614" s="246" t="s">
        <v>170</v>
      </c>
      <c r="H1614" s="247">
        <v>21.99</v>
      </c>
      <c r="I1614" s="248"/>
      <c r="J1614" s="249">
        <f>ROUND(I1614*H1614,2)</f>
        <v>0</v>
      </c>
      <c r="K1614" s="250"/>
      <c r="L1614" s="43"/>
      <c r="M1614" s="251" t="s">
        <v>1</v>
      </c>
      <c r="N1614" s="252" t="s">
        <v>38</v>
      </c>
      <c r="O1614" s="90"/>
      <c r="P1614" s="253">
        <f>O1614*H1614</f>
        <v>0</v>
      </c>
      <c r="Q1614" s="253">
        <v>0.00014</v>
      </c>
      <c r="R1614" s="253">
        <f>Q1614*H1614</f>
        <v>0.0030785999999999995</v>
      </c>
      <c r="S1614" s="253">
        <v>0</v>
      </c>
      <c r="T1614" s="254">
        <f>S1614*H1614</f>
        <v>0</v>
      </c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37"/>
      <c r="AE1614" s="37"/>
      <c r="AR1614" s="255" t="s">
        <v>247</v>
      </c>
      <c r="AT1614" s="255" t="s">
        <v>167</v>
      </c>
      <c r="AU1614" s="255" t="s">
        <v>82</v>
      </c>
      <c r="AY1614" s="16" t="s">
        <v>165</v>
      </c>
      <c r="BE1614" s="256">
        <f>IF(N1614="základní",J1614,0)</f>
        <v>0</v>
      </c>
      <c r="BF1614" s="256">
        <f>IF(N1614="snížená",J1614,0)</f>
        <v>0</v>
      </c>
      <c r="BG1614" s="256">
        <f>IF(N1614="zákl. přenesená",J1614,0)</f>
        <v>0</v>
      </c>
      <c r="BH1614" s="256">
        <f>IF(N1614="sníž. přenesená",J1614,0)</f>
        <v>0</v>
      </c>
      <c r="BI1614" s="256">
        <f>IF(N1614="nulová",J1614,0)</f>
        <v>0</v>
      </c>
      <c r="BJ1614" s="16" t="s">
        <v>80</v>
      </c>
      <c r="BK1614" s="256">
        <f>ROUND(I1614*H1614,2)</f>
        <v>0</v>
      </c>
      <c r="BL1614" s="16" t="s">
        <v>247</v>
      </c>
      <c r="BM1614" s="255" t="s">
        <v>3892</v>
      </c>
    </row>
    <row r="1615" spans="1:51" s="14" customFormat="1" ht="12">
      <c r="A1615" s="14"/>
      <c r="B1615" s="268"/>
      <c r="C1615" s="269"/>
      <c r="D1615" s="259" t="s">
        <v>173</v>
      </c>
      <c r="E1615" s="270" t="s">
        <v>1</v>
      </c>
      <c r="F1615" s="271" t="s">
        <v>3887</v>
      </c>
      <c r="G1615" s="269"/>
      <c r="H1615" s="272">
        <v>11.25</v>
      </c>
      <c r="I1615" s="273"/>
      <c r="J1615" s="269"/>
      <c r="K1615" s="269"/>
      <c r="L1615" s="274"/>
      <c r="M1615" s="275"/>
      <c r="N1615" s="276"/>
      <c r="O1615" s="276"/>
      <c r="P1615" s="276"/>
      <c r="Q1615" s="276"/>
      <c r="R1615" s="276"/>
      <c r="S1615" s="276"/>
      <c r="T1615" s="277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78" t="s">
        <v>173</v>
      </c>
      <c r="AU1615" s="278" t="s">
        <v>82</v>
      </c>
      <c r="AV1615" s="14" t="s">
        <v>82</v>
      </c>
      <c r="AW1615" s="14" t="s">
        <v>30</v>
      </c>
      <c r="AX1615" s="14" t="s">
        <v>73</v>
      </c>
      <c r="AY1615" s="278" t="s">
        <v>165</v>
      </c>
    </row>
    <row r="1616" spans="1:51" s="14" customFormat="1" ht="12">
      <c r="A1616" s="14"/>
      <c r="B1616" s="268"/>
      <c r="C1616" s="269"/>
      <c r="D1616" s="259" t="s">
        <v>173</v>
      </c>
      <c r="E1616" s="270" t="s">
        <v>1</v>
      </c>
      <c r="F1616" s="271" t="s">
        <v>3888</v>
      </c>
      <c r="G1616" s="269"/>
      <c r="H1616" s="272">
        <v>7.5</v>
      </c>
      <c r="I1616" s="273"/>
      <c r="J1616" s="269"/>
      <c r="K1616" s="269"/>
      <c r="L1616" s="274"/>
      <c r="M1616" s="275"/>
      <c r="N1616" s="276"/>
      <c r="O1616" s="276"/>
      <c r="P1616" s="276"/>
      <c r="Q1616" s="276"/>
      <c r="R1616" s="276"/>
      <c r="S1616" s="276"/>
      <c r="T1616" s="277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78" t="s">
        <v>173</v>
      </c>
      <c r="AU1616" s="278" t="s">
        <v>82</v>
      </c>
      <c r="AV1616" s="14" t="s">
        <v>82</v>
      </c>
      <c r="AW1616" s="14" t="s">
        <v>30</v>
      </c>
      <c r="AX1616" s="14" t="s">
        <v>73</v>
      </c>
      <c r="AY1616" s="278" t="s">
        <v>165</v>
      </c>
    </row>
    <row r="1617" spans="1:51" s="14" customFormat="1" ht="12">
      <c r="A1617" s="14"/>
      <c r="B1617" s="268"/>
      <c r="C1617" s="269"/>
      <c r="D1617" s="259" t="s">
        <v>173</v>
      </c>
      <c r="E1617" s="270" t="s">
        <v>1</v>
      </c>
      <c r="F1617" s="271" t="s">
        <v>3889</v>
      </c>
      <c r="G1617" s="269"/>
      <c r="H1617" s="272">
        <v>3.24</v>
      </c>
      <c r="I1617" s="273"/>
      <c r="J1617" s="269"/>
      <c r="K1617" s="269"/>
      <c r="L1617" s="274"/>
      <c r="M1617" s="275"/>
      <c r="N1617" s="276"/>
      <c r="O1617" s="276"/>
      <c r="P1617" s="276"/>
      <c r="Q1617" s="276"/>
      <c r="R1617" s="276"/>
      <c r="S1617" s="276"/>
      <c r="T1617" s="277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78" t="s">
        <v>173</v>
      </c>
      <c r="AU1617" s="278" t="s">
        <v>82</v>
      </c>
      <c r="AV1617" s="14" t="s">
        <v>82</v>
      </c>
      <c r="AW1617" s="14" t="s">
        <v>30</v>
      </c>
      <c r="AX1617" s="14" t="s">
        <v>73</v>
      </c>
      <c r="AY1617" s="278" t="s">
        <v>165</v>
      </c>
    </row>
    <row r="1618" spans="1:65" s="2" customFormat="1" ht="21.75" customHeight="1">
      <c r="A1618" s="37"/>
      <c r="B1618" s="38"/>
      <c r="C1618" s="243" t="s">
        <v>2030</v>
      </c>
      <c r="D1618" s="243" t="s">
        <v>167</v>
      </c>
      <c r="E1618" s="244" t="s">
        <v>2027</v>
      </c>
      <c r="F1618" s="245" t="s">
        <v>2028</v>
      </c>
      <c r="G1618" s="246" t="s">
        <v>170</v>
      </c>
      <c r="H1618" s="247">
        <v>21.99</v>
      </c>
      <c r="I1618" s="248"/>
      <c r="J1618" s="249">
        <f>ROUND(I1618*H1618,2)</f>
        <v>0</v>
      </c>
      <c r="K1618" s="250"/>
      <c r="L1618" s="43"/>
      <c r="M1618" s="251" t="s">
        <v>1</v>
      </c>
      <c r="N1618" s="252" t="s">
        <v>38</v>
      </c>
      <c r="O1618" s="90"/>
      <c r="P1618" s="253">
        <f>O1618*H1618</f>
        <v>0</v>
      </c>
      <c r="Q1618" s="253">
        <v>0.00014</v>
      </c>
      <c r="R1618" s="253">
        <f>Q1618*H1618</f>
        <v>0.0030785999999999995</v>
      </c>
      <c r="S1618" s="253">
        <v>0</v>
      </c>
      <c r="T1618" s="254">
        <f>S1618*H1618</f>
        <v>0</v>
      </c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37"/>
      <c r="AE1618" s="37"/>
      <c r="AR1618" s="255" t="s">
        <v>247</v>
      </c>
      <c r="AT1618" s="255" t="s">
        <v>167</v>
      </c>
      <c r="AU1618" s="255" t="s">
        <v>82</v>
      </c>
      <c r="AY1618" s="16" t="s">
        <v>165</v>
      </c>
      <c r="BE1618" s="256">
        <f>IF(N1618="základní",J1618,0)</f>
        <v>0</v>
      </c>
      <c r="BF1618" s="256">
        <f>IF(N1618="snížená",J1618,0)</f>
        <v>0</v>
      </c>
      <c r="BG1618" s="256">
        <f>IF(N1618="zákl. přenesená",J1618,0)</f>
        <v>0</v>
      </c>
      <c r="BH1618" s="256">
        <f>IF(N1618="sníž. přenesená",J1618,0)</f>
        <v>0</v>
      </c>
      <c r="BI1618" s="256">
        <f>IF(N1618="nulová",J1618,0)</f>
        <v>0</v>
      </c>
      <c r="BJ1618" s="16" t="s">
        <v>80</v>
      </c>
      <c r="BK1618" s="256">
        <f>ROUND(I1618*H1618,2)</f>
        <v>0</v>
      </c>
      <c r="BL1618" s="16" t="s">
        <v>247</v>
      </c>
      <c r="BM1618" s="255" t="s">
        <v>3893</v>
      </c>
    </row>
    <row r="1619" spans="1:51" s="14" customFormat="1" ht="12">
      <c r="A1619" s="14"/>
      <c r="B1619" s="268"/>
      <c r="C1619" s="269"/>
      <c r="D1619" s="259" t="s">
        <v>173</v>
      </c>
      <c r="E1619" s="270" t="s">
        <v>1</v>
      </c>
      <c r="F1619" s="271" t="s">
        <v>3887</v>
      </c>
      <c r="G1619" s="269"/>
      <c r="H1619" s="272">
        <v>11.25</v>
      </c>
      <c r="I1619" s="273"/>
      <c r="J1619" s="269"/>
      <c r="K1619" s="269"/>
      <c r="L1619" s="274"/>
      <c r="M1619" s="275"/>
      <c r="N1619" s="276"/>
      <c r="O1619" s="276"/>
      <c r="P1619" s="276"/>
      <c r="Q1619" s="276"/>
      <c r="R1619" s="276"/>
      <c r="S1619" s="276"/>
      <c r="T1619" s="277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78" t="s">
        <v>173</v>
      </c>
      <c r="AU1619" s="278" t="s">
        <v>82</v>
      </c>
      <c r="AV1619" s="14" t="s">
        <v>82</v>
      </c>
      <c r="AW1619" s="14" t="s">
        <v>30</v>
      </c>
      <c r="AX1619" s="14" t="s">
        <v>73</v>
      </c>
      <c r="AY1619" s="278" t="s">
        <v>165</v>
      </c>
    </row>
    <row r="1620" spans="1:51" s="14" customFormat="1" ht="12">
      <c r="A1620" s="14"/>
      <c r="B1620" s="268"/>
      <c r="C1620" s="269"/>
      <c r="D1620" s="259" t="s">
        <v>173</v>
      </c>
      <c r="E1620" s="270" t="s">
        <v>1</v>
      </c>
      <c r="F1620" s="271" t="s">
        <v>3888</v>
      </c>
      <c r="G1620" s="269"/>
      <c r="H1620" s="272">
        <v>7.5</v>
      </c>
      <c r="I1620" s="273"/>
      <c r="J1620" s="269"/>
      <c r="K1620" s="269"/>
      <c r="L1620" s="274"/>
      <c r="M1620" s="275"/>
      <c r="N1620" s="276"/>
      <c r="O1620" s="276"/>
      <c r="P1620" s="276"/>
      <c r="Q1620" s="276"/>
      <c r="R1620" s="276"/>
      <c r="S1620" s="276"/>
      <c r="T1620" s="277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78" t="s">
        <v>173</v>
      </c>
      <c r="AU1620" s="278" t="s">
        <v>82</v>
      </c>
      <c r="AV1620" s="14" t="s">
        <v>82</v>
      </c>
      <c r="AW1620" s="14" t="s">
        <v>30</v>
      </c>
      <c r="AX1620" s="14" t="s">
        <v>73</v>
      </c>
      <c r="AY1620" s="278" t="s">
        <v>165</v>
      </c>
    </row>
    <row r="1621" spans="1:51" s="14" customFormat="1" ht="12">
      <c r="A1621" s="14"/>
      <c r="B1621" s="268"/>
      <c r="C1621" s="269"/>
      <c r="D1621" s="259" t="s">
        <v>173</v>
      </c>
      <c r="E1621" s="270" t="s">
        <v>1</v>
      </c>
      <c r="F1621" s="271" t="s">
        <v>3889</v>
      </c>
      <c r="G1621" s="269"/>
      <c r="H1621" s="272">
        <v>3.24</v>
      </c>
      <c r="I1621" s="273"/>
      <c r="J1621" s="269"/>
      <c r="K1621" s="269"/>
      <c r="L1621" s="274"/>
      <c r="M1621" s="275"/>
      <c r="N1621" s="276"/>
      <c r="O1621" s="276"/>
      <c r="P1621" s="276"/>
      <c r="Q1621" s="276"/>
      <c r="R1621" s="276"/>
      <c r="S1621" s="276"/>
      <c r="T1621" s="277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78" t="s">
        <v>173</v>
      </c>
      <c r="AU1621" s="278" t="s">
        <v>82</v>
      </c>
      <c r="AV1621" s="14" t="s">
        <v>82</v>
      </c>
      <c r="AW1621" s="14" t="s">
        <v>30</v>
      </c>
      <c r="AX1621" s="14" t="s">
        <v>73</v>
      </c>
      <c r="AY1621" s="278" t="s">
        <v>165</v>
      </c>
    </row>
    <row r="1622" spans="1:65" s="2" customFormat="1" ht="21.75" customHeight="1">
      <c r="A1622" s="37"/>
      <c r="B1622" s="38"/>
      <c r="C1622" s="243" t="s">
        <v>2034</v>
      </c>
      <c r="D1622" s="243" t="s">
        <v>167</v>
      </c>
      <c r="E1622" s="244" t="s">
        <v>2031</v>
      </c>
      <c r="F1622" s="245" t="s">
        <v>2032</v>
      </c>
      <c r="G1622" s="246" t="s">
        <v>170</v>
      </c>
      <c r="H1622" s="247">
        <v>9.6</v>
      </c>
      <c r="I1622" s="248"/>
      <c r="J1622" s="249">
        <f>ROUND(I1622*H1622,2)</f>
        <v>0</v>
      </c>
      <c r="K1622" s="250"/>
      <c r="L1622" s="43"/>
      <c r="M1622" s="251" t="s">
        <v>1</v>
      </c>
      <c r="N1622" s="252" t="s">
        <v>38</v>
      </c>
      <c r="O1622" s="90"/>
      <c r="P1622" s="253">
        <f>O1622*H1622</f>
        <v>0</v>
      </c>
      <c r="Q1622" s="253">
        <v>0.00023</v>
      </c>
      <c r="R1622" s="253">
        <f>Q1622*H1622</f>
        <v>0.002208</v>
      </c>
      <c r="S1622" s="253">
        <v>0</v>
      </c>
      <c r="T1622" s="254">
        <f>S1622*H1622</f>
        <v>0</v>
      </c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37"/>
      <c r="AE1622" s="37"/>
      <c r="AR1622" s="255" t="s">
        <v>247</v>
      </c>
      <c r="AT1622" s="255" t="s">
        <v>167</v>
      </c>
      <c r="AU1622" s="255" t="s">
        <v>82</v>
      </c>
      <c r="AY1622" s="16" t="s">
        <v>165</v>
      </c>
      <c r="BE1622" s="256">
        <f>IF(N1622="základní",J1622,0)</f>
        <v>0</v>
      </c>
      <c r="BF1622" s="256">
        <f>IF(N1622="snížená",J1622,0)</f>
        <v>0</v>
      </c>
      <c r="BG1622" s="256">
        <f>IF(N1622="zákl. přenesená",J1622,0)</f>
        <v>0</v>
      </c>
      <c r="BH1622" s="256">
        <f>IF(N1622="sníž. přenesená",J1622,0)</f>
        <v>0</v>
      </c>
      <c r="BI1622" s="256">
        <f>IF(N1622="nulová",J1622,0)</f>
        <v>0</v>
      </c>
      <c r="BJ1622" s="16" t="s">
        <v>80</v>
      </c>
      <c r="BK1622" s="256">
        <f>ROUND(I1622*H1622,2)</f>
        <v>0</v>
      </c>
      <c r="BL1622" s="16" t="s">
        <v>247</v>
      </c>
      <c r="BM1622" s="255" t="s">
        <v>3894</v>
      </c>
    </row>
    <row r="1623" spans="1:51" s="14" customFormat="1" ht="12">
      <c r="A1623" s="14"/>
      <c r="B1623" s="268"/>
      <c r="C1623" s="269"/>
      <c r="D1623" s="259" t="s">
        <v>173</v>
      </c>
      <c r="E1623" s="270" t="s">
        <v>1</v>
      </c>
      <c r="F1623" s="271" t="s">
        <v>3616</v>
      </c>
      <c r="G1623" s="269"/>
      <c r="H1623" s="272">
        <v>9.6</v>
      </c>
      <c r="I1623" s="273"/>
      <c r="J1623" s="269"/>
      <c r="K1623" s="269"/>
      <c r="L1623" s="274"/>
      <c r="M1623" s="275"/>
      <c r="N1623" s="276"/>
      <c r="O1623" s="276"/>
      <c r="P1623" s="276"/>
      <c r="Q1623" s="276"/>
      <c r="R1623" s="276"/>
      <c r="S1623" s="276"/>
      <c r="T1623" s="277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78" t="s">
        <v>173</v>
      </c>
      <c r="AU1623" s="278" t="s">
        <v>82</v>
      </c>
      <c r="AV1623" s="14" t="s">
        <v>82</v>
      </c>
      <c r="AW1623" s="14" t="s">
        <v>30</v>
      </c>
      <c r="AX1623" s="14" t="s">
        <v>73</v>
      </c>
      <c r="AY1623" s="278" t="s">
        <v>165</v>
      </c>
    </row>
    <row r="1624" spans="1:65" s="2" customFormat="1" ht="21.75" customHeight="1">
      <c r="A1624" s="37"/>
      <c r="B1624" s="38"/>
      <c r="C1624" s="243" t="s">
        <v>2040</v>
      </c>
      <c r="D1624" s="243" t="s">
        <v>167</v>
      </c>
      <c r="E1624" s="244" t="s">
        <v>2035</v>
      </c>
      <c r="F1624" s="245" t="s">
        <v>2036</v>
      </c>
      <c r="G1624" s="246" t="s">
        <v>170</v>
      </c>
      <c r="H1624" s="247">
        <v>9.6</v>
      </c>
      <c r="I1624" s="248"/>
      <c r="J1624" s="249">
        <f>ROUND(I1624*H1624,2)</f>
        <v>0</v>
      </c>
      <c r="K1624" s="250"/>
      <c r="L1624" s="43"/>
      <c r="M1624" s="251" t="s">
        <v>1</v>
      </c>
      <c r="N1624" s="252" t="s">
        <v>38</v>
      </c>
      <c r="O1624" s="90"/>
      <c r="P1624" s="253">
        <f>O1624*H1624</f>
        <v>0</v>
      </c>
      <c r="Q1624" s="253">
        <v>0.00033</v>
      </c>
      <c r="R1624" s="253">
        <f>Q1624*H1624</f>
        <v>0.003168</v>
      </c>
      <c r="S1624" s="253">
        <v>0</v>
      </c>
      <c r="T1624" s="254">
        <f>S1624*H1624</f>
        <v>0</v>
      </c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R1624" s="255" t="s">
        <v>247</v>
      </c>
      <c r="AT1624" s="255" t="s">
        <v>167</v>
      </c>
      <c r="AU1624" s="255" t="s">
        <v>82</v>
      </c>
      <c r="AY1624" s="16" t="s">
        <v>165</v>
      </c>
      <c r="BE1624" s="256">
        <f>IF(N1624="základní",J1624,0)</f>
        <v>0</v>
      </c>
      <c r="BF1624" s="256">
        <f>IF(N1624="snížená",J1624,0)</f>
        <v>0</v>
      </c>
      <c r="BG1624" s="256">
        <f>IF(N1624="zákl. přenesená",J1624,0)</f>
        <v>0</v>
      </c>
      <c r="BH1624" s="256">
        <f>IF(N1624="sníž. přenesená",J1624,0)</f>
        <v>0</v>
      </c>
      <c r="BI1624" s="256">
        <f>IF(N1624="nulová",J1624,0)</f>
        <v>0</v>
      </c>
      <c r="BJ1624" s="16" t="s">
        <v>80</v>
      </c>
      <c r="BK1624" s="256">
        <f>ROUND(I1624*H1624,2)</f>
        <v>0</v>
      </c>
      <c r="BL1624" s="16" t="s">
        <v>247</v>
      </c>
      <c r="BM1624" s="255" t="s">
        <v>3895</v>
      </c>
    </row>
    <row r="1625" spans="1:51" s="14" customFormat="1" ht="12">
      <c r="A1625" s="14"/>
      <c r="B1625" s="268"/>
      <c r="C1625" s="269"/>
      <c r="D1625" s="259" t="s">
        <v>173</v>
      </c>
      <c r="E1625" s="270" t="s">
        <v>1</v>
      </c>
      <c r="F1625" s="271" t="s">
        <v>3616</v>
      </c>
      <c r="G1625" s="269"/>
      <c r="H1625" s="272">
        <v>9.6</v>
      </c>
      <c r="I1625" s="273"/>
      <c r="J1625" s="269"/>
      <c r="K1625" s="269"/>
      <c r="L1625" s="274"/>
      <c r="M1625" s="275"/>
      <c r="N1625" s="276"/>
      <c r="O1625" s="276"/>
      <c r="P1625" s="276"/>
      <c r="Q1625" s="276"/>
      <c r="R1625" s="276"/>
      <c r="S1625" s="276"/>
      <c r="T1625" s="277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78" t="s">
        <v>173</v>
      </c>
      <c r="AU1625" s="278" t="s">
        <v>82</v>
      </c>
      <c r="AV1625" s="14" t="s">
        <v>82</v>
      </c>
      <c r="AW1625" s="14" t="s">
        <v>30</v>
      </c>
      <c r="AX1625" s="14" t="s">
        <v>73</v>
      </c>
      <c r="AY1625" s="278" t="s">
        <v>165</v>
      </c>
    </row>
    <row r="1626" spans="1:63" s="12" customFormat="1" ht="22.8" customHeight="1">
      <c r="A1626" s="12"/>
      <c r="B1626" s="227"/>
      <c r="C1626" s="228"/>
      <c r="D1626" s="229" t="s">
        <v>72</v>
      </c>
      <c r="E1626" s="241" t="s">
        <v>2038</v>
      </c>
      <c r="F1626" s="241" t="s">
        <v>2039</v>
      </c>
      <c r="G1626" s="228"/>
      <c r="H1626" s="228"/>
      <c r="I1626" s="231"/>
      <c r="J1626" s="242">
        <f>BK1626</f>
        <v>0</v>
      </c>
      <c r="K1626" s="228"/>
      <c r="L1626" s="233"/>
      <c r="M1626" s="234"/>
      <c r="N1626" s="235"/>
      <c r="O1626" s="235"/>
      <c r="P1626" s="236">
        <f>SUM(P1627:P1630)</f>
        <v>0</v>
      </c>
      <c r="Q1626" s="235"/>
      <c r="R1626" s="236">
        <f>SUM(R1627:R1630)</f>
        <v>0.5635</v>
      </c>
      <c r="S1626" s="235"/>
      <c r="T1626" s="237">
        <f>SUM(T1627:T1630)</f>
        <v>0</v>
      </c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R1626" s="238" t="s">
        <v>82</v>
      </c>
      <c r="AT1626" s="239" t="s">
        <v>72</v>
      </c>
      <c r="AU1626" s="239" t="s">
        <v>80</v>
      </c>
      <c r="AY1626" s="238" t="s">
        <v>165</v>
      </c>
      <c r="BK1626" s="240">
        <f>SUM(BK1627:BK1630)</f>
        <v>0</v>
      </c>
    </row>
    <row r="1627" spans="1:65" s="2" customFormat="1" ht="21.75" customHeight="1">
      <c r="A1627" s="37"/>
      <c r="B1627" s="38"/>
      <c r="C1627" s="243" t="s">
        <v>2045</v>
      </c>
      <c r="D1627" s="243" t="s">
        <v>167</v>
      </c>
      <c r="E1627" s="244" t="s">
        <v>2041</v>
      </c>
      <c r="F1627" s="245" t="s">
        <v>2042</v>
      </c>
      <c r="G1627" s="246" t="s">
        <v>170</v>
      </c>
      <c r="H1627" s="247">
        <v>1150</v>
      </c>
      <c r="I1627" s="248"/>
      <c r="J1627" s="249">
        <f>ROUND(I1627*H1627,2)</f>
        <v>0</v>
      </c>
      <c r="K1627" s="250"/>
      <c r="L1627" s="43"/>
      <c r="M1627" s="251" t="s">
        <v>1</v>
      </c>
      <c r="N1627" s="252" t="s">
        <v>38</v>
      </c>
      <c r="O1627" s="90"/>
      <c r="P1627" s="253">
        <f>O1627*H1627</f>
        <v>0</v>
      </c>
      <c r="Q1627" s="253">
        <v>0.0002</v>
      </c>
      <c r="R1627" s="253">
        <f>Q1627*H1627</f>
        <v>0.23</v>
      </c>
      <c r="S1627" s="253">
        <v>0</v>
      </c>
      <c r="T1627" s="254">
        <f>S1627*H1627</f>
        <v>0</v>
      </c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37"/>
      <c r="AE1627" s="37"/>
      <c r="AR1627" s="255" t="s">
        <v>247</v>
      </c>
      <c r="AT1627" s="255" t="s">
        <v>167</v>
      </c>
      <c r="AU1627" s="255" t="s">
        <v>82</v>
      </c>
      <c r="AY1627" s="16" t="s">
        <v>165</v>
      </c>
      <c r="BE1627" s="256">
        <f>IF(N1627="základní",J1627,0)</f>
        <v>0</v>
      </c>
      <c r="BF1627" s="256">
        <f>IF(N1627="snížená",J1627,0)</f>
        <v>0</v>
      </c>
      <c r="BG1627" s="256">
        <f>IF(N1627="zákl. přenesená",J1627,0)</f>
        <v>0</v>
      </c>
      <c r="BH1627" s="256">
        <f>IF(N1627="sníž. přenesená",J1627,0)</f>
        <v>0</v>
      </c>
      <c r="BI1627" s="256">
        <f>IF(N1627="nulová",J1627,0)</f>
        <v>0</v>
      </c>
      <c r="BJ1627" s="16" t="s">
        <v>80</v>
      </c>
      <c r="BK1627" s="256">
        <f>ROUND(I1627*H1627,2)</f>
        <v>0</v>
      </c>
      <c r="BL1627" s="16" t="s">
        <v>247</v>
      </c>
      <c r="BM1627" s="255" t="s">
        <v>3896</v>
      </c>
    </row>
    <row r="1628" spans="1:51" s="14" customFormat="1" ht="12">
      <c r="A1628" s="14"/>
      <c r="B1628" s="268"/>
      <c r="C1628" s="269"/>
      <c r="D1628" s="259" t="s">
        <v>173</v>
      </c>
      <c r="E1628" s="270" t="s">
        <v>1</v>
      </c>
      <c r="F1628" s="271" t="s">
        <v>3897</v>
      </c>
      <c r="G1628" s="269"/>
      <c r="H1628" s="272">
        <v>1150</v>
      </c>
      <c r="I1628" s="273"/>
      <c r="J1628" s="269"/>
      <c r="K1628" s="269"/>
      <c r="L1628" s="274"/>
      <c r="M1628" s="275"/>
      <c r="N1628" s="276"/>
      <c r="O1628" s="276"/>
      <c r="P1628" s="276"/>
      <c r="Q1628" s="276"/>
      <c r="R1628" s="276"/>
      <c r="S1628" s="276"/>
      <c r="T1628" s="277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78" t="s">
        <v>173</v>
      </c>
      <c r="AU1628" s="278" t="s">
        <v>82</v>
      </c>
      <c r="AV1628" s="14" t="s">
        <v>82</v>
      </c>
      <c r="AW1628" s="14" t="s">
        <v>30</v>
      </c>
      <c r="AX1628" s="14" t="s">
        <v>73</v>
      </c>
      <c r="AY1628" s="278" t="s">
        <v>165</v>
      </c>
    </row>
    <row r="1629" spans="1:65" s="2" customFormat="1" ht="21.75" customHeight="1">
      <c r="A1629" s="37"/>
      <c r="B1629" s="38"/>
      <c r="C1629" s="243" t="s">
        <v>2713</v>
      </c>
      <c r="D1629" s="243" t="s">
        <v>167</v>
      </c>
      <c r="E1629" s="244" t="s">
        <v>2046</v>
      </c>
      <c r="F1629" s="245" t="s">
        <v>2047</v>
      </c>
      <c r="G1629" s="246" t="s">
        <v>170</v>
      </c>
      <c r="H1629" s="247">
        <v>1150</v>
      </c>
      <c r="I1629" s="248"/>
      <c r="J1629" s="249">
        <f>ROUND(I1629*H1629,2)</f>
        <v>0</v>
      </c>
      <c r="K1629" s="250"/>
      <c r="L1629" s="43"/>
      <c r="M1629" s="251" t="s">
        <v>1</v>
      </c>
      <c r="N1629" s="252" t="s">
        <v>38</v>
      </c>
      <c r="O1629" s="90"/>
      <c r="P1629" s="253">
        <f>O1629*H1629</f>
        <v>0</v>
      </c>
      <c r="Q1629" s="253">
        <v>0.00029</v>
      </c>
      <c r="R1629" s="253">
        <f>Q1629*H1629</f>
        <v>0.3335</v>
      </c>
      <c r="S1629" s="253">
        <v>0</v>
      </c>
      <c r="T1629" s="254">
        <f>S1629*H1629</f>
        <v>0</v>
      </c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R1629" s="255" t="s">
        <v>247</v>
      </c>
      <c r="AT1629" s="255" t="s">
        <v>167</v>
      </c>
      <c r="AU1629" s="255" t="s">
        <v>82</v>
      </c>
      <c r="AY1629" s="16" t="s">
        <v>165</v>
      </c>
      <c r="BE1629" s="256">
        <f>IF(N1629="základní",J1629,0)</f>
        <v>0</v>
      </c>
      <c r="BF1629" s="256">
        <f>IF(N1629="snížená",J1629,0)</f>
        <v>0</v>
      </c>
      <c r="BG1629" s="256">
        <f>IF(N1629="zákl. přenesená",J1629,0)</f>
        <v>0</v>
      </c>
      <c r="BH1629" s="256">
        <f>IF(N1629="sníž. přenesená",J1629,0)</f>
        <v>0</v>
      </c>
      <c r="BI1629" s="256">
        <f>IF(N1629="nulová",J1629,0)</f>
        <v>0</v>
      </c>
      <c r="BJ1629" s="16" t="s">
        <v>80</v>
      </c>
      <c r="BK1629" s="256">
        <f>ROUND(I1629*H1629,2)</f>
        <v>0</v>
      </c>
      <c r="BL1629" s="16" t="s">
        <v>247</v>
      </c>
      <c r="BM1629" s="255" t="s">
        <v>3898</v>
      </c>
    </row>
    <row r="1630" spans="1:51" s="14" customFormat="1" ht="12">
      <c r="A1630" s="14"/>
      <c r="B1630" s="268"/>
      <c r="C1630" s="269"/>
      <c r="D1630" s="259" t="s">
        <v>173</v>
      </c>
      <c r="E1630" s="270" t="s">
        <v>1</v>
      </c>
      <c r="F1630" s="271" t="s">
        <v>3897</v>
      </c>
      <c r="G1630" s="269"/>
      <c r="H1630" s="272">
        <v>1150</v>
      </c>
      <c r="I1630" s="273"/>
      <c r="J1630" s="269"/>
      <c r="K1630" s="269"/>
      <c r="L1630" s="274"/>
      <c r="M1630" s="293"/>
      <c r="N1630" s="294"/>
      <c r="O1630" s="294"/>
      <c r="P1630" s="294"/>
      <c r="Q1630" s="294"/>
      <c r="R1630" s="294"/>
      <c r="S1630" s="294"/>
      <c r="T1630" s="295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78" t="s">
        <v>173</v>
      </c>
      <c r="AU1630" s="278" t="s">
        <v>82</v>
      </c>
      <c r="AV1630" s="14" t="s">
        <v>82</v>
      </c>
      <c r="AW1630" s="14" t="s">
        <v>30</v>
      </c>
      <c r="AX1630" s="14" t="s">
        <v>73</v>
      </c>
      <c r="AY1630" s="278" t="s">
        <v>165</v>
      </c>
    </row>
    <row r="1631" spans="1:31" s="2" customFormat="1" ht="6.95" customHeight="1">
      <c r="A1631" s="37"/>
      <c r="B1631" s="65"/>
      <c r="C1631" s="66"/>
      <c r="D1631" s="66"/>
      <c r="E1631" s="66"/>
      <c r="F1631" s="66"/>
      <c r="G1631" s="66"/>
      <c r="H1631" s="66"/>
      <c r="I1631" s="191"/>
      <c r="J1631" s="66"/>
      <c r="K1631" s="66"/>
      <c r="L1631" s="43"/>
      <c r="M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</row>
  </sheetData>
  <sheetProtection password="CC35" sheet="1" objects="1" scenarios="1" formatColumns="0" formatRows="0" autoFilter="0"/>
  <autoFilter ref="C150:K16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9:H139"/>
    <mergeCell ref="E141:H141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112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B, C, D  - IV.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113</v>
      </c>
      <c r="I8" s="145"/>
      <c r="L8" s="19"/>
    </row>
    <row r="9" spans="1:31" s="2" customFormat="1" ht="23.25" customHeight="1">
      <c r="A9" s="37"/>
      <c r="B9" s="43"/>
      <c r="C9" s="37"/>
      <c r="D9" s="37"/>
      <c r="E9" s="152" t="s">
        <v>2869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115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3899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1. 5. 2019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B, C, D  - IV.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113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5" t="s">
        <v>2869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D..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1. 5. 2019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118</v>
      </c>
      <c r="D96" s="197"/>
      <c r="E96" s="197"/>
      <c r="F96" s="197"/>
      <c r="G96" s="197"/>
      <c r="H96" s="197"/>
      <c r="I96" s="198"/>
      <c r="J96" s="199" t="s">
        <v>119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120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121</v>
      </c>
    </row>
    <row r="99" spans="1:31" s="9" customFormat="1" ht="24.95" customHeight="1">
      <c r="A99" s="9"/>
      <c r="B99" s="201"/>
      <c r="C99" s="202"/>
      <c r="D99" s="203" t="s">
        <v>2050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2051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2052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2053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150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B, C, D  - IV.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113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23.25" customHeight="1">
      <c r="A114" s="37"/>
      <c r="B114" s="38"/>
      <c r="C114" s="39"/>
      <c r="D114" s="39"/>
      <c r="E114" s="195" t="s">
        <v>2869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D..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1. 5. 2019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151</v>
      </c>
      <c r="D123" s="217" t="s">
        <v>58</v>
      </c>
      <c r="E123" s="217" t="s">
        <v>54</v>
      </c>
      <c r="F123" s="217" t="s">
        <v>55</v>
      </c>
      <c r="G123" s="217" t="s">
        <v>152</v>
      </c>
      <c r="H123" s="217" t="s">
        <v>153</v>
      </c>
      <c r="I123" s="218" t="s">
        <v>154</v>
      </c>
      <c r="J123" s="219" t="s">
        <v>119</v>
      </c>
      <c r="K123" s="220" t="s">
        <v>155</v>
      </c>
      <c r="L123" s="221"/>
      <c r="M123" s="99" t="s">
        <v>1</v>
      </c>
      <c r="N123" s="100" t="s">
        <v>37</v>
      </c>
      <c r="O123" s="100" t="s">
        <v>156</v>
      </c>
      <c r="P123" s="100" t="s">
        <v>157</v>
      </c>
      <c r="Q123" s="100" t="s">
        <v>158</v>
      </c>
      <c r="R123" s="100" t="s">
        <v>159</v>
      </c>
      <c r="S123" s="100" t="s">
        <v>160</v>
      </c>
      <c r="T123" s="101" t="s">
        <v>161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162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121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2054</v>
      </c>
      <c r="F125" s="230" t="s">
        <v>2055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171</v>
      </c>
      <c r="AT125" s="239" t="s">
        <v>72</v>
      </c>
      <c r="AU125" s="239" t="s">
        <v>73</v>
      </c>
      <c r="AY125" s="238" t="s">
        <v>165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167</v>
      </c>
      <c r="E126" s="244" t="s">
        <v>2056</v>
      </c>
      <c r="F126" s="245" t="s">
        <v>2057</v>
      </c>
      <c r="G126" s="246" t="s">
        <v>2058</v>
      </c>
      <c r="H126" s="247">
        <v>10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2059</v>
      </c>
      <c r="AT126" s="255" t="s">
        <v>167</v>
      </c>
      <c r="AU126" s="255" t="s">
        <v>80</v>
      </c>
      <c r="AY126" s="16" t="s">
        <v>165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2059</v>
      </c>
      <c r="BM126" s="255" t="s">
        <v>3900</v>
      </c>
    </row>
    <row r="127" spans="1:51" s="14" customFormat="1" ht="12">
      <c r="A127" s="14"/>
      <c r="B127" s="268"/>
      <c r="C127" s="269"/>
      <c r="D127" s="259" t="s">
        <v>173</v>
      </c>
      <c r="E127" s="270" t="s">
        <v>1</v>
      </c>
      <c r="F127" s="271" t="s">
        <v>2061</v>
      </c>
      <c r="G127" s="269"/>
      <c r="H127" s="272">
        <v>10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173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165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2062</v>
      </c>
      <c r="F128" s="230" t="s">
        <v>2063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191</v>
      </c>
      <c r="AT128" s="239" t="s">
        <v>72</v>
      </c>
      <c r="AU128" s="239" t="s">
        <v>73</v>
      </c>
      <c r="AY128" s="238" t="s">
        <v>165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2064</v>
      </c>
      <c r="F129" s="241" t="s">
        <v>2065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191</v>
      </c>
      <c r="AT129" s="239" t="s">
        <v>72</v>
      </c>
      <c r="AU129" s="239" t="s">
        <v>80</v>
      </c>
      <c r="AY129" s="238" t="s">
        <v>165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82</v>
      </c>
      <c r="D130" s="243" t="s">
        <v>167</v>
      </c>
      <c r="E130" s="244" t="s">
        <v>2066</v>
      </c>
      <c r="F130" s="245" t="s">
        <v>2067</v>
      </c>
      <c r="G130" s="246" t="s">
        <v>1031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2068</v>
      </c>
      <c r="AT130" s="255" t="s">
        <v>167</v>
      </c>
      <c r="AU130" s="255" t="s">
        <v>82</v>
      </c>
      <c r="AY130" s="16" t="s">
        <v>165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2068</v>
      </c>
      <c r="BM130" s="255" t="s">
        <v>3901</v>
      </c>
    </row>
    <row r="131" spans="1:65" s="2" customFormat="1" ht="16.5" customHeight="1">
      <c r="A131" s="37"/>
      <c r="B131" s="38"/>
      <c r="C131" s="243" t="s">
        <v>183</v>
      </c>
      <c r="D131" s="243" t="s">
        <v>167</v>
      </c>
      <c r="E131" s="244" t="s">
        <v>2070</v>
      </c>
      <c r="F131" s="245" t="s">
        <v>2071</v>
      </c>
      <c r="G131" s="246" t="s">
        <v>1031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2068</v>
      </c>
      <c r="AT131" s="255" t="s">
        <v>167</v>
      </c>
      <c r="AU131" s="255" t="s">
        <v>82</v>
      </c>
      <c r="AY131" s="16" t="s">
        <v>165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2068</v>
      </c>
      <c r="BM131" s="255" t="s">
        <v>3902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2073</v>
      </c>
      <c r="F132" s="241" t="s">
        <v>2074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191</v>
      </c>
      <c r="AT132" s="239" t="s">
        <v>72</v>
      </c>
      <c r="AU132" s="239" t="s">
        <v>80</v>
      </c>
      <c r="AY132" s="238" t="s">
        <v>165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171</v>
      </c>
      <c r="D133" s="243" t="s">
        <v>167</v>
      </c>
      <c r="E133" s="244" t="s">
        <v>2075</v>
      </c>
      <c r="F133" s="245" t="s">
        <v>2076</v>
      </c>
      <c r="G133" s="246" t="s">
        <v>1031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2068</v>
      </c>
      <c r="AT133" s="255" t="s">
        <v>167</v>
      </c>
      <c r="AU133" s="255" t="s">
        <v>82</v>
      </c>
      <c r="AY133" s="16" t="s">
        <v>165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2068</v>
      </c>
      <c r="BM133" s="255" t="s">
        <v>3903</v>
      </c>
    </row>
    <row r="134" spans="1:65" s="2" customFormat="1" ht="16.5" customHeight="1">
      <c r="A134" s="37"/>
      <c r="B134" s="38"/>
      <c r="C134" s="243" t="s">
        <v>191</v>
      </c>
      <c r="D134" s="243" t="s">
        <v>167</v>
      </c>
      <c r="E134" s="244" t="s">
        <v>2078</v>
      </c>
      <c r="F134" s="245" t="s">
        <v>2079</v>
      </c>
      <c r="G134" s="246" t="s">
        <v>1031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2068</v>
      </c>
      <c r="AT134" s="255" t="s">
        <v>167</v>
      </c>
      <c r="AU134" s="255" t="s">
        <v>82</v>
      </c>
      <c r="AY134" s="16" t="s">
        <v>165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2068</v>
      </c>
      <c r="BM134" s="255" t="s">
        <v>3904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2020-03-23T21:17:41Z</dcterms:created>
  <dcterms:modified xsi:type="dcterms:W3CDTF">2020-03-23T21:18:17Z</dcterms:modified>
  <cp:category/>
  <cp:version/>
  <cp:contentType/>
  <cp:contentStatus/>
</cp:coreProperties>
</file>