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.a - Stavební přípomoce" sheetId="2" r:id="rId2"/>
    <sheet name="B.b - Elektroinstalace" sheetId="3" r:id="rId3"/>
    <sheet name="B.c - Ústřední topení" sheetId="4" r:id="rId4"/>
    <sheet name="B.d.a - Vzduchotechnika 1" sheetId="5" r:id="rId5"/>
    <sheet name="B.d.b - Vzduchotechnika 2" sheetId="6" r:id="rId6"/>
    <sheet name="B.d.c - Vzduchotechnika 3" sheetId="7" r:id="rId7"/>
    <sheet name="B.. - Způsobilé výdaje - ..." sheetId="8" r:id="rId8"/>
    <sheet name="B... - Nezpůsobilé výdaje" sheetId="9" r:id="rId9"/>
    <sheet name="C.a - Stavební přípomoce" sheetId="10" r:id="rId10"/>
    <sheet name="C.b - Elektroinstalace" sheetId="11" r:id="rId11"/>
    <sheet name="C.c - Ústřední topení" sheetId="12" r:id="rId12"/>
    <sheet name="C.d.a - Vzduchotechnika 1" sheetId="13" r:id="rId13"/>
    <sheet name="C.d.b - Vzduchotechnika 2" sheetId="14" r:id="rId14"/>
    <sheet name="C.d.c - Vzduchotechnika 3" sheetId="15" r:id="rId15"/>
    <sheet name="C.. - Způsobilé výdaje - ..." sheetId="16" r:id="rId16"/>
    <sheet name="C... - Nezpůsobilé výdaje" sheetId="17" r:id="rId17"/>
    <sheet name="D.a - Stavební přípomoce" sheetId="18" r:id="rId18"/>
    <sheet name="D.b - Elektroinstalace" sheetId="19" r:id="rId19"/>
    <sheet name="D.c - Ústřední topení" sheetId="20" r:id="rId20"/>
    <sheet name="D.d.a - Vzduchotechnika 1" sheetId="21" r:id="rId21"/>
    <sheet name="D.d.b - Vzduchotechnika 2" sheetId="22" r:id="rId22"/>
    <sheet name="D.d.c - Vzduchotechnika 3" sheetId="23" r:id="rId23"/>
    <sheet name="D.d.d - Vzduchotechnika 4" sheetId="24" r:id="rId24"/>
    <sheet name="D.d.e - Vzduchotechnika 5" sheetId="25" r:id="rId25"/>
    <sheet name="D.. - Způsobilé výdaje - ..." sheetId="26" r:id="rId26"/>
    <sheet name="D... - Nezpůsobilé výdaje" sheetId="27" r:id="rId27"/>
  </sheets>
  <definedNames>
    <definedName name="_xlnm.Print_Area" localSheetId="0">'Rekapitulace stavby'!$D$4:$AO$76,'Rekapitulace stavby'!$C$82:$AQ$127</definedName>
    <definedName name="_xlnm._FilterDatabase" localSheetId="1" hidden="1">'B.a - Stavební přípomoce'!$C$139:$K$402</definedName>
    <definedName name="_xlnm.Print_Area" localSheetId="1">'B.a - Stavební přípomoce'!$C$4:$J$76,'B.a - Stavební přípomoce'!$C$82:$J$117,'B.a - Stavební přípomoce'!$C$123:$K$402</definedName>
    <definedName name="_xlnm._FilterDatabase" localSheetId="2" hidden="1">'B.b - Elektroinstalace'!$C$127:$K$175</definedName>
    <definedName name="_xlnm.Print_Area" localSheetId="2">'B.b - Elektroinstalace'!$C$4:$J$76,'B.b - Elektroinstalace'!$C$82:$J$105,'B.b - Elektroinstalace'!$C$111:$K$175</definedName>
    <definedName name="_xlnm._FilterDatabase" localSheetId="3" hidden="1">'B.c - Ústřední topení'!$C$132:$K$191</definedName>
    <definedName name="_xlnm.Print_Area" localSheetId="3">'B.c - Ústřední topení'!$C$4:$J$76,'B.c - Ústřední topení'!$C$82:$J$110,'B.c - Ústřední topení'!$C$116:$K$191</definedName>
    <definedName name="_xlnm._FilterDatabase" localSheetId="4" hidden="1">'B.d.a - Vzduchotechnika 1'!$C$131:$K$185</definedName>
    <definedName name="_xlnm.Print_Area" localSheetId="4">'B.d.a - Vzduchotechnika 1'!$C$4:$J$76,'B.d.a - Vzduchotechnika 1'!$C$82:$J$109,'B.d.a - Vzduchotechnika 1'!$C$115:$K$185</definedName>
    <definedName name="_xlnm._FilterDatabase" localSheetId="5" hidden="1">'B.d.b - Vzduchotechnika 2'!$C$131:$K$183</definedName>
    <definedName name="_xlnm.Print_Area" localSheetId="5">'B.d.b - Vzduchotechnika 2'!$C$4:$J$76,'B.d.b - Vzduchotechnika 2'!$C$82:$J$109,'B.d.b - Vzduchotechnika 2'!$C$115:$K$183</definedName>
    <definedName name="_xlnm._FilterDatabase" localSheetId="6" hidden="1">'B.d.c - Vzduchotechnika 3'!$C$131:$K$181</definedName>
    <definedName name="_xlnm.Print_Area" localSheetId="6">'B.d.c - Vzduchotechnika 3'!$C$4:$J$76,'B.d.c - Vzduchotechnika 3'!$C$82:$J$109,'B.d.c - Vzduchotechnika 3'!$C$115:$K$181</definedName>
    <definedName name="_xlnm._FilterDatabase" localSheetId="7" hidden="1">'B.. - Způsobilé výdaje - ...'!$C$123:$K$138</definedName>
    <definedName name="_xlnm.Print_Area" localSheetId="7">'B.. - Způsobilé výdaje - ...'!$C$4:$J$76,'B.. - Způsobilé výdaje - ...'!$C$82:$J$103,'B.. - Způsobilé výdaje - ...'!$C$109:$K$138</definedName>
    <definedName name="_xlnm._FilterDatabase" localSheetId="8" hidden="1">'B... - Nezpůsobilé výdaje'!$C$124:$K$134</definedName>
    <definedName name="_xlnm.Print_Area" localSheetId="8">'B... - Nezpůsobilé výdaje'!$C$4:$J$76,'B... - Nezpůsobilé výdaje'!$C$82:$J$104,'B... - Nezpůsobilé výdaje'!$C$110:$K$134</definedName>
    <definedName name="_xlnm._FilterDatabase" localSheetId="9" hidden="1">'C.a - Stavební přípomoce'!$C$139:$K$402</definedName>
    <definedName name="_xlnm.Print_Area" localSheetId="9">'C.a - Stavební přípomoce'!$C$4:$J$76,'C.a - Stavební přípomoce'!$C$82:$J$117,'C.a - Stavební přípomoce'!$C$123:$K$402</definedName>
    <definedName name="_xlnm._FilterDatabase" localSheetId="10" hidden="1">'C.b - Elektroinstalace'!$C$127:$K$175</definedName>
    <definedName name="_xlnm.Print_Area" localSheetId="10">'C.b - Elektroinstalace'!$C$4:$J$76,'C.b - Elektroinstalace'!$C$82:$J$105,'C.b - Elektroinstalace'!$C$111:$K$175</definedName>
    <definedName name="_xlnm._FilterDatabase" localSheetId="11" hidden="1">'C.c - Ústřední topení'!$C$132:$K$190</definedName>
    <definedName name="_xlnm.Print_Area" localSheetId="11">'C.c - Ústřední topení'!$C$4:$J$76,'C.c - Ústřední topení'!$C$82:$J$110,'C.c - Ústřední topení'!$C$116:$K$190</definedName>
    <definedName name="_xlnm._FilterDatabase" localSheetId="12" hidden="1">'C.d.a - Vzduchotechnika 1'!$C$131:$K$186</definedName>
    <definedName name="_xlnm.Print_Area" localSheetId="12">'C.d.a - Vzduchotechnika 1'!$C$4:$J$76,'C.d.a - Vzduchotechnika 1'!$C$82:$J$109,'C.d.a - Vzduchotechnika 1'!$C$115:$K$186</definedName>
    <definedName name="_xlnm._FilterDatabase" localSheetId="13" hidden="1">'C.d.b - Vzduchotechnika 2'!$C$131:$K$185</definedName>
    <definedName name="_xlnm.Print_Area" localSheetId="13">'C.d.b - Vzduchotechnika 2'!$C$4:$J$76,'C.d.b - Vzduchotechnika 2'!$C$82:$J$109,'C.d.b - Vzduchotechnika 2'!$C$115:$K$185</definedName>
    <definedName name="_xlnm._FilterDatabase" localSheetId="14" hidden="1">'C.d.c - Vzduchotechnika 3'!$C$131:$K$185</definedName>
    <definedName name="_xlnm.Print_Area" localSheetId="14">'C.d.c - Vzduchotechnika 3'!$C$4:$J$76,'C.d.c - Vzduchotechnika 3'!$C$82:$J$109,'C.d.c - Vzduchotechnika 3'!$C$115:$K$185</definedName>
    <definedName name="_xlnm._FilterDatabase" localSheetId="15" hidden="1">'C.. - Způsobilé výdaje - ...'!$C$123:$K$138</definedName>
    <definedName name="_xlnm.Print_Area" localSheetId="15">'C.. - Způsobilé výdaje - ...'!$C$4:$J$76,'C.. - Způsobilé výdaje - ...'!$C$82:$J$103,'C.. - Způsobilé výdaje - ...'!$C$109:$K$138</definedName>
    <definedName name="_xlnm._FilterDatabase" localSheetId="16" hidden="1">'C... - Nezpůsobilé výdaje'!$C$124:$K$134</definedName>
    <definedName name="_xlnm.Print_Area" localSheetId="16">'C... - Nezpůsobilé výdaje'!$C$4:$J$76,'C... - Nezpůsobilé výdaje'!$C$82:$J$104,'C... - Nezpůsobilé výdaje'!$C$110:$K$134</definedName>
    <definedName name="_xlnm._FilterDatabase" localSheetId="17" hidden="1">'D.a - Stavební přípomoce'!$C$139:$K$449</definedName>
    <definedName name="_xlnm.Print_Area" localSheetId="17">'D.a - Stavební přípomoce'!$C$4:$J$76,'D.a - Stavební přípomoce'!$C$82:$J$117,'D.a - Stavební přípomoce'!$C$123:$K$449</definedName>
    <definedName name="_xlnm._FilterDatabase" localSheetId="18" hidden="1">'D.b - Elektroinstalace'!$C$127:$K$175</definedName>
    <definedName name="_xlnm.Print_Area" localSheetId="18">'D.b - Elektroinstalace'!$C$4:$J$76,'D.b - Elektroinstalace'!$C$82:$J$105,'D.b - Elektroinstalace'!$C$111:$K$175</definedName>
    <definedName name="_xlnm._FilterDatabase" localSheetId="19" hidden="1">'D.c - Ústřední topení'!$C$132:$K$191</definedName>
    <definedName name="_xlnm.Print_Area" localSheetId="19">'D.c - Ústřední topení'!$C$4:$J$76,'D.c - Ústřední topení'!$C$82:$J$110,'D.c - Ústřední topení'!$C$116:$K$191</definedName>
    <definedName name="_xlnm._FilterDatabase" localSheetId="20" hidden="1">'D.d.a - Vzduchotechnika 1'!$C$131:$K$187</definedName>
    <definedName name="_xlnm.Print_Area" localSheetId="20">'D.d.a - Vzduchotechnika 1'!$C$4:$J$76,'D.d.a - Vzduchotechnika 1'!$C$82:$J$109,'D.d.a - Vzduchotechnika 1'!$C$115:$K$187</definedName>
    <definedName name="_xlnm._FilterDatabase" localSheetId="21" hidden="1">'D.d.b - Vzduchotechnika 2'!$C$131:$K$178</definedName>
    <definedName name="_xlnm.Print_Area" localSheetId="21">'D.d.b - Vzduchotechnika 2'!$C$4:$J$76,'D.d.b - Vzduchotechnika 2'!$C$82:$J$109,'D.d.b - Vzduchotechnika 2'!$C$115:$K$178</definedName>
    <definedName name="_xlnm._FilterDatabase" localSheetId="22" hidden="1">'D.d.c - Vzduchotechnika 3'!$C$131:$K$174</definedName>
    <definedName name="_xlnm.Print_Area" localSheetId="22">'D.d.c - Vzduchotechnika 3'!$C$4:$J$76,'D.d.c - Vzduchotechnika 3'!$C$82:$J$109,'D.d.c - Vzduchotechnika 3'!$C$115:$K$174</definedName>
    <definedName name="_xlnm._FilterDatabase" localSheetId="23" hidden="1">'D.d.d - Vzduchotechnika 4'!$C$131:$K$183</definedName>
    <definedName name="_xlnm.Print_Area" localSheetId="23">'D.d.d - Vzduchotechnika 4'!$C$4:$J$76,'D.d.d - Vzduchotechnika 4'!$C$82:$J$109,'D.d.d - Vzduchotechnika 4'!$C$115:$K$183</definedName>
    <definedName name="_xlnm._FilterDatabase" localSheetId="24" hidden="1">'D.d.e - Vzduchotechnika 5'!$C$131:$K$181</definedName>
    <definedName name="_xlnm.Print_Area" localSheetId="24">'D.d.e - Vzduchotechnika 5'!$C$4:$J$76,'D.d.e - Vzduchotechnika 5'!$C$82:$J$109,'D.d.e - Vzduchotechnika 5'!$C$115:$K$181</definedName>
    <definedName name="_xlnm._FilterDatabase" localSheetId="25" hidden="1">'D.. - Způsobilé výdaje - ...'!$C$123:$K$138</definedName>
    <definedName name="_xlnm.Print_Area" localSheetId="25">'D.. - Způsobilé výdaje - ...'!$C$4:$J$76,'D.. - Způsobilé výdaje - ...'!$C$82:$J$103,'D.. - Způsobilé výdaje - ...'!$C$109:$K$138</definedName>
    <definedName name="_xlnm._FilterDatabase" localSheetId="26" hidden="1">'D... - Nezpůsobilé výdaje'!$C$124:$K$134</definedName>
    <definedName name="_xlnm.Print_Area" localSheetId="26">'D... - Nezpůsobilé výdaje'!$C$4:$J$76,'D... - Nezpůsobilé výdaje'!$C$82:$J$104,'D... - Nezpůsobilé výdaje'!$C$110:$K$134</definedName>
    <definedName name="_xlnm.Print_Titles" localSheetId="0">'Rekapitulace stavby'!$92:$92</definedName>
    <definedName name="_xlnm.Print_Titles" localSheetId="1">'B.a - Stavební přípomoce'!$139:$139</definedName>
    <definedName name="_xlnm.Print_Titles" localSheetId="2">'B.b - Elektroinstalace'!$127:$127</definedName>
    <definedName name="_xlnm.Print_Titles" localSheetId="3">'B.c - Ústřední topení'!$132:$132</definedName>
    <definedName name="_xlnm.Print_Titles" localSheetId="4">'B.d.a - Vzduchotechnika 1'!$131:$131</definedName>
    <definedName name="_xlnm.Print_Titles" localSheetId="5">'B.d.b - Vzduchotechnika 2'!$131:$131</definedName>
    <definedName name="_xlnm.Print_Titles" localSheetId="6">'B.d.c - Vzduchotechnika 3'!$131:$131</definedName>
    <definedName name="_xlnm.Print_Titles" localSheetId="7">'B.. - Způsobilé výdaje - ...'!$123:$123</definedName>
    <definedName name="_xlnm.Print_Titles" localSheetId="8">'B... - Nezpůsobilé výdaje'!$124:$124</definedName>
    <definedName name="_xlnm.Print_Titles" localSheetId="9">'C.a - Stavební přípomoce'!$139:$139</definedName>
    <definedName name="_xlnm.Print_Titles" localSheetId="10">'C.b - Elektroinstalace'!$127:$127</definedName>
    <definedName name="_xlnm.Print_Titles" localSheetId="11">'C.c - Ústřední topení'!$132:$132</definedName>
    <definedName name="_xlnm.Print_Titles" localSheetId="12">'C.d.a - Vzduchotechnika 1'!$131:$131</definedName>
    <definedName name="_xlnm.Print_Titles" localSheetId="13">'C.d.b - Vzduchotechnika 2'!$131:$131</definedName>
    <definedName name="_xlnm.Print_Titles" localSheetId="14">'C.d.c - Vzduchotechnika 3'!$131:$131</definedName>
    <definedName name="_xlnm.Print_Titles" localSheetId="15">'C.. - Způsobilé výdaje - ...'!$123:$123</definedName>
    <definedName name="_xlnm.Print_Titles" localSheetId="16">'C... - Nezpůsobilé výdaje'!$124:$124</definedName>
    <definedName name="_xlnm.Print_Titles" localSheetId="17">'D.a - Stavební přípomoce'!$139:$139</definedName>
    <definedName name="_xlnm.Print_Titles" localSheetId="18">'D.b - Elektroinstalace'!$127:$127</definedName>
    <definedName name="_xlnm.Print_Titles" localSheetId="19">'D.c - Ústřední topení'!$132:$132</definedName>
    <definedName name="_xlnm.Print_Titles" localSheetId="20">'D.d.a - Vzduchotechnika 1'!$131:$131</definedName>
    <definedName name="_xlnm.Print_Titles" localSheetId="21">'D.d.b - Vzduchotechnika 2'!$131:$131</definedName>
    <definedName name="_xlnm.Print_Titles" localSheetId="22">'D.d.c - Vzduchotechnika 3'!$131:$131</definedName>
    <definedName name="_xlnm.Print_Titles" localSheetId="23">'D.d.d - Vzduchotechnika 4'!$131:$131</definedName>
    <definedName name="_xlnm.Print_Titles" localSheetId="24">'D.d.e - Vzduchotechnika 5'!$131:$131</definedName>
    <definedName name="_xlnm.Print_Titles" localSheetId="25">'D.. - Způsobilé výdaje - ...'!$123:$123</definedName>
    <definedName name="_xlnm.Print_Titles" localSheetId="26">'D... - Nezpůsobilé výdaje'!$124:$124</definedName>
  </definedNames>
  <calcPr fullCalcOnLoad="1"/>
</workbook>
</file>

<file path=xl/sharedStrings.xml><?xml version="1.0" encoding="utf-8"?>
<sst xmlns="http://schemas.openxmlformats.org/spreadsheetml/2006/main" count="23943" uniqueCount="1419">
  <si>
    <t>Export Komplet</t>
  </si>
  <si>
    <t/>
  </si>
  <si>
    <t>2.0</t>
  </si>
  <si>
    <t>ZAMOK</t>
  </si>
  <si>
    <t>False</t>
  </si>
  <si>
    <t>{2972a592-0337-4dfa-a484-9337eb476136}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</si>
  <si>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</si>
  <si>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</si>
  <si>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</si>
  <si>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</si>
  <si>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</si>
  <si>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</si>
  <si>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</si>
  <si>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</si>
  <si>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</si>
  <si>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</si>
  <si>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</si>
  <si>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(TZB)  BD v Milíně, blok B, C, D - IV.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</si>
  <si>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</si>
  <si>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</si>
  <si>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</si>
  <si>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</si>
  <si>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</si>
  <si>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</si>
  <si>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</si>
  <si>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</si>
  <si>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</si>
  <si>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</si>
  <si>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</si>
  <si>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</si>
  <si>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</si>
  <si>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</si>
  <si>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</si>
  <si>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</si>
  <si>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</si>
  <si>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</si>
  <si>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</si>
  <si>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</si>
  <si>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</si>
  <si>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</si>
  <si>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</si>
  <si>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</si>
  <si>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</si>
  <si>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</si>
  <si>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</si>
  <si>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</si>
  <si>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</si>
  <si>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</si>
  <si>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</si>
  <si>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</si>
  <si>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</si>
  <si>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</si>
  <si>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</si>
  <si>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</si>
  <si>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</si>
  <si>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</si>
  <si>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</si>
  <si>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</si>
  <si>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</si>
  <si>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</si>
  <si>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</si>
  <si>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</si>
  <si>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</si>
  <si>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</si>
  <si>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</si>
  <si>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</si>
  <si>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</si>
  <si>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</si>
  <si>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</si>
  <si>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</si>
  <si>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</si>
  <si>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</si>
  <si>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</si>
  <si>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</si>
  <si>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</si>
  <si>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</si>
  <si>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</si>
  <si>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B</t>
  </si>
  <si>
    <t>Blok B, Nádražní č.p. 205 - 207 - přípomoce k TZB</t>
  </si>
  <si>
    <t>STA</t>
  </si>
  <si>
    <t>1</t>
  </si>
  <si>
    <t>{f983f27d-ca23-419c-b8d2-7e7a4e6c93f3}</t>
  </si>
  <si>
    <t>B.</t>
  </si>
  <si>
    <t>Způsobilé výdaje - hlavní aktivity</t>
  </si>
  <si>
    <t>Soupis</t>
  </si>
  <si>
    <t>2</t>
  </si>
  <si>
    <t>{76af4edf-663c-48c9-afe2-0382ec0b921a}</t>
  </si>
  <si>
    <t>/</t>
  </si>
  <si>
    <t>B.a</t>
  </si>
  <si>
    <t>Stavební přípomoce</t>
  </si>
  <si>
    <t>3</t>
  </si>
  <si>
    <t>{fa82089e-e0e7-4795-81e7-cf532384a1f0}</t>
  </si>
  <si>
    <t>B.b</t>
  </si>
  <si>
    <t>Elektroinstalace</t>
  </si>
  <si>
    <t>{447b1a56-c9da-46c5-add1-42ba28cab836}</t>
  </si>
  <si>
    <t>B.c</t>
  </si>
  <si>
    <t>Ústřední topení</t>
  </si>
  <si>
    <t>{ae36c66b-cf7c-4aa3-b3db-7209a85ec15b}</t>
  </si>
  <si>
    <t>B.d.a</t>
  </si>
  <si>
    <t>Vzduchotechnika 1</t>
  </si>
  <si>
    <t>{1b67c17d-f864-4272-9caf-80b070972430}</t>
  </si>
  <si>
    <t>B.d.b</t>
  </si>
  <si>
    <t>Vzduchotechnika 2</t>
  </si>
  <si>
    <t>{388eeb27-0cb6-4cf4-88d7-9108a239d77c}</t>
  </si>
  <si>
    <t>B.d.c</t>
  </si>
  <si>
    <t>Vzduchotechnika 3</t>
  </si>
  <si>
    <t>{c77568d4-672d-4c55-b6f5-e528b8998778}</t>
  </si>
  <si>
    <t>B..</t>
  </si>
  <si>
    <t>Způsobilé výdaje - vedleší aktivity</t>
  </si>
  <si>
    <t>{518938e3-4024-4504-a693-d128ebaf6d1d}</t>
  </si>
  <si>
    <t>B...</t>
  </si>
  <si>
    <t>Nezpůsobilé výdaje</t>
  </si>
  <si>
    <t>{d4733aec-4ab7-481e-94b9-abefc791d7c2}</t>
  </si>
  <si>
    <t>C</t>
  </si>
  <si>
    <t>Blok C, Nádražní č.p. 208-210 - přípomoce k TZB</t>
  </si>
  <si>
    <t>{511d376d-b8f2-4a54-9b29-20a13c521d69}</t>
  </si>
  <si>
    <t>C.</t>
  </si>
  <si>
    <t>{6a17a966-c2af-4f94-b047-c8b71fb9a3eb}</t>
  </si>
  <si>
    <t>C.a</t>
  </si>
  <si>
    <t>{ae652af3-5479-472f-b504-43333a5eeeb0}</t>
  </si>
  <si>
    <t>C.b</t>
  </si>
  <si>
    <t>{03bb7277-6650-4b1b-a0ed-461b1c81af78}</t>
  </si>
  <si>
    <t>C.c</t>
  </si>
  <si>
    <t>{ee850eca-54b7-4f56-97dd-003d98d08825}</t>
  </si>
  <si>
    <t>C.d.a</t>
  </si>
  <si>
    <t>{bcced756-0e63-46c7-870a-3b9efc35fc0a}</t>
  </si>
  <si>
    <t>C.d.b</t>
  </si>
  <si>
    <t>{d68bd8ac-1a7f-4e9c-8bdb-846f471d03a2}</t>
  </si>
  <si>
    <t>C.d.c</t>
  </si>
  <si>
    <t>{7e5fb3ca-9c40-4bcf-ac72-b6b900cb1037}</t>
  </si>
  <si>
    <t>C..</t>
  </si>
  <si>
    <t>Způsobilé výdaje - vedlejší aktivity</t>
  </si>
  <si>
    <t>{0c2c91b4-a443-439c-b802-a844a496102d}</t>
  </si>
  <si>
    <t>C...</t>
  </si>
  <si>
    <t>{5f983664-0dd7-4112-9916-07ab2784c864}</t>
  </si>
  <si>
    <t>Blok D, Školní č.p. 211, 212, 213, 214 - přípomoce k TZB</t>
  </si>
  <si>
    <t>{218ef7d0-9cf8-42a6-87d6-d50f11ff5266}</t>
  </si>
  <si>
    <t>D.</t>
  </si>
  <si>
    <t>{6c475abf-ca7a-4d8e-bc53-66ad67f86289}</t>
  </si>
  <si>
    <t>D.a</t>
  </si>
  <si>
    <t>{8119f24f-45d5-41d7-977d-34edd1f49aca}</t>
  </si>
  <si>
    <t>D.b</t>
  </si>
  <si>
    <t>{64d402a1-00c8-4f6e-a34a-d9563e8837a5}</t>
  </si>
  <si>
    <t>D.c</t>
  </si>
  <si>
    <t>{aee20487-98e8-4b27-8b94-ee8ec883a43f}</t>
  </si>
  <si>
    <t>D.d.a</t>
  </si>
  <si>
    <t>{f183281b-9110-4c7d-919f-0a5a0bb4add4}</t>
  </si>
  <si>
    <t>D.d.b</t>
  </si>
  <si>
    <t>{4a724469-9062-494e-a62c-2e69e473110b}</t>
  </si>
  <si>
    <t>D.d.c</t>
  </si>
  <si>
    <t>{2e60fd13-a4db-4d22-ad5b-4f14d0b99be5}</t>
  </si>
  <si>
    <t>D.d.d</t>
  </si>
  <si>
    <t>Vzduchotechnika 4</t>
  </si>
  <si>
    <t>{ae3a9320-9f3e-43a5-bcda-2cde1db53330}</t>
  </si>
  <si>
    <t>D.d.e</t>
  </si>
  <si>
    <t>Vzduchotechnika 5</t>
  </si>
  <si>
    <t>{96f31b8a-d2f5-4a6f-88da-49bebbe20fda}</t>
  </si>
  <si>
    <t>D..</t>
  </si>
  <si>
    <t>{be0fa5c3-fcd6-48b6-bda8-10d6b34b4ba5}</t>
  </si>
  <si>
    <t>D...</t>
  </si>
  <si>
    <t>{b4c0a7e6-cbd3-4f86-9bb5-d44a88eecc7d}</t>
  </si>
  <si>
    <t>KRYCÍ LIST SOUPISU PRACÍ</t>
  </si>
  <si>
    <t>Objekt:</t>
  </si>
  <si>
    <t>B - Blok B, Nádražní č.p. 205 - 207 - přípomoce k TZB</t>
  </si>
  <si>
    <t>Soupis:</t>
  </si>
  <si>
    <t>B. - Způsobilé výdaje - hlavní aktivity</t>
  </si>
  <si>
    <t>Úroveň 3:</t>
  </si>
  <si>
    <t>B.a - Stavební přípomoce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</si>
  <si>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</si>
  <si>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</si>
  <si>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</si>
  <si>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</si>
  <si>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</si>
  <si>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</si>
  <si>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</si>
  <si>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</si>
  <si>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</si>
  <si>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</si>
  <si>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</si>
  <si>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</si>
  <si>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</si>
  <si>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</si>
  <si>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</si>
  <si>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</si>
  <si>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</si>
  <si>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</si>
  <si>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727 - Zdravotechnika - požární ochrana</t>
  </si>
  <si>
    <t xml:space="preserve">    763 - Konstrukce suché výstavby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</si>
  <si>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</si>
  <si>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</si>
  <si>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</si>
  <si>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</si>
  <si>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</si>
  <si>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</si>
  <si>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</si>
  <si>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</si>
  <si>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</si>
  <si>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</si>
  <si>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</si>
  <si>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</si>
  <si>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</si>
  <si>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</si>
  <si>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</si>
  <si>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</si>
  <si>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</si>
  <si>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</si>
  <si>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</si>
  <si>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31023724</t>
  </si>
  <si>
    <t>Zazdívka otvorů pl do 0,25 m2 ve zdivu nadzákladovém cihlami pálenými - oboustranně (před přeštukování)</t>
  </si>
  <si>
    <t>kus</t>
  </si>
  <si>
    <t>4</t>
  </si>
  <si>
    <t>47594818</t>
  </si>
  <si>
    <t>VV</t>
  </si>
  <si>
    <t xml:space="preserve">"stavební přípomoce VZT" </t>
  </si>
  <si>
    <t>"byt 1.01" 4+3</t>
  </si>
  <si>
    <t>"byt 1.02" 4+2</t>
  </si>
  <si>
    <t>"byt 1.03" 5+3</t>
  </si>
  <si>
    <t>"byt 1.04" 4+3</t>
  </si>
  <si>
    <t>"byt 1.05" 4+3</t>
  </si>
  <si>
    <t>"byt 1.06" 4+2</t>
  </si>
  <si>
    <t>"byt 2.01" 4+3</t>
  </si>
  <si>
    <t>"byt 2.02" 4+2</t>
  </si>
  <si>
    <t>"byt 2.03" 5+3</t>
  </si>
  <si>
    <t>"byt 2.04" 4+3</t>
  </si>
  <si>
    <t>"byt 2.05" 4+3</t>
  </si>
  <si>
    <t>"byt 2.06" 4+3</t>
  </si>
  <si>
    <t>340271001</t>
  </si>
  <si>
    <t>Zazdívka otvorů v příčkách nebo stěnách plochy do 1 m2 tvárnicemi pórobetonovými tl 50 mm</t>
  </si>
  <si>
    <t>m2</t>
  </si>
  <si>
    <t>526277237</t>
  </si>
  <si>
    <t>"stavební přípomoce ÚT"</t>
  </si>
  <si>
    <t>"č.p. 205" 3,50*0,15</t>
  </si>
  <si>
    <t>"č.p. 206" 3,50*0,15</t>
  </si>
  <si>
    <t>"č.p. 207" 3,50*0,15</t>
  </si>
  <si>
    <t>"stavební přípomoce VZT"</t>
  </si>
  <si>
    <t>"č.p. 205" 3,50*0,65</t>
  </si>
  <si>
    <t>"č.p. 206" 3,50*0,65</t>
  </si>
  <si>
    <t>"č.p. 207" 3,50*0,65</t>
  </si>
  <si>
    <t>346244361</t>
  </si>
  <si>
    <t>Zazdívka o tl 65 mm rýh, nik nebo kapes z cihel pálených</t>
  </si>
  <si>
    <t>-182019345</t>
  </si>
  <si>
    <t>6</t>
  </si>
  <si>
    <t>Úpravy povrchů, podlahy a osazování výplní</t>
  </si>
  <si>
    <t>612131121</t>
  </si>
  <si>
    <t>Penetrační disperzní nátěr vnitřních stěn nanášený ručně</t>
  </si>
  <si>
    <t>1770554771</t>
  </si>
  <si>
    <t>"č.p. 205" 3,50*0,15*2</t>
  </si>
  <si>
    <t>"č.p. 206" 3,50*0,15*2</t>
  </si>
  <si>
    <t>"č.p. 207" 3,50*0,15*2</t>
  </si>
  <si>
    <t>"č.p. 205" 3,50*0,65*2</t>
  </si>
  <si>
    <t>"č.p. 206" 3,50*0,65*2</t>
  </si>
  <si>
    <t>"č.p. 207" 3,50*0,65*2</t>
  </si>
  <si>
    <t>16,8*1,4 'Přepočtené koeficientem množství</t>
  </si>
  <si>
    <t>5</t>
  </si>
  <si>
    <t>612142001</t>
  </si>
  <si>
    <t>Potažení vnitřních stěn sklovláknitým pletivem vtlačeným do tenkovrstvé hmoty</t>
  </si>
  <si>
    <t>-31814010</t>
  </si>
  <si>
    <t>8,4*1,4 'Přepočtené koeficientem množství</t>
  </si>
  <si>
    <t>612311131</t>
  </si>
  <si>
    <t>Potažení vnitřních stěn vápenným štukem tloušťky do 3 mm</t>
  </si>
  <si>
    <t>-1895758828</t>
  </si>
  <si>
    <t>7</t>
  </si>
  <si>
    <t>612325225</t>
  </si>
  <si>
    <t>Vápenocementová štuková omítka malých ploch do 4,0 m2 na stěnách</t>
  </si>
  <si>
    <t>1368926202</t>
  </si>
  <si>
    <t>"č.p. 205" 1</t>
  </si>
  <si>
    <t>"č.p. 206" 1</t>
  </si>
  <si>
    <t>"č.p. 207" 1</t>
  </si>
  <si>
    <t>8</t>
  </si>
  <si>
    <t>644941111</t>
  </si>
  <si>
    <t>Osazování ventilačních mřížek velikosti do 150 x 200 mm</t>
  </si>
  <si>
    <t>368121868</t>
  </si>
  <si>
    <t>"SDK podhled na chodbách" 12</t>
  </si>
  <si>
    <t>9</t>
  </si>
  <si>
    <t>M</t>
  </si>
  <si>
    <t>56245648</t>
  </si>
  <si>
    <t>mřížka větrací kruhová plast se síťovinou 100mm</t>
  </si>
  <si>
    <t>-663441956</t>
  </si>
  <si>
    <t>61</t>
  </si>
  <si>
    <t>Úprava povrchů vnitřních</t>
  </si>
  <si>
    <t>10</t>
  </si>
  <si>
    <t>611325222</t>
  </si>
  <si>
    <t>Vápenocementová štuková omítka malých ploch do 0,25 m2 na stropech</t>
  </si>
  <si>
    <t>-2028494978</t>
  </si>
  <si>
    <t>"stavební přípomoce ÚT a VZT " 6+6</t>
  </si>
  <si>
    <t>11</t>
  </si>
  <si>
    <t>612325222</t>
  </si>
  <si>
    <t>Vápenocementová štuková omítka malých ploch do 0,25 m2 na stěnách</t>
  </si>
  <si>
    <t>1055648112</t>
  </si>
  <si>
    <t>83*2 'Přepočtené koeficientem množství</t>
  </si>
  <si>
    <t>12</t>
  </si>
  <si>
    <t>61999500</t>
  </si>
  <si>
    <t>Začištění prostupů potrubí UT ( 2xDN20) - oboustranně výplň maltou z přeštukováním</t>
  </si>
  <si>
    <t>-254743409</t>
  </si>
  <si>
    <t>"rozvody ÚT" 120+36+36</t>
  </si>
  <si>
    <t>13</t>
  </si>
  <si>
    <t>61999501</t>
  </si>
  <si>
    <t>Začištění osazení boxů pro vypouštění stupaček - jednostranně výplň maltou s přeštukováním</t>
  </si>
  <si>
    <t>-1989096943</t>
  </si>
  <si>
    <t>14</t>
  </si>
  <si>
    <t>61999502</t>
  </si>
  <si>
    <t>Začištění osazení bytových boxů - jednostranně výplň maltou s přeštukováním</t>
  </si>
  <si>
    <t>54833499</t>
  </si>
  <si>
    <t>63</t>
  </si>
  <si>
    <t>Podlahy a podlahové konstrukce</t>
  </si>
  <si>
    <t>6363119</t>
  </si>
  <si>
    <t>Oprava podlahy po vybouraných otvorů do stropu (podkladní mazanina + nášlapná vrtsva)</t>
  </si>
  <si>
    <t>-1877885777</t>
  </si>
  <si>
    <t>Ostatní konstrukce a práce, bourání</t>
  </si>
  <si>
    <t>16</t>
  </si>
  <si>
    <t>97701</t>
  </si>
  <si>
    <t>Přípravné práce pro uskutečnění jádrového vrtání v bytech, zakrývání, obnažování kabeláže proti možnému převrtání, dokončovací práce po vrtání s úklidem a začištěním kabeláže</t>
  </si>
  <si>
    <t>ks</t>
  </si>
  <si>
    <t>1810909932</t>
  </si>
  <si>
    <t>17</t>
  </si>
  <si>
    <t>977151123</t>
  </si>
  <si>
    <t>Jádrové vrty diamantovými korunkami do D 150 mm do stavebních materiálů</t>
  </si>
  <si>
    <t>m</t>
  </si>
  <si>
    <t>16794981</t>
  </si>
  <si>
    <t>"byt 1.01" (0,50*4)+(0,20*3)</t>
  </si>
  <si>
    <t>"byt 1.02" (0,50*4)+(0,20*2)</t>
  </si>
  <si>
    <t>"byt 1.03" (0,50*5)+(0,20*3)</t>
  </si>
  <si>
    <t>"byt 1.04" (0,50*4)+(0,20*3)</t>
  </si>
  <si>
    <t>"byt 1.05" (0,50*4)+(0,20*3)</t>
  </si>
  <si>
    <t>"byt 1.06" (0,50*4)+(0,20*2)</t>
  </si>
  <si>
    <t>"byt 2.01" (0,50*4)+(0,20*3)</t>
  </si>
  <si>
    <t>"byt 2.02" (0,50*4)+(0,20*2)</t>
  </si>
  <si>
    <t>"byt 2.03" (0,50*5)+(0,20*3)</t>
  </si>
  <si>
    <t>"byt 2.04" (0,50*4)+(0,20*3)</t>
  </si>
  <si>
    <t>"byt 2.05" (0,50*4)+(0,20*3)</t>
  </si>
  <si>
    <t>"byt 2.06" (0,50*4)+(0,20*3)</t>
  </si>
  <si>
    <t>18</t>
  </si>
  <si>
    <t>977151911</t>
  </si>
  <si>
    <t>Příplatek k jádrovým vrtům za práci ve stísněném prostoru</t>
  </si>
  <si>
    <t>569812432</t>
  </si>
  <si>
    <t>96</t>
  </si>
  <si>
    <t>Bourání konstrukcí</t>
  </si>
  <si>
    <t>19</t>
  </si>
  <si>
    <t>96001</t>
  </si>
  <si>
    <t>Bourání výklenků pro rozvaděče vytápění</t>
  </si>
  <si>
    <t>1038170557</t>
  </si>
  <si>
    <t>"bytové boxy" 12</t>
  </si>
  <si>
    <t>"boxy pro vypuštění stoupaček" 6</t>
  </si>
  <si>
    <t>20</t>
  </si>
  <si>
    <t>965042121</t>
  </si>
  <si>
    <t>Bourání podkladů pod dlažby nebo mazanin betonových nebo z litého asfaltu tl do 100 mm pl do 1 m2</t>
  </si>
  <si>
    <t>m3</t>
  </si>
  <si>
    <t>1957089962</t>
  </si>
  <si>
    <t>"stavební přípomoce ÚT a VZT "</t>
  </si>
  <si>
    <t>6*0,0225*0,10</t>
  </si>
  <si>
    <t>6*0,25*0,10</t>
  </si>
  <si>
    <t>971033231</t>
  </si>
  <si>
    <t>Vybourání otvorů ve zdivu cihelném pl do 0,0225 m2 na MVC nebo MV tl do 150 mm</t>
  </si>
  <si>
    <t>-874538324</t>
  </si>
  <si>
    <t>"rozvody ÚT" 12*10</t>
  </si>
  <si>
    <t>22</t>
  </si>
  <si>
    <t>971033241</t>
  </si>
  <si>
    <t>Vybourání otvorů ve zdivu cihelném pl do 0,0225 m2 na MVC nebo MV tl do 300 mm</t>
  </si>
  <si>
    <t>281014424</t>
  </si>
  <si>
    <t>"rozvody ÚT" 12*3</t>
  </si>
  <si>
    <t>23</t>
  </si>
  <si>
    <t>971033251</t>
  </si>
  <si>
    <t>Vybourání otvorů ve zdivu cihelném pl do 0,0225 m2 na MVC nebo MV tl do 450 mm</t>
  </si>
  <si>
    <t>-361136129</t>
  </si>
  <si>
    <t>24</t>
  </si>
  <si>
    <t>972054141</t>
  </si>
  <si>
    <t>Vybourání otvorů v ŽB stropech nebo klenbách pl do 0,0225 m2 tl do 150 mm</t>
  </si>
  <si>
    <t>-1946877051</t>
  </si>
  <si>
    <t>"č.p. 205" 2</t>
  </si>
  <si>
    <t>"č.p. 206" 2</t>
  </si>
  <si>
    <t>"č.p. 207" 2</t>
  </si>
  <si>
    <t>25</t>
  </si>
  <si>
    <t>972054341</t>
  </si>
  <si>
    <t>Vybourání otvorů v ŽB stropech nebo klenbách pl do 0,25 m2 tl do 150 mm</t>
  </si>
  <si>
    <t>76407809</t>
  </si>
  <si>
    <t>26</t>
  </si>
  <si>
    <t>974031254</t>
  </si>
  <si>
    <t>Vysekání rýh ve zdivu cihelném u stropu hl do 100 mm š do 150 mm</t>
  </si>
  <si>
    <t>959684447</t>
  </si>
  <si>
    <t>"č.p. 205" 3,50</t>
  </si>
  <si>
    <t>"č.p. 206" 3,50</t>
  </si>
  <si>
    <t>"č.p. 207" 3,50</t>
  </si>
  <si>
    <t>27</t>
  </si>
  <si>
    <t>974031267</t>
  </si>
  <si>
    <t>Vysekání rýh ve zdivu cihelném u stropu hl do 150 mm š do 300 mm</t>
  </si>
  <si>
    <t>630277824</t>
  </si>
  <si>
    <t>28</t>
  </si>
  <si>
    <t>974031269</t>
  </si>
  <si>
    <t>Příplatek k vysekání rýh ve zdivu cihelném u stropu hl do 150 mm ZKD 100 mm š rýhy</t>
  </si>
  <si>
    <t>1998243142</t>
  </si>
  <si>
    <t>"č.p. 205" 3,50*4</t>
  </si>
  <si>
    <t>"č.p. 206" 3,50*4</t>
  </si>
  <si>
    <t>"č.p. 207" 3,50*4</t>
  </si>
  <si>
    <t>997</t>
  </si>
  <si>
    <t>Přesun sutě</t>
  </si>
  <si>
    <t>29</t>
  </si>
  <si>
    <t>997002611</t>
  </si>
  <si>
    <t>Nakládání suti a vybouraných hmot</t>
  </si>
  <si>
    <t>t</t>
  </si>
  <si>
    <t>893239877</t>
  </si>
  <si>
    <t>30</t>
  </si>
  <si>
    <t>997013211</t>
  </si>
  <si>
    <t>Vnitrostaveništní doprava suti a vybouraných hmot pro budovy v do 6 m ručně</t>
  </si>
  <si>
    <t>-1549694299</t>
  </si>
  <si>
    <t>31</t>
  </si>
  <si>
    <t>997013501</t>
  </si>
  <si>
    <t>Odvoz suti a vybouraných hmot na skládku nebo meziskládku do 1 km se složením</t>
  </si>
  <si>
    <t>-858120459</t>
  </si>
  <si>
    <t>32</t>
  </si>
  <si>
    <t>997013509</t>
  </si>
  <si>
    <t>Příplatek k odvozu suti a vybouraných hmot na skládku ZKD 1 km přes 1 km</t>
  </si>
  <si>
    <t>-777029264</t>
  </si>
  <si>
    <t>5,429*11 'Přepočtené koeficientem množství</t>
  </si>
  <si>
    <t>33</t>
  </si>
  <si>
    <t>997013802</t>
  </si>
  <si>
    <t>Poplatek za uložení na skládce (skládkovné) stavebního odpadu železobetonového kód odpadu 170 101</t>
  </si>
  <si>
    <t>678483191</t>
  </si>
  <si>
    <t>998</t>
  </si>
  <si>
    <t>Přesun hmot</t>
  </si>
  <si>
    <t>34</t>
  </si>
  <si>
    <t>998017002</t>
  </si>
  <si>
    <t>Přesun hmot s omezením mechanizace pro budovy v do 12 m</t>
  </si>
  <si>
    <t>-1016144517</t>
  </si>
  <si>
    <t>35</t>
  </si>
  <si>
    <t>99801801</t>
  </si>
  <si>
    <t>Příplatek k ručnímu přesunu hmot pro budovy zděné za zvětšený přesun v místě výlezu na půdu</t>
  </si>
  <si>
    <t>Kč</t>
  </si>
  <si>
    <t>1448446123</t>
  </si>
  <si>
    <t>PSV</t>
  </si>
  <si>
    <t>Práce a dodávky PSV</t>
  </si>
  <si>
    <t>721</t>
  </si>
  <si>
    <t>Zdravotechnika - vnitřní kanalizace</t>
  </si>
  <si>
    <t>36</t>
  </si>
  <si>
    <t>721100</t>
  </si>
  <si>
    <t>Odhalení stávající kanalizační stoupačky, navrtání a vysazení odbočky, utěšnění</t>
  </si>
  <si>
    <t>-459068132</t>
  </si>
  <si>
    <t>37</t>
  </si>
  <si>
    <t>721174042</t>
  </si>
  <si>
    <t>Potrubí kanalizační z PP připojovací DN 40</t>
  </si>
  <si>
    <t>759081422</t>
  </si>
  <si>
    <t>"odvod kondenzátu z technické místnosti" 4,00*3</t>
  </si>
  <si>
    <t>38</t>
  </si>
  <si>
    <t>721174043</t>
  </si>
  <si>
    <t>Potrubí kanalizační z PP připojovací DN 50</t>
  </si>
  <si>
    <t>32570103</t>
  </si>
  <si>
    <t>"odvod kondenzátu z technické místnosti" 8,00*3</t>
  </si>
  <si>
    <t>39</t>
  </si>
  <si>
    <t>721226521</t>
  </si>
  <si>
    <t>Zápachová uzávěrka nástěnná pro pračku a myčku DN 40</t>
  </si>
  <si>
    <t>-1979806711</t>
  </si>
  <si>
    <t>"odvod kondenzátu z technické místnosti" 3*2</t>
  </si>
  <si>
    <t>40</t>
  </si>
  <si>
    <t>7212901</t>
  </si>
  <si>
    <t>Upevnění potrubí</t>
  </si>
  <si>
    <t>-1632839497</t>
  </si>
  <si>
    <t>12,00+24,00</t>
  </si>
  <si>
    <t>41</t>
  </si>
  <si>
    <t>721290111</t>
  </si>
  <si>
    <t>Zkouška těsnosti potrubí kanalizace vodou do DN 125</t>
  </si>
  <si>
    <t>1541239734</t>
  </si>
  <si>
    <t>42</t>
  </si>
  <si>
    <t>998721102</t>
  </si>
  <si>
    <t>Přesun hmot tonážní pro vnitřní kanalizace v objektech v do 12 m</t>
  </si>
  <si>
    <t>-181574134</t>
  </si>
  <si>
    <t>722</t>
  </si>
  <si>
    <t>Zdravotechnika - vnitřní vodovod</t>
  </si>
  <si>
    <t>43</t>
  </si>
  <si>
    <t>722100</t>
  </si>
  <si>
    <t>Vysazení odbočky na plastovém potrubí vody</t>
  </si>
  <si>
    <t>-274247309</t>
  </si>
  <si>
    <t>44</t>
  </si>
  <si>
    <t>722101</t>
  </si>
  <si>
    <t>Plastové potrubí 16,2x2,6 mm</t>
  </si>
  <si>
    <t>-935710673</t>
  </si>
  <si>
    <t>45</t>
  </si>
  <si>
    <t>722102</t>
  </si>
  <si>
    <t>Tepelná izolace na potrubí 16,2x2,6 mm</t>
  </si>
  <si>
    <t>-664073277</t>
  </si>
  <si>
    <t>46</t>
  </si>
  <si>
    <t>722103</t>
  </si>
  <si>
    <t>Kulový uzávěr</t>
  </si>
  <si>
    <t>1592392691</t>
  </si>
  <si>
    <t>47</t>
  </si>
  <si>
    <t>722104</t>
  </si>
  <si>
    <t>Vodoměr, šroubení</t>
  </si>
  <si>
    <t>-630911939</t>
  </si>
  <si>
    <t>48</t>
  </si>
  <si>
    <t>722105</t>
  </si>
  <si>
    <t>Potrubní oddělovač systému ÚT</t>
  </si>
  <si>
    <t>1961499316</t>
  </si>
  <si>
    <t>49</t>
  </si>
  <si>
    <t>722106</t>
  </si>
  <si>
    <t>Manometr</t>
  </si>
  <si>
    <t>-1743468392</t>
  </si>
  <si>
    <t>50</t>
  </si>
  <si>
    <t>722107</t>
  </si>
  <si>
    <t>Ostatní tvarovky, přechody a upevnění potrubí</t>
  </si>
  <si>
    <t>1464158931</t>
  </si>
  <si>
    <t>51</t>
  </si>
  <si>
    <t>722108</t>
  </si>
  <si>
    <t>Montáž sestavy armatur a plastového potrubí</t>
  </si>
  <si>
    <t>1666931116</t>
  </si>
  <si>
    <t>52</t>
  </si>
  <si>
    <t>998722102</t>
  </si>
  <si>
    <t>Přesun hmot tonážní pro vnitřní vodovod v objektech v do 12 m</t>
  </si>
  <si>
    <t>-586581297</t>
  </si>
  <si>
    <t>723</t>
  </si>
  <si>
    <t>Zdravotechnika - vnitřní plynovod</t>
  </si>
  <si>
    <t>53</t>
  </si>
  <si>
    <t>723100</t>
  </si>
  <si>
    <t>Příprava pro usazení plynoměru, rozpěrka a ukotvení</t>
  </si>
  <si>
    <t>-1351114828</t>
  </si>
  <si>
    <t>54</t>
  </si>
  <si>
    <t>723101</t>
  </si>
  <si>
    <t>Montáž potrubí Cu pr. 28x1 mm lisováním, závěsy, objímky</t>
  </si>
  <si>
    <t>-821442358</t>
  </si>
  <si>
    <t>55</t>
  </si>
  <si>
    <t>723102</t>
  </si>
  <si>
    <t>Potrubí Cu pr. 28x1 mm, spojované lisováním, včetně tvarovek, přechodů</t>
  </si>
  <si>
    <t>1971230331</t>
  </si>
  <si>
    <t>56</t>
  </si>
  <si>
    <t>723103</t>
  </si>
  <si>
    <t>Kulový kohout plynu</t>
  </si>
  <si>
    <t>-1398404539</t>
  </si>
  <si>
    <t>57</t>
  </si>
  <si>
    <t>723104</t>
  </si>
  <si>
    <t>Tlaková zkouška plynovodu</t>
  </si>
  <si>
    <t>-437577896</t>
  </si>
  <si>
    <t>58</t>
  </si>
  <si>
    <t>723105</t>
  </si>
  <si>
    <t>Stavební přípomoce, prostupy</t>
  </si>
  <si>
    <t>1668216879</t>
  </si>
  <si>
    <t>59</t>
  </si>
  <si>
    <t>723106</t>
  </si>
  <si>
    <t>Revizní zpráva plynového zařízení</t>
  </si>
  <si>
    <t>-5866677</t>
  </si>
  <si>
    <t>60</t>
  </si>
  <si>
    <t>723107</t>
  </si>
  <si>
    <t>Uzavření, odplynění, vyvaření odbočky, napuštění plynu do stoupačky, odvzdušnění všech spotřebičů v domě, požární dozor</t>
  </si>
  <si>
    <t>-1447468531</t>
  </si>
  <si>
    <t>723108</t>
  </si>
  <si>
    <t>Ostatní materiál, uchycení potrubí, objímky, chráničky, označení potrubí</t>
  </si>
  <si>
    <t>-769212402</t>
  </si>
  <si>
    <t>62</t>
  </si>
  <si>
    <t>998723102</t>
  </si>
  <si>
    <t>Přesun hmot tonážní pro vnitřní plynovod v objektech v do 12 m</t>
  </si>
  <si>
    <t>-528768475</t>
  </si>
  <si>
    <t>727</t>
  </si>
  <si>
    <t>Zdravotechnika - požární ochrana</t>
  </si>
  <si>
    <t>727111409</t>
  </si>
  <si>
    <t>Prostup kovového potrubí D110 mm stropem tl 15cm včetně dodatečné izolace požární odolnost EI 60-120</t>
  </si>
  <si>
    <t>-1716917228</t>
  </si>
  <si>
    <t>"prostup VZT potrubí mezi stropem 2.NP a 3.NP" 24</t>
  </si>
  <si>
    <t>763</t>
  </si>
  <si>
    <t>Konstrukce suché výstavby</t>
  </si>
  <si>
    <t>64</t>
  </si>
  <si>
    <t>763121421</t>
  </si>
  <si>
    <t>SDK stěna předsazená tl 62,5 mm profil CW+UW 50 deska 1xDF 12,5 TI 40 mm EI 30</t>
  </si>
  <si>
    <t>-1519991826</t>
  </si>
  <si>
    <t>"zakrytí VZT vedení" 22,00*0,80</t>
  </si>
  <si>
    <t>65</t>
  </si>
  <si>
    <t>763131411</t>
  </si>
  <si>
    <t>SDK podhled desky 1xA 12,5 bez TI dvouvrstvá spodní kce profil CD+UD</t>
  </si>
  <si>
    <t>738798846</t>
  </si>
  <si>
    <t xml:space="preserve">"byty" </t>
  </si>
  <si>
    <t>"viz výkes D.1.1.02" (8,91+4,37+9,08+8,56+8,94+8,77)+((4,15*6)*(0,30+0,30))</t>
  </si>
  <si>
    <t>"viz výkes D.1.1.03" (8,91+4,37+9,08+8,56+8,94+8,77)+((4,15*6)*(0,30+0,30))</t>
  </si>
  <si>
    <t xml:space="preserve">"chodby" </t>
  </si>
  <si>
    <t>"1.NP" 2,60*1,40*3</t>
  </si>
  <si>
    <t>"2.NP" 2,60*1,40*3</t>
  </si>
  <si>
    <t>66</t>
  </si>
  <si>
    <t>763131721</t>
  </si>
  <si>
    <t>SDK podhled skoková změna v do 0,5 m</t>
  </si>
  <si>
    <t>792842011</t>
  </si>
  <si>
    <t>"chodby" 2,60*6</t>
  </si>
  <si>
    <t>67</t>
  </si>
  <si>
    <t>763171212</t>
  </si>
  <si>
    <t>Montáž revizních klapek SDK kcí vel. do 0,25 m2 pro podhledy</t>
  </si>
  <si>
    <t>-179513264</t>
  </si>
  <si>
    <t>68</t>
  </si>
  <si>
    <t>59030713</t>
  </si>
  <si>
    <t>dvířka revizní s automatickým zámkem 500x500mm</t>
  </si>
  <si>
    <t>1279240424</t>
  </si>
  <si>
    <t>69</t>
  </si>
  <si>
    <t>998763101</t>
  </si>
  <si>
    <t>Přesun hmot tonážní pro dřevostavby v objektech v do 12 m</t>
  </si>
  <si>
    <t>-734759291</t>
  </si>
  <si>
    <t>784</t>
  </si>
  <si>
    <t>Dokončovací práce - malby a tapety</t>
  </si>
  <si>
    <t>70</t>
  </si>
  <si>
    <t>784171101</t>
  </si>
  <si>
    <t>Zakrytí vnitřních podlah včetně pozdějšího odkrytí</t>
  </si>
  <si>
    <t>1778211887</t>
  </si>
  <si>
    <t>12*30,00</t>
  </si>
  <si>
    <t>71</t>
  </si>
  <si>
    <t>58124844</t>
  </si>
  <si>
    <t>fólie pro malířské potřeby zakrývací tl 25µ 4x5m</t>
  </si>
  <si>
    <t>-1268906526</t>
  </si>
  <si>
    <t>360*1,05 'Přepočtené koeficientem množství</t>
  </si>
  <si>
    <t>72</t>
  </si>
  <si>
    <t>784181101</t>
  </si>
  <si>
    <t>Základní akrylátová jednonásobná penetrace podkladu v místnostech výšky do 3,80m</t>
  </si>
  <si>
    <t>-466866234</t>
  </si>
  <si>
    <t>"množství převzato z položky č. 763121421" 17,60</t>
  </si>
  <si>
    <t>"množství převzato z položky č. 763131411" 148,98</t>
  </si>
  <si>
    <t>"po zapravených otvorech v bytech" 12*50</t>
  </si>
  <si>
    <t>73</t>
  </si>
  <si>
    <t>784221101</t>
  </si>
  <si>
    <t>Dvojnásobné bílé malby  ze směsí za sucha dobře otěruvzdorných v místnostech do 3,80 m</t>
  </si>
  <si>
    <t>1995539772</t>
  </si>
  <si>
    <t>B.b - Elektroinstalace</t>
  </si>
  <si>
    <t>D1 - C21M - Elektromontáže</t>
  </si>
  <si>
    <t>D2 - Materiály</t>
  </si>
  <si>
    <t>D3 - Rozvaděč RM1</t>
  </si>
  <si>
    <t>D4 - Revize a další nezařazené práce</t>
  </si>
  <si>
    <t>D1</t>
  </si>
  <si>
    <t>C21M - Elektromontáže</t>
  </si>
  <si>
    <t>210010022</t>
  </si>
  <si>
    <t>trubka tuhá el.inst.z PVC D=32mm (PU)</t>
  </si>
  <si>
    <t>210010023</t>
  </si>
  <si>
    <t>trubka tuhá el.inst.z PVC D=25mm (PU)</t>
  </si>
  <si>
    <t>210010351</t>
  </si>
  <si>
    <t>rozvodka krabicova IP54</t>
  </si>
  <si>
    <t>210010301</t>
  </si>
  <si>
    <t>krabice přístrojová</t>
  </si>
  <si>
    <t>210190121</t>
  </si>
  <si>
    <t>montáž rozvaděče RK</t>
  </si>
  <si>
    <t>210810045</t>
  </si>
  <si>
    <t>CYKY-CYKYm 3x1.5 mm2 750V (PU)</t>
  </si>
  <si>
    <t>210810058</t>
  </si>
  <si>
    <t>CYKY-CYKYm 3x2.5 mm2 750V (PU)</t>
  </si>
  <si>
    <t>210810061</t>
  </si>
  <si>
    <t>CYKY-CYKYm 5x6 mm2 750V (PU)</t>
  </si>
  <si>
    <t>210810511</t>
  </si>
  <si>
    <t>SYKFY 5x2x0,5 750V</t>
  </si>
  <si>
    <t>210860222</t>
  </si>
  <si>
    <t>vodič CY 4mm2 500V</t>
  </si>
  <si>
    <t>210201005</t>
  </si>
  <si>
    <t>montáž - svítidlo LED</t>
  </si>
  <si>
    <t>210203003</t>
  </si>
  <si>
    <t>montáž - svítidlo žárovkové</t>
  </si>
  <si>
    <t>210110021</t>
  </si>
  <si>
    <t>montáž ovladačů</t>
  </si>
  <si>
    <t>210111030</t>
  </si>
  <si>
    <t>montáž zásuvek</t>
  </si>
  <si>
    <t>D2</t>
  </si>
  <si>
    <t>Materiály</t>
  </si>
  <si>
    <t>00218</t>
  </si>
  <si>
    <t>trubka tuhá instal. z PVC D=32mm</t>
  </si>
  <si>
    <t>00319</t>
  </si>
  <si>
    <t>trubka tuhá instal. z PVC D=25mm</t>
  </si>
  <si>
    <t>00351</t>
  </si>
  <si>
    <t>plastová krabice se svorkovnicí, IP54 (5x2,5)</t>
  </si>
  <si>
    <t>00352</t>
  </si>
  <si>
    <t>plastová krabice se svorkovnicí, IP54 (7x2,5)</t>
  </si>
  <si>
    <t>00396</t>
  </si>
  <si>
    <t>krabice KU 68-1901</t>
  </si>
  <si>
    <t>02952</t>
  </si>
  <si>
    <t>CYKY-J 3x1.5mm2</t>
  </si>
  <si>
    <t>02970</t>
  </si>
  <si>
    <t>CYKY-J 3x2.5mm2</t>
  </si>
  <si>
    <t>02970.1</t>
  </si>
  <si>
    <t>CYKY-j 5x6 mm2</t>
  </si>
  <si>
    <t>02800</t>
  </si>
  <si>
    <t>SYKFY 5x2x0,5 mm2</t>
  </si>
  <si>
    <t>02784</t>
  </si>
  <si>
    <t>CY 4mm2</t>
  </si>
  <si>
    <t>02914</t>
  </si>
  <si>
    <t>svítidlo LED 1x42W,IP65</t>
  </si>
  <si>
    <t>02992</t>
  </si>
  <si>
    <t>svítidlo žárovkové 1x60W,IP44 + zdroj LED 9W</t>
  </si>
  <si>
    <t>90000</t>
  </si>
  <si>
    <t>vypínač 01 IP44</t>
  </si>
  <si>
    <t>90010</t>
  </si>
  <si>
    <t>zásuvka 230V,16A,IP44</t>
  </si>
  <si>
    <t>Pol3</t>
  </si>
  <si>
    <t>Podružný materiál</t>
  </si>
  <si>
    <t>Pol4</t>
  </si>
  <si>
    <t>Prořez (m, kg)</t>
  </si>
  <si>
    <t>D3</t>
  </si>
  <si>
    <t>Rozvaděč RM1</t>
  </si>
  <si>
    <t>Vypínač 32A, 3.pól., červený, 25A, panel</t>
  </si>
  <si>
    <t>Modul svodiče přepětí, 30kA, typ 1+2</t>
  </si>
  <si>
    <t>Jistič   B2/1,barevná páčka</t>
  </si>
  <si>
    <t>Jistič   B6/1,barevná páčka</t>
  </si>
  <si>
    <t>Jistič   B10/1,barevná páčka</t>
  </si>
  <si>
    <t>Jistič   C10/1,barevná páčka</t>
  </si>
  <si>
    <t>Kombispínač 16/1N/B/0,03</t>
  </si>
  <si>
    <t>74</t>
  </si>
  <si>
    <t>Plastový rozvaděč IP44</t>
  </si>
  <si>
    <t>76</t>
  </si>
  <si>
    <t>Svorkovnice, vývodky, podružný materiál</t>
  </si>
  <si>
    <t>78</t>
  </si>
  <si>
    <t>Kompletace</t>
  </si>
  <si>
    <t>80</t>
  </si>
  <si>
    <t>D4</t>
  </si>
  <si>
    <t>Revize a další nezařazené práce</t>
  </si>
  <si>
    <t>00010</t>
  </si>
  <si>
    <t>Revize elektro</t>
  </si>
  <si>
    <t>82</t>
  </si>
  <si>
    <t>00011</t>
  </si>
  <si>
    <t>Doprava,přesuny hmot</t>
  </si>
  <si>
    <t>kpl</t>
  </si>
  <si>
    <t>84</t>
  </si>
  <si>
    <t>00020</t>
  </si>
  <si>
    <t>Projektová dokumentace</t>
  </si>
  <si>
    <t>86</t>
  </si>
  <si>
    <t>B.c - Ústřední topení</t>
  </si>
  <si>
    <t>ZDROJE TEPLA - ZDROJE TEPLA</t>
  </si>
  <si>
    <t>OTOPNÁ TĚLESA - OTOPNÁ TĚLESA</t>
  </si>
  <si>
    <t>POJISTNÁ ZAŘÍZENÍ - POJISTNÁ ZAŘÍZENÍ</t>
  </si>
  <si>
    <t>ARMATURY - ARMATURY</t>
  </si>
  <si>
    <t>PODLAHOVÉ TOPENÍ - PODLAHOVÉ TOPENÍ</t>
  </si>
  <si>
    <t>POTRUBÍ - POTRUBÍ</t>
  </si>
  <si>
    <t>TEPELNÉ IZOLACE - TEPELNÉ IZOLACE</t>
  </si>
  <si>
    <t>ČERPADLA - ČERPADLA</t>
  </si>
  <si>
    <t>OSTATNÍ - OSTATNÍ</t>
  </si>
  <si>
    <t>ZDROJE TEPLA</t>
  </si>
  <si>
    <t>-</t>
  </si>
  <si>
    <t>Kondenzační topný kotel na plyn pro provoz závislý nebo nezávislý na vzduchu v místnosti. 1,8 - 35,0 kW včetně regulace</t>
  </si>
  <si>
    <t>-.1</t>
  </si>
  <si>
    <t>Montážní pomůcka k montáži na omítku</t>
  </si>
  <si>
    <t>-.2</t>
  </si>
  <si>
    <t>Systém odkouření kotle</t>
  </si>
  <si>
    <t>OTOPNÁ TĚLESA</t>
  </si>
  <si>
    <t>-.3</t>
  </si>
  <si>
    <t>Trubkové otopné těleso, spodní středové připojení</t>
  </si>
  <si>
    <t>-.4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</si>
  <si>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500×700×66</t>
  </si>
  <si>
    <t>-.5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</si>
  <si>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500×1000×6</t>
  </si>
  <si>
    <t>-.6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</si>
  <si>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500×1800×6</t>
  </si>
  <si>
    <t>-.7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</si>
  <si>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500×1000×1</t>
  </si>
  <si>
    <t>-.8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</si>
  <si>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500×1800×1</t>
  </si>
  <si>
    <t>POJISTNÁ ZAŘÍZENÍ</t>
  </si>
  <si>
    <t>-.9</t>
  </si>
  <si>
    <t>Expanzní nádoba s butylovým vakem, typ SD, objem 25 litrů, PN 3</t>
  </si>
  <si>
    <t>-.10</t>
  </si>
  <si>
    <t>Expanzní kohout, PN 16, včetně vysokokapacitního vypouštění s připojením na hadici</t>
  </si>
  <si>
    <t>ARMATURY</t>
  </si>
  <si>
    <t>-.11</t>
  </si>
  <si>
    <t>Připojovací armatura otopných těles s automatickým regulátorem průtoku</t>
  </si>
  <si>
    <t>-.12</t>
  </si>
  <si>
    <t>Kulový kohout DN15, s vnitřním závitem</t>
  </si>
  <si>
    <t>-.13</t>
  </si>
  <si>
    <t>Kulový kohout DN20, s vnitřním závitem</t>
  </si>
  <si>
    <t>-.14</t>
  </si>
  <si>
    <t>Uzavírací a vyvažovací ventil bez vypouštění DN15</t>
  </si>
  <si>
    <t>-.15</t>
  </si>
  <si>
    <t>Tlakově nezávislý regulační a vyvažovací ventil, DN 15 LF</t>
  </si>
  <si>
    <t>-.16</t>
  </si>
  <si>
    <t>Aut. odvzdušňovací ventil, Rp=1", Tmax=110°C, PN 10</t>
  </si>
  <si>
    <t>-.17</t>
  </si>
  <si>
    <t>1" kulový kohout s filtrem</t>
  </si>
  <si>
    <t>-.18</t>
  </si>
  <si>
    <t>Vypouštěcí kul.koh., s hadicovou vývodkou a zátkou, PN10, T 90°C - DN 20</t>
  </si>
  <si>
    <t>-.19</t>
  </si>
  <si>
    <t>Napoštěcí ventil pro uzavřené otopné soustavy, vč. manometru</t>
  </si>
  <si>
    <t>-.20</t>
  </si>
  <si>
    <t>Kalorimetr včetně komunikace</t>
  </si>
  <si>
    <t>-.21</t>
  </si>
  <si>
    <t>Vyrovnávač tlaků s odlučovačem bublinek a částic kalu</t>
  </si>
  <si>
    <t>-.22</t>
  </si>
  <si>
    <t>Pojistný ventil DN 20</t>
  </si>
  <si>
    <t>PODLAHOVÉ TOPENÍ</t>
  </si>
  <si>
    <t>-.23</t>
  </si>
  <si>
    <t>Skříně pro rozdělovače, velikost 3, 725 x 705 mm, pro montáž do stěny, hl. 110-150 mm</t>
  </si>
  <si>
    <t>POTRUBÍ</t>
  </si>
  <si>
    <t>-.24</t>
  </si>
  <si>
    <t>16.2x2.6 plastové potrubí, 100m kotouč, pro instalace vytápění</t>
  </si>
  <si>
    <t>bm</t>
  </si>
  <si>
    <t>-.25</t>
  </si>
  <si>
    <t>20x2.9 plastové potrubí, 100m kotouč, pro instalace vytápění</t>
  </si>
  <si>
    <t>-.26</t>
  </si>
  <si>
    <t>25x3.7 plastové potrubí, 50m kotouč, pro instalace vytápění</t>
  </si>
  <si>
    <t>-.27</t>
  </si>
  <si>
    <t>32x4.7 plastové potrubí, 25m kotouč, pro instalace vytápění</t>
  </si>
  <si>
    <t>-.28</t>
  </si>
  <si>
    <t>40x6 plastové potrubí, 5m tyč, instalace pro vytápění</t>
  </si>
  <si>
    <t>-.29</t>
  </si>
  <si>
    <t>Tvarovky pro spoje potrubí</t>
  </si>
  <si>
    <t>TEPELNÉ IZOLACE</t>
  </si>
  <si>
    <t>-.30</t>
  </si>
  <si>
    <t>Polyethylenová izolace se strukturou uzavřených buněk určená pro topenářské a sanitární rozvody.      22/30</t>
  </si>
  <si>
    <t>-.31</t>
  </si>
  <si>
    <t>Polyethylenová izolace se strukturou uzavřených buněk určená pro topenářské a sanitární rozvody. 28/30</t>
  </si>
  <si>
    <t>-.32</t>
  </si>
  <si>
    <t>Polyethylenová izolace se strukturou uzavřených buněk určená pro topenářské a sanitární rozvody. 35/30</t>
  </si>
  <si>
    <t>-.33</t>
  </si>
  <si>
    <t>Polyethylenová izolace se strukturou uzavřených buněk určená pro topenářské a sanitární rozvody. 42/30</t>
  </si>
  <si>
    <t>ČERPADLA</t>
  </si>
  <si>
    <t>-.34</t>
  </si>
  <si>
    <t>Čerpadlová skupina</t>
  </si>
  <si>
    <t>OSTATNÍ</t>
  </si>
  <si>
    <t>-.35</t>
  </si>
  <si>
    <t>montáž plastového potrubí</t>
  </si>
  <si>
    <t>664,30+191,10+93,60+88,40+9,10</t>
  </si>
  <si>
    <t>-.36</t>
  </si>
  <si>
    <t>přikotvení a zapojení plynového kotle pro topení</t>
  </si>
  <si>
    <t>-.37</t>
  </si>
  <si>
    <t>montáž odkouření pro plynové kotle</t>
  </si>
  <si>
    <t>-.38</t>
  </si>
  <si>
    <t>přikotvení a zapojení deskového otopného tělesa na zeď</t>
  </si>
  <si>
    <t>-.39</t>
  </si>
  <si>
    <t>přikotvení a zapojení koupelnového otopného tělesa na zeď</t>
  </si>
  <si>
    <t>-.40</t>
  </si>
  <si>
    <t>napuštění topného okruhu</t>
  </si>
  <si>
    <t>-.41</t>
  </si>
  <si>
    <t>proplach topného okruhu</t>
  </si>
  <si>
    <t>-.42</t>
  </si>
  <si>
    <t>odvzdušnění topného okruhu</t>
  </si>
  <si>
    <t>88</t>
  </si>
  <si>
    <t>-.43</t>
  </si>
  <si>
    <t>montáž a připojení expanzní nádoby do 50l</t>
  </si>
  <si>
    <t>90</t>
  </si>
  <si>
    <t>-.44</t>
  </si>
  <si>
    <t>tlaková zlouška tl. potrubí</t>
  </si>
  <si>
    <t>92</t>
  </si>
  <si>
    <t>-.45</t>
  </si>
  <si>
    <t>94</t>
  </si>
  <si>
    <t>-.46</t>
  </si>
  <si>
    <t>Montážní, závěsový, spojovací a těsnící materiál</t>
  </si>
  <si>
    <t>B.d.a - Vzduchotechnika 1</t>
  </si>
  <si>
    <t>D1 - REKUPERAČNÍ JEDNOTKA</t>
  </si>
  <si>
    <t>D2 - PROTIDEŠŤOVÉ ŽALUZIE, STŘÍŠKY</t>
  </si>
  <si>
    <t>D3 - DISTRIBUČNÍ PRVKY</t>
  </si>
  <si>
    <t>D4 - REGULÁTORY PRŮTOKU</t>
  </si>
  <si>
    <t>D5 - TLUMIČE HLUKU / PŘESLECHU</t>
  </si>
  <si>
    <t>D6 - KRUHOVÉ POTRUBNÍ ROZVODY</t>
  </si>
  <si>
    <t>D7 - IZOLACE</t>
  </si>
  <si>
    <t>D8 - OSTATNÍ</t>
  </si>
  <si>
    <t>REKUPERAČNÍ JEDNOTKA</t>
  </si>
  <si>
    <t>Pol151</t>
  </si>
  <si>
    <t>Rekuperační jednotka s protiproudým výměníkem s účinností 85 %, automatický bypas a integrovaný PTC předehřev. Řízení vzduchového výkonu jednotky na konstantní tlak. Průtok 550m³/hod, externí tlak  200 Pa. Přívodní filtr F7 odvodní filtr G4. Dodávka vč. o</t>
  </si>
  <si>
    <t>PROTIDEŠŤOVÉ ŽALUZIE, STŘÍŠKY</t>
  </si>
  <si>
    <t>Lamelová střešní hlavice s připojením Ø 200</t>
  </si>
  <si>
    <t>DISTRIBUČNÍ PRVKY</t>
  </si>
  <si>
    <t>Stěnový difuzor pro přívod vzduchu Ø100</t>
  </si>
  <si>
    <t>Stěnový difuzor pro přívod vzduchu Ø125</t>
  </si>
  <si>
    <t>Talířový ventil odvodní, kovový Ø100 vč. rámečku</t>
  </si>
  <si>
    <t>Talířový ventil odvodní, kovový Ø125 vč. rámečku</t>
  </si>
  <si>
    <t>REGULÁTORY PRŮTOKU</t>
  </si>
  <si>
    <t>Přívodní regulátor variabilního průtoku s tlumičem hluku Ø125 mm</t>
  </si>
  <si>
    <t>Odvodní regulátor variabilního průtoku s tlumičem hluku Ø125 mm</t>
  </si>
  <si>
    <t>Ovladač regulátorů průtoku</t>
  </si>
  <si>
    <t>D5</t>
  </si>
  <si>
    <t>TLUMIČE HLUKU / PŘESLECHU</t>
  </si>
  <si>
    <t>Tlumič hluku s nízkou instalační výškou, připojení Ø 100, délka 500 mm</t>
  </si>
  <si>
    <t>Tlumič hluku s nízkou instalační výškou, připojení Ø 125, délka 500 mm</t>
  </si>
  <si>
    <t>D6</t>
  </si>
  <si>
    <t>KRUHOVÉ POTRUBNÍ ROZVODY</t>
  </si>
  <si>
    <t>Trouba Ø100 - Zaklikávací systém spojovaný bez použití samořezných šroubů. Třída těsnosti "D"</t>
  </si>
  <si>
    <t>Trouba Ø125 - Zaklikávací systém spojovaný bez použití samořezných šroubů. Třída těsnosti "D"</t>
  </si>
  <si>
    <t>Trouba Ø160 - Zaklikávací systém spojovaný bez použití samořezných šroubů. Třída těsnosti "D"</t>
  </si>
  <si>
    <t>Trouba Ø200 - Zaklikávací systém spojovaný bez použití samořezných šroubů. Třída těsnosti "D"</t>
  </si>
  <si>
    <t>Lisovaný švově svařovaný oblouk s těsněním Ø100 mm 90°</t>
  </si>
  <si>
    <t>Lisovaný švově svařovaný oblouk s těsněním Ø125 mm 90°</t>
  </si>
  <si>
    <t>Lisovaný švově svařovaný oblouk s těsněním Ø160 mm 30°</t>
  </si>
  <si>
    <t>Pol152</t>
  </si>
  <si>
    <t>Lisovaný švově svařovaný oblouk s těsněním Ø200 mm 15°</t>
  </si>
  <si>
    <t>Lisovaný švově svařovaný oblouk s těsněním Ø200 mm 45°</t>
  </si>
  <si>
    <t>Lisovaný švově svařovaný oblouk s těsněním Ø200 mm 90°</t>
  </si>
  <si>
    <t>Lisovaný a švově svařený oblouk s krátkou instalační délkou s těsněním Ø125 mm 90°</t>
  </si>
  <si>
    <t>Pol153</t>
  </si>
  <si>
    <t>Lisovaný a švově svařený oblouk s krátkou instalační délkou jeden konec s těsněním  druhý konec s vnější spojkou. Ø125 mm 90°</t>
  </si>
  <si>
    <t>Oblouk se segmentovým provedením a krátkou instalační délkou Ø200 mm 90</t>
  </si>
  <si>
    <t>Centrická lisovaná redukce, připojení na tvarovku Ø125 / Ø100</t>
  </si>
  <si>
    <t>Lisovaný centrický T-kus s těsněním Ø100 / Ø100</t>
  </si>
  <si>
    <t>Lisovaný centrický T-kus s těsněním Ø125 / Ø100</t>
  </si>
  <si>
    <t>Lisovaný centrický T-kus s těsněním Ø125 / Ø125</t>
  </si>
  <si>
    <t>Lisovaný centrický T-kus s těsněním Ø200 / Ø200</t>
  </si>
  <si>
    <t>Lisovanározbočka 30° - Ø200 / Ø160</t>
  </si>
  <si>
    <t>Rozdělovací box 1 × vstup Ø160, 2 × výstup Ø125</t>
  </si>
  <si>
    <t>Spojovací box 4 × vstup Ø125, 1 × výstup Ø200</t>
  </si>
  <si>
    <t>Vnější spojka na spojení tvarovek Ø100 mm</t>
  </si>
  <si>
    <t>Vnější spojka na spojení tvarovek Ø125 mm</t>
  </si>
  <si>
    <t>Vnější spojka na spojení tvarovek Ø200 mm</t>
  </si>
  <si>
    <t>Pol154</t>
  </si>
  <si>
    <t>Vnitřní spojka na spojení trub Ø200 mm</t>
  </si>
  <si>
    <t>vnější zátka na tvarovku s odvodněním Ø200</t>
  </si>
  <si>
    <t>D7</t>
  </si>
  <si>
    <t>IZOLACE</t>
  </si>
  <si>
    <t>Pol155</t>
  </si>
  <si>
    <t>Vinutá izolační pouzdra z kamenné vlny, kašírovaná vyztuženou hliníkovou fólií se samolepícím přesahem. Tloušťka izolační vrstvy 30 mm. 208/30</t>
  </si>
  <si>
    <t>Vinutá izolační pouzdra z kamenné vlny, kašírovaná vyztuženou hliníkovou fólií se samolepícím přesahem. Tloušťka izolační vrstvy 100 mm. 208/100</t>
  </si>
  <si>
    <t>Pol156</t>
  </si>
  <si>
    <t>Kaučuková izolace s vysokým difuzním odporem, černý povrch,samolepicí, faktor difuzního odporu µ ≥ 10.000, rozsah použití: -50°C až +110°C Tloušťka izolační vrstvy 32 mm</t>
  </si>
  <si>
    <t>Pol157</t>
  </si>
  <si>
    <t>Kaučuková izolace s vysokým difuzním odporem, černý povrch,samolepicí, faktor difuzního odporu µ ≥ 10.000, rozsah použití: -50°C až +110°C Tloušťka izolační vrstvy 50 mm</t>
  </si>
  <si>
    <t>D8</t>
  </si>
  <si>
    <t>Montáž a oživení stacionární pasivní rekuperační jednotky</t>
  </si>
  <si>
    <t>Pol158</t>
  </si>
  <si>
    <t>Montáž vzduchotechnických rozvodů, izolatérské práce</t>
  </si>
  <si>
    <t>Závěsový, spojovací a těsnící materiál</t>
  </si>
  <si>
    <t>B.d.b - Vzduchotechnika 2</t>
  </si>
  <si>
    <t>Pol160</t>
  </si>
  <si>
    <t>Pol161</t>
  </si>
  <si>
    <t>Lisovaný a švově svařený oblouk s krátkou instalační délkou s těsněním Ø100 mm 90°</t>
  </si>
  <si>
    <t>Pol162</t>
  </si>
  <si>
    <t>Přeprava osob a materiálu, nákladní auto</t>
  </si>
  <si>
    <t>B.d.c - Vzduchotechnika 3</t>
  </si>
  <si>
    <t>Pol163</t>
  </si>
  <si>
    <t>Pol164</t>
  </si>
  <si>
    <t>Rozdělovací box 1 × vstup Ø200, 2 × výstup Ø125</t>
  </si>
  <si>
    <t>Pol165</t>
  </si>
  <si>
    <t>B.. - Způsobilé výdaje - vedleší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</si>
  <si>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</si>
  <si>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</si>
  <si>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</si>
  <si>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</si>
  <si>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</si>
  <si>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</si>
  <si>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</si>
  <si>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</si>
  <si>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</si>
  <si>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</si>
  <si>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425463391</t>
  </si>
  <si>
    <t>"revize elektrointalace" 10</t>
  </si>
  <si>
    <t>"revize plynovodu" 10</t>
  </si>
  <si>
    <t>"expanzní nádoby" 10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</si>
  <si>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</si>
  <si>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</si>
  <si>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</si>
  <si>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</si>
  <si>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</si>
  <si>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(Elektro, VZT, ÚT)</t>
  </si>
  <si>
    <t>1024</t>
  </si>
  <si>
    <t>-859985272</t>
  </si>
  <si>
    <t>VRN4</t>
  </si>
  <si>
    <t>Inženýrská činnost</t>
  </si>
  <si>
    <t>04310300</t>
  </si>
  <si>
    <t>Zaregulování a přednání díla - protokol o zaregulování - návody k instalovaným zařízením (Elektro, ÚT, VZT)</t>
  </si>
  <si>
    <t>1231680354</t>
  </si>
  <si>
    <t>043103000</t>
  </si>
  <si>
    <t>Zkoušky bez rozlišení (topná zkouška)</t>
  </si>
  <si>
    <t>56457278</t>
  </si>
  <si>
    <t>04310301</t>
  </si>
  <si>
    <t>Zaškolení obsluhy k instalovaným zařízením (Elektro, ÚT, VZT)</t>
  </si>
  <si>
    <t>729766212</t>
  </si>
  <si>
    <t>045203000</t>
  </si>
  <si>
    <t>Kompletační činnost</t>
  </si>
  <si>
    <t>-1451775461</t>
  </si>
  <si>
    <t>049103000</t>
  </si>
  <si>
    <t>Náklady vzniklé v souvislosti s realizací stavby - statický posudek na průrazy VZT přes nosné k-ce</t>
  </si>
  <si>
    <t>-2017251617</t>
  </si>
  <si>
    <t>B... - Nezpůsobilé výdaje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</si>
  <si>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</si>
  <si>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</si>
  <si>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</si>
  <si>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</si>
  <si>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1538388721</t>
  </si>
  <si>
    <t>12*80,00</t>
  </si>
  <si>
    <t>VRN3</t>
  </si>
  <si>
    <t>Zařízení staveniště</t>
  </si>
  <si>
    <t>030001000</t>
  </si>
  <si>
    <t>-833557093</t>
  </si>
  <si>
    <t>VRN7</t>
  </si>
  <si>
    <t>Provozní vlivy</t>
  </si>
  <si>
    <t>071103000</t>
  </si>
  <si>
    <t>Provoz investora</t>
  </si>
  <si>
    <t>701468039</t>
  </si>
  <si>
    <t>C - Blok C, Nádražní č.p. 208-210 - přípomoce k TZB</t>
  </si>
  <si>
    <t>C. - Způsobilé výdaje - hlavní aktivity</t>
  </si>
  <si>
    <t>C.a - Stavební přípomoce</t>
  </si>
  <si>
    <t>-1024646412</t>
  </si>
  <si>
    <t>"byt 1.02" 4+5</t>
  </si>
  <si>
    <t>"byt 1.04" 4+2</t>
  </si>
  <si>
    <t>"byt 1.06" 4+3</t>
  </si>
  <si>
    <t>"byt 2.02" 3+5</t>
  </si>
  <si>
    <t>-1781044358</t>
  </si>
  <si>
    <t>"č.p. 208" 3,50*0,15</t>
  </si>
  <si>
    <t>"č.p. 209" 3,50*0,15</t>
  </si>
  <si>
    <t>"č.p. 210" 3,50*0,15</t>
  </si>
  <si>
    <t>"č.p. 208" 3,50*0,65</t>
  </si>
  <si>
    <t>"č.p. 209" 3,50*0,65</t>
  </si>
  <si>
    <t>"č.p. 210" 3,50*0,65</t>
  </si>
  <si>
    <t>-806847170</t>
  </si>
  <si>
    <t>1630420666</t>
  </si>
  <si>
    <t>"č.p. 208" 3,50*0,15*2</t>
  </si>
  <si>
    <t>"č.p. 209" 3,50*0,15*2</t>
  </si>
  <si>
    <t>"č.p. 210" 3,50*0,15*2</t>
  </si>
  <si>
    <t>"č.p. 208" 3,50*0,65*2</t>
  </si>
  <si>
    <t>"č.p. 209" 3,50*0,65*2</t>
  </si>
  <si>
    <t>"č.p. 210" 3,50*0,65*2</t>
  </si>
  <si>
    <t>-1782654434</t>
  </si>
  <si>
    <t>1747184722</t>
  </si>
  <si>
    <t>-306960845</t>
  </si>
  <si>
    <t>"č.p. 208" 1</t>
  </si>
  <si>
    <t>"č.p. 209" 1</t>
  </si>
  <si>
    <t>"č.p. 210" 1</t>
  </si>
  <si>
    <t>802078200</t>
  </si>
  <si>
    <t>-2144792418</t>
  </si>
  <si>
    <t>307639114</t>
  </si>
  <si>
    <t>-2114873975</t>
  </si>
  <si>
    <t>88*2 'Přepočtené koeficientem množství</t>
  </si>
  <si>
    <t>26756203</t>
  </si>
  <si>
    <t>-1576822100</t>
  </si>
  <si>
    <t>680626770</t>
  </si>
  <si>
    <t>822547921</t>
  </si>
  <si>
    <t>-1293160370</t>
  </si>
  <si>
    <t>1581098213</t>
  </si>
  <si>
    <t>"byt 1.02" (0,50*4)+(0,20*5)</t>
  </si>
  <si>
    <t>"byt 1.04" (0,50*4)+(0,20*2)</t>
  </si>
  <si>
    <t>"byt 1.06" (0,50*4)+(0,20*3)</t>
  </si>
  <si>
    <t>"byt 2.02" (0,50*3)+(0,20*5)</t>
  </si>
  <si>
    <t>-1344944602</t>
  </si>
  <si>
    <t>336547635</t>
  </si>
  <si>
    <t>-1712410006</t>
  </si>
  <si>
    <t>1837787975</t>
  </si>
  <si>
    <t>-232293121</t>
  </si>
  <si>
    <t>-535658057</t>
  </si>
  <si>
    <t>-306561924</t>
  </si>
  <si>
    <t>"č.p. 208" 2</t>
  </si>
  <si>
    <t>"č.p. 209" 2</t>
  </si>
  <si>
    <t>"č.p. 210" 2</t>
  </si>
  <si>
    <t>1587217974</t>
  </si>
  <si>
    <t>-49697273</t>
  </si>
  <si>
    <t>"č.p. 208" 3,50</t>
  </si>
  <si>
    <t>"č.p. 209" 3,50</t>
  </si>
  <si>
    <t>"č.p. 210" 3,50</t>
  </si>
  <si>
    <t>1659090126</t>
  </si>
  <si>
    <t>747119153</t>
  </si>
  <si>
    <t>"č.p. 208" 3,50*4</t>
  </si>
  <si>
    <t>"č.p. 209" 3,50*4</t>
  </si>
  <si>
    <t>"č.p. 210" 3,50*4</t>
  </si>
  <si>
    <t>-1929375423</t>
  </si>
  <si>
    <t>-1647266705</t>
  </si>
  <si>
    <t>-1541538925</t>
  </si>
  <si>
    <t>-2019792076</t>
  </si>
  <si>
    <t>5,478*11 'Přepočtené koeficientem množství</t>
  </si>
  <si>
    <t>-94496663</t>
  </si>
  <si>
    <t>-963435812</t>
  </si>
  <si>
    <t>303424439</t>
  </si>
  <si>
    <t>1021067782</t>
  </si>
  <si>
    <t>1496878448</t>
  </si>
  <si>
    <t>618236072</t>
  </si>
  <si>
    <t>-14814423</t>
  </si>
  <si>
    <t>-1107666958</t>
  </si>
  <si>
    <t>-1040121020</t>
  </si>
  <si>
    <t>768516349</t>
  </si>
  <si>
    <t>1747229115</t>
  </si>
  <si>
    <t>-1457041496</t>
  </si>
  <si>
    <t>2123485166</t>
  </si>
  <si>
    <t>-1135999706</t>
  </si>
  <si>
    <t>1321073210</t>
  </si>
  <si>
    <t>255273288</t>
  </si>
  <si>
    <t>-266122216</t>
  </si>
  <si>
    <t>137952232</t>
  </si>
  <si>
    <t>-1549641021</t>
  </si>
  <si>
    <t>-103930624</t>
  </si>
  <si>
    <t>-886508347</t>
  </si>
  <si>
    <t>-1650776906</t>
  </si>
  <si>
    <t>-1850378455</t>
  </si>
  <si>
    <t>-1457289825</t>
  </si>
  <si>
    <t>-1080533563</t>
  </si>
  <si>
    <t>792120367</t>
  </si>
  <si>
    <t>838807475</t>
  </si>
  <si>
    <t>1217501239</t>
  </si>
  <si>
    <t>5640388</t>
  </si>
  <si>
    <t>1768308035</t>
  </si>
  <si>
    <t>1094336747</t>
  </si>
  <si>
    <t>-151942908</t>
  </si>
  <si>
    <t>"zakrytí VZT vedení" 30,00*0,80</t>
  </si>
  <si>
    <t>-755419004</t>
  </si>
  <si>
    <t>"byty"</t>
  </si>
  <si>
    <t>"viz výkes D.1.1.02" (8,70+9,20+8,90+9,10+9,10+9,00)+((4,15+2,50+4,15+4,30)*(0,30+0,30))</t>
  </si>
  <si>
    <t>"viz výkes D.1.1.03" (8,70+9,20+8,90+9,10+9,10+9,00)+((4,15+2,90+4,15+2,50+4,30+4,15+4,15)*(0,30+0,30))</t>
  </si>
  <si>
    <t>"chodba"</t>
  </si>
  <si>
    <t>434628288</t>
  </si>
  <si>
    <t>-197443387</t>
  </si>
  <si>
    <t>-1796958396</t>
  </si>
  <si>
    <t>819506521</t>
  </si>
  <si>
    <t>1020727590</t>
  </si>
  <si>
    <t>-1751286549</t>
  </si>
  <si>
    <t>-1422047165</t>
  </si>
  <si>
    <t>"množství převzato z položky č. 763121421" 24,00</t>
  </si>
  <si>
    <t>"množství převzato z položky č. 763131411" 154,68</t>
  </si>
  <si>
    <t>-1808687411</t>
  </si>
  <si>
    <t>C.b - Elektroinstalace</t>
  </si>
  <si>
    <t>Pol5</t>
  </si>
  <si>
    <t>Pol6</t>
  </si>
  <si>
    <t>C.c - Ústřední topení</t>
  </si>
  <si>
    <t>D1 - ZDROJE TEPLA</t>
  </si>
  <si>
    <t>D2 - OTOPNÁ TĚLESA</t>
  </si>
  <si>
    <t>D3 - POJISTNÁ ZAŘÍZENÍ</t>
  </si>
  <si>
    <t>D4 - ARMATURY</t>
  </si>
  <si>
    <t>D5 - PODLAHOVÉ TOPENÍ</t>
  </si>
  <si>
    <t>D6 - POTRUBÍ</t>
  </si>
  <si>
    <t>D7 - TEPELNÉ IZOLACE</t>
  </si>
  <si>
    <t>D8 - ČERPADLA</t>
  </si>
  <si>
    <t>D9 - OSTATNÍ</t>
  </si>
  <si>
    <t>Pol14</t>
  </si>
  <si>
    <t>Pol15</t>
  </si>
  <si>
    <t>Pol16</t>
  </si>
  <si>
    <t>Pol17</t>
  </si>
  <si>
    <t>Pol18</t>
  </si>
  <si>
    <t>Pol19</t>
  </si>
  <si>
    <t>Kulový kohout, DN15, s vnitřním závitem</t>
  </si>
  <si>
    <t>Pol20</t>
  </si>
  <si>
    <t>Kulový kohout, DN20, s vnitřním závitem</t>
  </si>
  <si>
    <t>-.14.1</t>
  </si>
  <si>
    <t>Pol21</t>
  </si>
  <si>
    <t>Pol22</t>
  </si>
  <si>
    <t>Kalorimetr, včetně komunikace</t>
  </si>
  <si>
    <t>Pol23</t>
  </si>
  <si>
    <t>Polyethylenová izolace se strukturou uzavřených buněk určená pro topenářské a sanitární rozvody. 18/30</t>
  </si>
  <si>
    <t>Polyethylenová izolace se strukturou uzavřených buněk určená pro topenářské a sanitární rozvody. 22/30</t>
  </si>
  <si>
    <t>D9</t>
  </si>
  <si>
    <t>Pol24</t>
  </si>
  <si>
    <t>806,00+127,40+35,10+65,00+68,90</t>
  </si>
  <si>
    <t>Pol25</t>
  </si>
  <si>
    <t>C.d.a - Vzduchotechnika 1</t>
  </si>
  <si>
    <t>D4 - REGULAČNÍ KLAPKY</t>
  </si>
  <si>
    <t>Pol26</t>
  </si>
  <si>
    <t>-.3.1</t>
  </si>
  <si>
    <t>REGULAČNÍ KLAPKY</t>
  </si>
  <si>
    <t>-.10.1</t>
  </si>
  <si>
    <t>Pol27</t>
  </si>
  <si>
    <t>Lisovaný švově svařovaný oblouk s těsněním Ø125 mm 30°</t>
  </si>
  <si>
    <t>Pol28</t>
  </si>
  <si>
    <t>Lisovaný švově svařovaný oblouk s těsněním Ø200 mm 30°</t>
  </si>
  <si>
    <t>Pol29</t>
  </si>
  <si>
    <t>Lisovaný švově svařovaný oblouk s těsněním Ø125 mm 45°</t>
  </si>
  <si>
    <t>Pol30</t>
  </si>
  <si>
    <t>Lisovaný a švově svařený oblouk s krátkou instalační délkou jeden konec s těsněním  druhý konce s vnější spojkou. Ø125 mm 90°</t>
  </si>
  <si>
    <t>Pol31</t>
  </si>
  <si>
    <t>Vinutá izolační pouzdra z kamenné vlny, kašírovaná vyztuženou hliníkovou fólií se samolepícím přesahem.  Tloušťka izolační vrstvy 30 mm. 208/30</t>
  </si>
  <si>
    <t>Pol32</t>
  </si>
  <si>
    <t>Vinutá izolační pouzdra z kamenné vlny, kašírovaná vyztuženou hliníkovou fólií se samolepícím přesahem.  Tloušťka izolační vrstvy 100 mm. 208/100</t>
  </si>
  <si>
    <t>Pol33</t>
  </si>
  <si>
    <t>C.d.b - Vzduchotechnika 2</t>
  </si>
  <si>
    <t>Pol34</t>
  </si>
  <si>
    <t>Pol35</t>
  </si>
  <si>
    <t>C.d.c - Vzduchotechnika 3</t>
  </si>
  <si>
    <t>Pol37</t>
  </si>
  <si>
    <t>Pol38</t>
  </si>
  <si>
    <t>Lisovaný švově svařovaný oblouk s těsněním Ø125 mm 15°</t>
  </si>
  <si>
    <t>Pol39</t>
  </si>
  <si>
    <t>Pol40</t>
  </si>
  <si>
    <t>Pol41</t>
  </si>
  <si>
    <t>Pol42</t>
  </si>
  <si>
    <t>C.. - Způsobilé výdaje - vedlejší aktivity</t>
  </si>
  <si>
    <t>1816031735</t>
  </si>
  <si>
    <t>1904808368</t>
  </si>
  <si>
    <t>1361057261</t>
  </si>
  <si>
    <t>-1009300588</t>
  </si>
  <si>
    <t>1746074963</t>
  </si>
  <si>
    <t>1789328035</t>
  </si>
  <si>
    <t>561884328</t>
  </si>
  <si>
    <t>C... - Nezpůsobilé výdaje</t>
  </si>
  <si>
    <t>371830718</t>
  </si>
  <si>
    <t>-1094465171</t>
  </si>
  <si>
    <t>626632233</t>
  </si>
  <si>
    <t>D - Blok D, Školní č.p. 211, 212, 213, 214 - přípomoce k TZB</t>
  </si>
  <si>
    <t>D. - Způsobilé výdaje - hlavní aktivity</t>
  </si>
  <si>
    <t>D.a - Stavební přípomoce</t>
  </si>
  <si>
    <t>513427671</t>
  </si>
  <si>
    <t>"byt 1.02" 3+4</t>
  </si>
  <si>
    <t>"byt 1.03" 3+4</t>
  </si>
  <si>
    <t>"byt 1.05" 3+6</t>
  </si>
  <si>
    <t>"byt 1.07" 4+3</t>
  </si>
  <si>
    <t>"byt 1.08" 4+2</t>
  </si>
  <si>
    <t>"byt 1.09" 4+3</t>
  </si>
  <si>
    <t>"byt 2.01" 4+2</t>
  </si>
  <si>
    <t>"byt 2.02" 4+3</t>
  </si>
  <si>
    <t>"byt 2.03" 4+2</t>
  </si>
  <si>
    <t>"byt 2.04" 4+2</t>
  </si>
  <si>
    <t>"byt 2.05" 3+4</t>
  </si>
  <si>
    <t>"byt 2.07" 4+2</t>
  </si>
  <si>
    <t>"byt 2.08" 4+3</t>
  </si>
  <si>
    <t>"byt 2.09" 4+3</t>
  </si>
  <si>
    <t>-435424851</t>
  </si>
  <si>
    <t>"č.p. 201" 3,50*0,15</t>
  </si>
  <si>
    <t>"č.p. 202" 3,50*0,15</t>
  </si>
  <si>
    <t>"č.p. 203" (3,50+3,50)*0,15</t>
  </si>
  <si>
    <t>"č.p. 204" 3,50*0,15</t>
  </si>
  <si>
    <t>"č.p. 201" 3,50*0,65</t>
  </si>
  <si>
    <t>"č.p. 202" 3,50*0,65</t>
  </si>
  <si>
    <t>"č.p. 203" 3,50*0,65</t>
  </si>
  <si>
    <t>"č.p. 204" 3,50*0,65</t>
  </si>
  <si>
    <t>-584398999</t>
  </si>
  <si>
    <t>321870083</t>
  </si>
  <si>
    <t>"č.p. 201" 3,50*0,15*2</t>
  </si>
  <si>
    <t>"č.p. 202" 3,50*0,15*2</t>
  </si>
  <si>
    <t>"č.p. 203" (3,50+3,50)*0,15*2</t>
  </si>
  <si>
    <t>"č.p. 204" 3,50*0,15*2</t>
  </si>
  <si>
    <t>"č.p. 201" 3,50*0,65*2</t>
  </si>
  <si>
    <t>"č.p. 202" 3,50*0,65*2</t>
  </si>
  <si>
    <t>"č.p. 203" 3,50*0,65*2</t>
  </si>
  <si>
    <t>"č.p. 204" 3,50*0,65*2</t>
  </si>
  <si>
    <t>23,45*1,4 'Přepočtené koeficientem množství</t>
  </si>
  <si>
    <t>-1430467397</t>
  </si>
  <si>
    <t>11,725*1,4 'Přepočtené koeficientem množství</t>
  </si>
  <si>
    <t>-1015389166</t>
  </si>
  <si>
    <t>-2045445753</t>
  </si>
  <si>
    <t>"č.p. 211" 1</t>
  </si>
  <si>
    <t>"č.p. 212" 1</t>
  </si>
  <si>
    <t>"č.p. 213" 2</t>
  </si>
  <si>
    <t>"č.p. 214" 1</t>
  </si>
  <si>
    <t>"č.p. 213" 1</t>
  </si>
  <si>
    <t>-1491267323</t>
  </si>
  <si>
    <t>"SDK podhled na chodbách" 18</t>
  </si>
  <si>
    <t>-2097936176</t>
  </si>
  <si>
    <t>548170468</t>
  </si>
  <si>
    <t>"stavební přípomoce ÚT a VZT " 10+14</t>
  </si>
  <si>
    <t>-438620505</t>
  </si>
  <si>
    <t>123*2 'Přepočtené koeficientem množství</t>
  </si>
  <si>
    <t>-848733153</t>
  </si>
  <si>
    <t>"rozvody ÚT" 180+54+54</t>
  </si>
  <si>
    <t>-1938873353</t>
  </si>
  <si>
    <t>1940945833</t>
  </si>
  <si>
    <t>577758607</t>
  </si>
  <si>
    <t>1750805587</t>
  </si>
  <si>
    <t>-243731278</t>
  </si>
  <si>
    <t>"byt 1.02" (0,50*3)+(0,20*4)</t>
  </si>
  <si>
    <t>"byt 1.03" (0,50*3)+(0,20*4)</t>
  </si>
  <si>
    <t>"byt 1.05" (0,50*3)+(0,20*6)</t>
  </si>
  <si>
    <t>"byt 1.07" (0,50*4)+(0,20*3)</t>
  </si>
  <si>
    <t>"byt 1.08" (0,50*4)+(0,20*2)</t>
  </si>
  <si>
    <t>"byt 1.09" (0,50*4)+(0,20*3)</t>
  </si>
  <si>
    <t>"byt 2.01" (0,50*4)+(0,20*2)</t>
  </si>
  <si>
    <t>"byt 2.02" (0,50*4)+(0,20*3)</t>
  </si>
  <si>
    <t>"byt 2.03" (0,50*4)+(0,20*2)</t>
  </si>
  <si>
    <t>"byt 2.04" (0,50*4)+(0,20*2)</t>
  </si>
  <si>
    <t>"byt 2.05" (0,50*3)+(0,20*4)</t>
  </si>
  <si>
    <t>"byt 2.07" (0,50*4)+(0,20*2)</t>
  </si>
  <si>
    <t>"byt 2.08" (0,50*4)+(0,20*3)</t>
  </si>
  <si>
    <t>"byt 2.09" (0,50*4)+(0,20*3)</t>
  </si>
  <si>
    <t>112555113</t>
  </si>
  <si>
    <t>2091881610</t>
  </si>
  <si>
    <t>"bytové boxy" 18</t>
  </si>
  <si>
    <t>"boxy pro vypuštění stoupaček" 10</t>
  </si>
  <si>
    <t>-1483899873</t>
  </si>
  <si>
    <t>10*0,0225*0,10</t>
  </si>
  <si>
    <t>14*0,25*0,10</t>
  </si>
  <si>
    <t>-1919667473</t>
  </si>
  <si>
    <t>"rozvody ÚT" 18*10</t>
  </si>
  <si>
    <t>-2143016422</t>
  </si>
  <si>
    <t>"rozvody ÚT" 18*3</t>
  </si>
  <si>
    <t>1411744565</t>
  </si>
  <si>
    <t>-904435363</t>
  </si>
  <si>
    <t>"č.p. 211" 2</t>
  </si>
  <si>
    <t>"č.p. 212" 2</t>
  </si>
  <si>
    <t>"č.p. 213" 2+2</t>
  </si>
  <si>
    <t>"č.p. 214" 2</t>
  </si>
  <si>
    <t>-1669550640</t>
  </si>
  <si>
    <t>"č.p. 212" 2+2</t>
  </si>
  <si>
    <t>"č.p. 213" 2+2+2</t>
  </si>
  <si>
    <t>-1978379726</t>
  </si>
  <si>
    <t>"č.p. 211" 3,50</t>
  </si>
  <si>
    <t>"č.p. 212" 3,50</t>
  </si>
  <si>
    <t>"č.p. 213" 3,50+3,50</t>
  </si>
  <si>
    <t>"č.p. 214" 3,50</t>
  </si>
  <si>
    <t>-1631095417</t>
  </si>
  <si>
    <t>"č.p. 213" 3,50</t>
  </si>
  <si>
    <t>2095540142</t>
  </si>
  <si>
    <t>"č.p. 211" 3,50*4</t>
  </si>
  <si>
    <t>"č.p. 212" 3,50*4</t>
  </si>
  <si>
    <t>"č.p. 213" 3,50*4</t>
  </si>
  <si>
    <t>"č.p. 214" 3,50*4</t>
  </si>
  <si>
    <t>1376806186</t>
  </si>
  <si>
    <t>182275504</t>
  </si>
  <si>
    <t>-129786171</t>
  </si>
  <si>
    <t>-729862651</t>
  </si>
  <si>
    <t>8,429*11 'Přepočtené koeficientem množství</t>
  </si>
  <si>
    <t>-298402144</t>
  </si>
  <si>
    <t>-520672050</t>
  </si>
  <si>
    <t>706113</t>
  </si>
  <si>
    <t>959743344</t>
  </si>
  <si>
    <t>-1253906449</t>
  </si>
  <si>
    <t>"odvod kondenzátu z technické místnosti" 4,00*5</t>
  </si>
  <si>
    <t>-2064103957</t>
  </si>
  <si>
    <t>"odvod kondenzátu z technické místnosti" 8,00*5</t>
  </si>
  <si>
    <t>-453351664</t>
  </si>
  <si>
    <t>"odvod kondenzátu z technické místnosti" 5*2</t>
  </si>
  <si>
    <t>-339329010</t>
  </si>
  <si>
    <t>20,00+40,00</t>
  </si>
  <si>
    <t>-1227244364</t>
  </si>
  <si>
    <t>-1932218348</t>
  </si>
  <si>
    <t>-426120771</t>
  </si>
  <si>
    <t>1778983632</t>
  </si>
  <si>
    <t>217760093</t>
  </si>
  <si>
    <t>-1111313806</t>
  </si>
  <si>
    <t>-29144943</t>
  </si>
  <si>
    <t>1530207405</t>
  </si>
  <si>
    <t>1725934798</t>
  </si>
  <si>
    <t>2135165154</t>
  </si>
  <si>
    <t>1132664707</t>
  </si>
  <si>
    <t>-573060197</t>
  </si>
  <si>
    <t>-1527179016</t>
  </si>
  <si>
    <t>232026926</t>
  </si>
  <si>
    <t>1569237076</t>
  </si>
  <si>
    <t>233166058</t>
  </si>
  <si>
    <t>871261531</t>
  </si>
  <si>
    <t>508860376</t>
  </si>
  <si>
    <t>-1723779865</t>
  </si>
  <si>
    <t>-1738658847</t>
  </si>
  <si>
    <t>290329821</t>
  </si>
  <si>
    <t>1037451844</t>
  </si>
  <si>
    <t>1357697975</t>
  </si>
  <si>
    <t>"prostup VZT potrubí mezi stropem 2.NP a 3.NP" 44</t>
  </si>
  <si>
    <t>1149297361</t>
  </si>
  <si>
    <t>"zakrytí VZT vedení" 38,00*0,80</t>
  </si>
  <si>
    <t>869999394</t>
  </si>
  <si>
    <t>"viz výkes D.1.1.02" (8,86+8,93+8,62+8,82+11,25+8,91+8,94+9,03+8,65)+((4,15*7)*(0,30+0,30))</t>
  </si>
  <si>
    <t>"viz výkes D.1.1.03" (8,82+8,96+8,64+8,82+11,18+8,87+9,03+8,99+8,61)+((4,15+4,15+4,15)*(0,30+0,30))</t>
  </si>
  <si>
    <t>"chodby"</t>
  </si>
  <si>
    <t>"1.NP" (2,60*1,40*3)+(4,00*2,60)</t>
  </si>
  <si>
    <t>"2.NP" (2,60*1,40*3)+(4,00*2,60)</t>
  </si>
  <si>
    <t>-672106713</t>
  </si>
  <si>
    <t>"chodby" 2,60*8</t>
  </si>
  <si>
    <t>422658224</t>
  </si>
  <si>
    <t>1304472370</t>
  </si>
  <si>
    <t>1045234279</t>
  </si>
  <si>
    <t>-472161951</t>
  </si>
  <si>
    <t>18*30,00</t>
  </si>
  <si>
    <t>816272336</t>
  </si>
  <si>
    <t>540*1,05 'Přepočtené koeficientem množství</t>
  </si>
  <si>
    <t>-1096358042</t>
  </si>
  <si>
    <t>"množství převzato z položky č. 763121421" 30,40</t>
  </si>
  <si>
    <t>"množství převzato z položky č. 763131411" 231,47</t>
  </si>
  <si>
    <t>"po zapravených otvorech v bytech" 18*50</t>
  </si>
  <si>
    <t>-668151237</t>
  </si>
  <si>
    <t>D.b - Elektroinstalace</t>
  </si>
  <si>
    <t>Pol7</t>
  </si>
  <si>
    <t>Pol8</t>
  </si>
  <si>
    <t>D.c - Ústřední topení</t>
  </si>
  <si>
    <t xml:space="preserve">    PODLAHOVÉ TOPENÍ - PODLAHOVÉ TOPENÍ</t>
  </si>
  <si>
    <t>D5 - POTRUBÍ</t>
  </si>
  <si>
    <t>D6 - TEPELNÉ IZOLACE</t>
  </si>
  <si>
    <t>D7 - ČERPADLA</t>
  </si>
  <si>
    <t>Pol44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</si>
  <si>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500×700×63</t>
  </si>
  <si>
    <t>Pol45</t>
  </si>
  <si>
    <t>Pol46</t>
  </si>
  <si>
    <t>Pol47</t>
  </si>
  <si>
    <t>Pol48</t>
  </si>
  <si>
    <t>Pol49</t>
  </si>
  <si>
    <t>Pol50</t>
  </si>
  <si>
    <t>Pol51</t>
  </si>
  <si>
    <t>Uzavírací a vyvažovací ventil bez vypouštění DN10</t>
  </si>
  <si>
    <t>-.22.1</t>
  </si>
  <si>
    <t>1699297606</t>
  </si>
  <si>
    <t>Pol52</t>
  </si>
  <si>
    <t>16.2x2x6 plastové potrubí, 100m kotouč, pro instalace vytápění</t>
  </si>
  <si>
    <t>Pol53</t>
  </si>
  <si>
    <t>Pol54</t>
  </si>
  <si>
    <t>94119507</t>
  </si>
  <si>
    <t>Pol55</t>
  </si>
  <si>
    <t>Zprovoznění plynového kotle</t>
  </si>
  <si>
    <t>D.d.a - Vzduchotechnika 1</t>
  </si>
  <si>
    <t>Pol57</t>
  </si>
  <si>
    <t>Rekuperační jednotka s protiproudým výměníkem s účinností 85 %, automatický bypas a integrovaný PTC předehřev. Průtok 550m³/hod, externí tlak  200 Pa. Dodávka vč. ovladače jednotky.</t>
  </si>
  <si>
    <t>Pol58</t>
  </si>
  <si>
    <t>Pol581</t>
  </si>
  <si>
    <t>Pol59</t>
  </si>
  <si>
    <t>Odvodní talířový ventil</t>
  </si>
  <si>
    <t>Pol60</t>
  </si>
  <si>
    <t>Pol61</t>
  </si>
  <si>
    <t>Lisovaný švově svařovaný oblouk s těsněním Ø125 mm 60°</t>
  </si>
  <si>
    <t>Lisovaný švově svařovaný oblouk s těsněním Ø200 mm 60°</t>
  </si>
  <si>
    <t>Segmentový oblouk s krátkou instalační délkou a nasouvacím koncem Ø200 mm 90°</t>
  </si>
  <si>
    <t>-.24.1</t>
  </si>
  <si>
    <t>Pol62</t>
  </si>
  <si>
    <t>Pol63</t>
  </si>
  <si>
    <t>Vinutá izolační pouzdra z kamenné vlny, kašírovaná vyztuženou hliníkovou fólií se samolepícím přesahem.  Tloušťka izolační vrstvy 100 mm</t>
  </si>
  <si>
    <t>Pol64</t>
  </si>
  <si>
    <t>Kaučuková izolace s vysokým difuzním odporem, černý povrch, nesamolepicí, faktor difuzního odporu µ ≥ 10.000, rozsah použití: -50°C až +110°C Tloušťka izolační vrstvy 30 mm</t>
  </si>
  <si>
    <t>Pol65</t>
  </si>
  <si>
    <t>Vinutá izolační pouzdra z kamenné vlny, kašírovaná vyztuženou hliníkovou fólií se samolepícím přesahem.  Tloušťka izolační vrstvy 50 mm</t>
  </si>
  <si>
    <t>Pol66</t>
  </si>
  <si>
    <t>D.d.b - Vzduchotechnika 2</t>
  </si>
  <si>
    <t>-.28.1</t>
  </si>
  <si>
    <t>Rozdělovací box 1 × vstup Ø200, 4 × výstup Ø125</t>
  </si>
  <si>
    <t>Pol67</t>
  </si>
  <si>
    <t>Spojovací box 2 × vstup Ø125, 1 × výstup Ø160</t>
  </si>
  <si>
    <t>Pol68</t>
  </si>
  <si>
    <t>Vnější spojka na spojení tvarovek Ø160 mm</t>
  </si>
  <si>
    <t>Pol69</t>
  </si>
  <si>
    <t>Vnitřní spojka na spojení trub Ø125 mm</t>
  </si>
  <si>
    <t>Pol70</t>
  </si>
  <si>
    <t>Pol71</t>
  </si>
  <si>
    <t>D.d.c - Vzduchotechnika 3</t>
  </si>
  <si>
    <t>Pol73</t>
  </si>
  <si>
    <t>Spojovací box 2 × vstup Ø125, 1 × výstup Ø200</t>
  </si>
  <si>
    <t>Pol74</t>
  </si>
  <si>
    <t>Pol75</t>
  </si>
  <si>
    <t>D.d.d - Vzduchotechnika 4</t>
  </si>
  <si>
    <t>Pol77</t>
  </si>
  <si>
    <t>P</t>
  </si>
  <si>
    <t>Poznámka k položce:
Centrická lisovaná redukce Ø125 / Ø100</t>
  </si>
  <si>
    <t>Pol78</t>
  </si>
  <si>
    <t>D.d.e - Vzduchotechnika 5</t>
  </si>
  <si>
    <t>Pol80</t>
  </si>
  <si>
    <t>Pol81</t>
  </si>
  <si>
    <t>Pol82</t>
  </si>
  <si>
    <t>Pol83</t>
  </si>
  <si>
    <t>Pol84</t>
  </si>
  <si>
    <t>Pol85</t>
  </si>
  <si>
    <t>Pol86</t>
  </si>
  <si>
    <t>Pol87</t>
  </si>
  <si>
    <t>Pol88</t>
  </si>
  <si>
    <t>Pol89</t>
  </si>
  <si>
    <t>D.. - Způsobilé výdaje - vedlejší aktivity</t>
  </si>
  <si>
    <t>-1371411612</t>
  </si>
  <si>
    <t>1399102467</t>
  </si>
  <si>
    <t>-1946000876</t>
  </si>
  <si>
    <t>1597276815</t>
  </si>
  <si>
    <t>-668341961</t>
  </si>
  <si>
    <t>-378037091</t>
  </si>
  <si>
    <t>845015489</t>
  </si>
  <si>
    <t>D... - Nezpůsobilé výdaje</t>
  </si>
  <si>
    <t>342586483</t>
  </si>
  <si>
    <t>18*80,00</t>
  </si>
  <si>
    <t>1339536393</t>
  </si>
  <si>
    <t>971946417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</si>
</sst>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(TZB)  BD v Milíně, blok B, C, D - IV.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ROUND(AG95+AG105+AG115,2)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ROUND(AS95+AS105+AS115,2)</f>
        <v>0</v>
      </c>
      <c r="AT94" s="113">
        <f>ROUND(SUM(AV94:AW94),2)</f>
        <v>0</v>
      </c>
      <c r="AU94" s="114">
        <f>ROUND(AU95+AU105+AU115,5)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ROUND(AZ95+AZ105+AZ115,2)</f>
        <v>0</v>
      </c>
      <c r="BA94" s="113">
        <f>ROUND(BA95+BA105+BA115,2)</f>
        <v>0</v>
      </c>
      <c r="BB94" s="113">
        <f>ROUND(BB95+BB105+BB115,2)</f>
        <v>0</v>
      </c>
      <c r="BC94" s="113">
        <f>ROUND(BC95+BC105+BC115,2)</f>
        <v>0</v>
      </c>
      <c r="BD94" s="115">
        <f>ROUND(BD95+BD105+BD115,2)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ROUND(AG96+AG103+AG104,2)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ROUND(AS96+AS103+AS104,2)</f>
        <v>0</v>
      </c>
      <c r="AT95" s="127">
        <f>ROUND(SUM(AV95:AW95),2)</f>
        <v>0</v>
      </c>
      <c r="AU95" s="128">
        <f>ROUND(AU96+AU103+AU104,5)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ROUND(AZ96+AZ103+AZ104,2)</f>
        <v>0</v>
      </c>
      <c r="BA95" s="127">
        <f>ROUND(BA96+BA103+BA104,2)</f>
        <v>0</v>
      </c>
      <c r="BB95" s="127">
        <f>ROUND(BB96+BB103+BB104,2)</f>
        <v>0</v>
      </c>
      <c r="BC95" s="127">
        <f>ROUND(BC96+BC103+BC104,2)</f>
        <v>0</v>
      </c>
      <c r="BD95" s="129">
        <f>ROUND(BD96+BD103+BD104,2)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4"/>
      <c r="B96" s="69"/>
      <c r="C96" s="131"/>
      <c r="D96" s="131"/>
      <c r="E96" s="132" t="s">
        <v>82</v>
      </c>
      <c r="F96" s="132"/>
      <c r="G96" s="132"/>
      <c r="H96" s="132"/>
      <c r="I96" s="132"/>
      <c r="J96" s="131"/>
      <c r="K96" s="132" t="s">
        <v>83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ROUND(SUM(AG97:AG102),2)</f>
        <v>0</v>
      </c>
      <c r="AH96" s="131"/>
      <c r="AI96" s="131"/>
      <c r="AJ96" s="131"/>
      <c r="AK96" s="131"/>
      <c r="AL96" s="131"/>
      <c r="AM96" s="131"/>
      <c r="AN96" s="134">
        <f>SUM(AG96,AT96)</f>
        <v>0</v>
      </c>
      <c r="AO96" s="131"/>
      <c r="AP96" s="131"/>
      <c r="AQ96" s="135" t="s">
        <v>84</v>
      </c>
      <c r="AR96" s="71"/>
      <c r="AS96" s="136">
        <f>ROUND(SUM(AS97:AS102),2)</f>
        <v>0</v>
      </c>
      <c r="AT96" s="137">
        <f>ROUND(SUM(AV96:AW96),2)</f>
        <v>0</v>
      </c>
      <c r="AU96" s="138">
        <f>ROUND(SUM(AU97:AU102),5)</f>
        <v>0</v>
      </c>
      <c r="AV96" s="137">
        <f>ROUND(AZ96*L29,2)</f>
        <v>0</v>
      </c>
      <c r="AW96" s="137">
        <f>ROUND(BA96*L30,2)</f>
        <v>0</v>
      </c>
      <c r="AX96" s="137">
        <f>ROUND(BB96*L29,2)</f>
        <v>0</v>
      </c>
      <c r="AY96" s="137">
        <f>ROUND(BC96*L30,2)</f>
        <v>0</v>
      </c>
      <c r="AZ96" s="137">
        <f>ROUND(SUM(AZ97:AZ102),2)</f>
        <v>0</v>
      </c>
      <c r="BA96" s="137">
        <f>ROUND(SUM(BA97:BA102),2)</f>
        <v>0</v>
      </c>
      <c r="BB96" s="137">
        <f>ROUND(SUM(BB97:BB102),2)</f>
        <v>0</v>
      </c>
      <c r="BC96" s="137">
        <f>ROUND(SUM(BC97:BC102),2)</f>
        <v>0</v>
      </c>
      <c r="BD96" s="139">
        <f>ROUND(SUM(BD97:BD102),2)</f>
        <v>0</v>
      </c>
      <c r="BE96" s="4"/>
      <c r="BS96" s="140" t="s">
        <v>72</v>
      </c>
      <c r="BT96" s="140" t="s">
        <v>85</v>
      </c>
      <c r="BU96" s="140" t="s">
        <v>74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pans="1:90" s="4" customFormat="1" ht="16.5" customHeight="1">
      <c r="A97" s="141" t="s">
        <v>87</v>
      </c>
      <c r="B97" s="69"/>
      <c r="C97" s="131"/>
      <c r="D97" s="131"/>
      <c r="E97" s="131"/>
      <c r="F97" s="132" t="s">
        <v>88</v>
      </c>
      <c r="G97" s="132"/>
      <c r="H97" s="132"/>
      <c r="I97" s="132"/>
      <c r="J97" s="132"/>
      <c r="K97" s="131"/>
      <c r="L97" s="132" t="s">
        <v>89</v>
      </c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4">
        <f>'B.a - Stavební přípomoce'!J34</f>
        <v>0</v>
      </c>
      <c r="AH97" s="131"/>
      <c r="AI97" s="131"/>
      <c r="AJ97" s="131"/>
      <c r="AK97" s="131"/>
      <c r="AL97" s="131"/>
      <c r="AM97" s="131"/>
      <c r="AN97" s="134">
        <f>SUM(AG97,AT97)</f>
        <v>0</v>
      </c>
      <c r="AO97" s="131"/>
      <c r="AP97" s="131"/>
      <c r="AQ97" s="135" t="s">
        <v>84</v>
      </c>
      <c r="AR97" s="71"/>
      <c r="AS97" s="136">
        <v>0</v>
      </c>
      <c r="AT97" s="137">
        <f>ROUND(SUM(AV97:AW97),2)</f>
        <v>0</v>
      </c>
      <c r="AU97" s="138">
        <f>'B.a - Stavební přípomoce'!P140</f>
        <v>0</v>
      </c>
      <c r="AV97" s="137">
        <f>'B.a - Stavební přípomoce'!J37</f>
        <v>0</v>
      </c>
      <c r="AW97" s="137">
        <f>'B.a - Stavební přípomoce'!J38</f>
        <v>0</v>
      </c>
      <c r="AX97" s="137">
        <f>'B.a - Stavební přípomoce'!J39</f>
        <v>0</v>
      </c>
      <c r="AY97" s="137">
        <f>'B.a - Stavební přípomoce'!J40</f>
        <v>0</v>
      </c>
      <c r="AZ97" s="137">
        <f>'B.a - Stavební přípomoce'!F37</f>
        <v>0</v>
      </c>
      <c r="BA97" s="137">
        <f>'B.a - Stavební přípomoce'!F38</f>
        <v>0</v>
      </c>
      <c r="BB97" s="137">
        <f>'B.a - Stavební přípomoce'!F39</f>
        <v>0</v>
      </c>
      <c r="BC97" s="137">
        <f>'B.a - Stavební přípomoce'!F40</f>
        <v>0</v>
      </c>
      <c r="BD97" s="139">
        <f>'B.a - Stavební přípomoce'!F41</f>
        <v>0</v>
      </c>
      <c r="BE97" s="4"/>
      <c r="BT97" s="140" t="s">
        <v>90</v>
      </c>
      <c r="BV97" s="140" t="s">
        <v>75</v>
      </c>
      <c r="BW97" s="140" t="s">
        <v>91</v>
      </c>
      <c r="BX97" s="140" t="s">
        <v>86</v>
      </c>
      <c r="CL97" s="140" t="s">
        <v>1</v>
      </c>
    </row>
    <row r="98" spans="1:90" s="4" customFormat="1" ht="16.5" customHeight="1">
      <c r="A98" s="141" t="s">
        <v>87</v>
      </c>
      <c r="B98" s="69"/>
      <c r="C98" s="131"/>
      <c r="D98" s="131"/>
      <c r="E98" s="131"/>
      <c r="F98" s="132" t="s">
        <v>92</v>
      </c>
      <c r="G98" s="132"/>
      <c r="H98" s="132"/>
      <c r="I98" s="132"/>
      <c r="J98" s="132"/>
      <c r="K98" s="131"/>
      <c r="L98" s="132" t="s">
        <v>93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4">
        <f>'B.b - Elektroinstalace'!J34</f>
        <v>0</v>
      </c>
      <c r="AH98" s="131"/>
      <c r="AI98" s="131"/>
      <c r="AJ98" s="131"/>
      <c r="AK98" s="131"/>
      <c r="AL98" s="131"/>
      <c r="AM98" s="131"/>
      <c r="AN98" s="134">
        <f>SUM(AG98,AT98)</f>
        <v>0</v>
      </c>
      <c r="AO98" s="131"/>
      <c r="AP98" s="131"/>
      <c r="AQ98" s="135" t="s">
        <v>84</v>
      </c>
      <c r="AR98" s="71"/>
      <c r="AS98" s="136">
        <v>0</v>
      </c>
      <c r="AT98" s="137">
        <f>ROUND(SUM(AV98:AW98),2)</f>
        <v>0</v>
      </c>
      <c r="AU98" s="138">
        <f>'B.b - Elektroinstalace'!P128</f>
        <v>0</v>
      </c>
      <c r="AV98" s="137">
        <f>'B.b - Elektroinstalace'!J37</f>
        <v>0</v>
      </c>
      <c r="AW98" s="137">
        <f>'B.b - Elektroinstalace'!J38</f>
        <v>0</v>
      </c>
      <c r="AX98" s="137">
        <f>'B.b - Elektroinstalace'!J39</f>
        <v>0</v>
      </c>
      <c r="AY98" s="137">
        <f>'B.b - Elektroinstalace'!J40</f>
        <v>0</v>
      </c>
      <c r="AZ98" s="137">
        <f>'B.b - Elektroinstalace'!F37</f>
        <v>0</v>
      </c>
      <c r="BA98" s="137">
        <f>'B.b - Elektroinstalace'!F38</f>
        <v>0</v>
      </c>
      <c r="BB98" s="137">
        <f>'B.b - Elektroinstalace'!F39</f>
        <v>0</v>
      </c>
      <c r="BC98" s="137">
        <f>'B.b - Elektroinstalace'!F40</f>
        <v>0</v>
      </c>
      <c r="BD98" s="139">
        <f>'B.b - Elektroinstalace'!F41</f>
        <v>0</v>
      </c>
      <c r="BE98" s="4"/>
      <c r="BT98" s="140" t="s">
        <v>90</v>
      </c>
      <c r="BV98" s="140" t="s">
        <v>75</v>
      </c>
      <c r="BW98" s="140" t="s">
        <v>94</v>
      </c>
      <c r="BX98" s="140" t="s">
        <v>86</v>
      </c>
      <c r="CL98" s="140" t="s">
        <v>1</v>
      </c>
    </row>
    <row r="99" spans="1:90" s="4" customFormat="1" ht="16.5" customHeight="1">
      <c r="A99" s="141" t="s">
        <v>87</v>
      </c>
      <c r="B99" s="69"/>
      <c r="C99" s="131"/>
      <c r="D99" s="131"/>
      <c r="E99" s="131"/>
      <c r="F99" s="132" t="s">
        <v>95</v>
      </c>
      <c r="G99" s="132"/>
      <c r="H99" s="132"/>
      <c r="I99" s="132"/>
      <c r="J99" s="132"/>
      <c r="K99" s="131"/>
      <c r="L99" s="132" t="s">
        <v>96</v>
      </c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4">
        <f>'B.c - Ústřední topení'!J34</f>
        <v>0</v>
      </c>
      <c r="AH99" s="131"/>
      <c r="AI99" s="131"/>
      <c r="AJ99" s="131"/>
      <c r="AK99" s="131"/>
      <c r="AL99" s="131"/>
      <c r="AM99" s="131"/>
      <c r="AN99" s="134">
        <f>SUM(AG99,AT99)</f>
        <v>0</v>
      </c>
      <c r="AO99" s="131"/>
      <c r="AP99" s="131"/>
      <c r="AQ99" s="135" t="s">
        <v>84</v>
      </c>
      <c r="AR99" s="71"/>
      <c r="AS99" s="136">
        <v>0</v>
      </c>
      <c r="AT99" s="137">
        <f>ROUND(SUM(AV99:AW99),2)</f>
        <v>0</v>
      </c>
      <c r="AU99" s="138">
        <f>'B.c - Ústřední topení'!P133</f>
        <v>0</v>
      </c>
      <c r="AV99" s="137">
        <f>'B.c - Ústřední topení'!J37</f>
        <v>0</v>
      </c>
      <c r="AW99" s="137">
        <f>'B.c - Ústřední topení'!J38</f>
        <v>0</v>
      </c>
      <c r="AX99" s="137">
        <f>'B.c - Ústřední topení'!J39</f>
        <v>0</v>
      </c>
      <c r="AY99" s="137">
        <f>'B.c - Ústřední topení'!J40</f>
        <v>0</v>
      </c>
      <c r="AZ99" s="137">
        <f>'B.c - Ústřední topení'!F37</f>
        <v>0</v>
      </c>
      <c r="BA99" s="137">
        <f>'B.c - Ústřední topení'!F38</f>
        <v>0</v>
      </c>
      <c r="BB99" s="137">
        <f>'B.c - Ústřední topení'!F39</f>
        <v>0</v>
      </c>
      <c r="BC99" s="137">
        <f>'B.c - Ústřední topení'!F40</f>
        <v>0</v>
      </c>
      <c r="BD99" s="139">
        <f>'B.c - Ústřední topení'!F41</f>
        <v>0</v>
      </c>
      <c r="BE99" s="4"/>
      <c r="BT99" s="140" t="s">
        <v>90</v>
      </c>
      <c r="BV99" s="140" t="s">
        <v>75</v>
      </c>
      <c r="BW99" s="140" t="s">
        <v>97</v>
      </c>
      <c r="BX99" s="140" t="s">
        <v>86</v>
      </c>
      <c r="CL99" s="140" t="s">
        <v>1</v>
      </c>
    </row>
    <row r="100" spans="1:90" s="4" customFormat="1" ht="16.5" customHeight="1">
      <c r="A100" s="141" t="s">
        <v>87</v>
      </c>
      <c r="B100" s="69"/>
      <c r="C100" s="131"/>
      <c r="D100" s="131"/>
      <c r="E100" s="131"/>
      <c r="F100" s="132" t="s">
        <v>98</v>
      </c>
      <c r="G100" s="132"/>
      <c r="H100" s="132"/>
      <c r="I100" s="132"/>
      <c r="J100" s="132"/>
      <c r="K100" s="131"/>
      <c r="L100" s="132" t="s">
        <v>99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4">
        <f>'B.d.a - Vzduchotechnika 1'!J34</f>
        <v>0</v>
      </c>
      <c r="AH100" s="131"/>
      <c r="AI100" s="131"/>
      <c r="AJ100" s="131"/>
      <c r="AK100" s="131"/>
      <c r="AL100" s="131"/>
      <c r="AM100" s="131"/>
      <c r="AN100" s="134">
        <f>SUM(AG100,AT100)</f>
        <v>0</v>
      </c>
      <c r="AO100" s="131"/>
      <c r="AP100" s="131"/>
      <c r="AQ100" s="135" t="s">
        <v>84</v>
      </c>
      <c r="AR100" s="71"/>
      <c r="AS100" s="136">
        <v>0</v>
      </c>
      <c r="AT100" s="137">
        <f>ROUND(SUM(AV100:AW100),2)</f>
        <v>0</v>
      </c>
      <c r="AU100" s="138">
        <f>'B.d.a - Vzduchotechnika 1'!P132</f>
        <v>0</v>
      </c>
      <c r="AV100" s="137">
        <f>'B.d.a - Vzduchotechnika 1'!J37</f>
        <v>0</v>
      </c>
      <c r="AW100" s="137">
        <f>'B.d.a - Vzduchotechnika 1'!J38</f>
        <v>0</v>
      </c>
      <c r="AX100" s="137">
        <f>'B.d.a - Vzduchotechnika 1'!J39</f>
        <v>0</v>
      </c>
      <c r="AY100" s="137">
        <f>'B.d.a - Vzduchotechnika 1'!J40</f>
        <v>0</v>
      </c>
      <c r="AZ100" s="137">
        <f>'B.d.a - Vzduchotechnika 1'!F37</f>
        <v>0</v>
      </c>
      <c r="BA100" s="137">
        <f>'B.d.a - Vzduchotechnika 1'!F38</f>
        <v>0</v>
      </c>
      <c r="BB100" s="137">
        <f>'B.d.a - Vzduchotechnika 1'!F39</f>
        <v>0</v>
      </c>
      <c r="BC100" s="137">
        <f>'B.d.a - Vzduchotechnika 1'!F40</f>
        <v>0</v>
      </c>
      <c r="BD100" s="139">
        <f>'B.d.a - Vzduchotechnika 1'!F41</f>
        <v>0</v>
      </c>
      <c r="BE100" s="4"/>
      <c r="BT100" s="140" t="s">
        <v>90</v>
      </c>
      <c r="BV100" s="140" t="s">
        <v>75</v>
      </c>
      <c r="BW100" s="140" t="s">
        <v>100</v>
      </c>
      <c r="BX100" s="140" t="s">
        <v>86</v>
      </c>
      <c r="CL100" s="140" t="s">
        <v>1</v>
      </c>
    </row>
    <row r="101" spans="1:90" s="4" customFormat="1" ht="16.5" customHeight="1">
      <c r="A101" s="141" t="s">
        <v>87</v>
      </c>
      <c r="B101" s="69"/>
      <c r="C101" s="131"/>
      <c r="D101" s="131"/>
      <c r="E101" s="131"/>
      <c r="F101" s="132" t="s">
        <v>101</v>
      </c>
      <c r="G101" s="132"/>
      <c r="H101" s="132"/>
      <c r="I101" s="132"/>
      <c r="J101" s="132"/>
      <c r="K101" s="131"/>
      <c r="L101" s="132" t="s">
        <v>102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4">
        <f>'B.d.b - Vzduchotechnika 2'!J34</f>
        <v>0</v>
      </c>
      <c r="AH101" s="131"/>
      <c r="AI101" s="131"/>
      <c r="AJ101" s="131"/>
      <c r="AK101" s="131"/>
      <c r="AL101" s="131"/>
      <c r="AM101" s="131"/>
      <c r="AN101" s="134">
        <f>SUM(AG101,AT101)</f>
        <v>0</v>
      </c>
      <c r="AO101" s="131"/>
      <c r="AP101" s="131"/>
      <c r="AQ101" s="135" t="s">
        <v>84</v>
      </c>
      <c r="AR101" s="71"/>
      <c r="AS101" s="136">
        <v>0</v>
      </c>
      <c r="AT101" s="137">
        <f>ROUND(SUM(AV101:AW101),2)</f>
        <v>0</v>
      </c>
      <c r="AU101" s="138">
        <f>'B.d.b - Vzduchotechnika 2'!P132</f>
        <v>0</v>
      </c>
      <c r="AV101" s="137">
        <f>'B.d.b - Vzduchotechnika 2'!J37</f>
        <v>0</v>
      </c>
      <c r="AW101" s="137">
        <f>'B.d.b - Vzduchotechnika 2'!J38</f>
        <v>0</v>
      </c>
      <c r="AX101" s="137">
        <f>'B.d.b - Vzduchotechnika 2'!J39</f>
        <v>0</v>
      </c>
      <c r="AY101" s="137">
        <f>'B.d.b - Vzduchotechnika 2'!J40</f>
        <v>0</v>
      </c>
      <c r="AZ101" s="137">
        <f>'B.d.b - Vzduchotechnika 2'!F37</f>
        <v>0</v>
      </c>
      <c r="BA101" s="137">
        <f>'B.d.b - Vzduchotechnika 2'!F38</f>
        <v>0</v>
      </c>
      <c r="BB101" s="137">
        <f>'B.d.b - Vzduchotechnika 2'!F39</f>
        <v>0</v>
      </c>
      <c r="BC101" s="137">
        <f>'B.d.b - Vzduchotechnika 2'!F40</f>
        <v>0</v>
      </c>
      <c r="BD101" s="139">
        <f>'B.d.b - Vzduchotechnika 2'!F41</f>
        <v>0</v>
      </c>
      <c r="BE101" s="4"/>
      <c r="BT101" s="140" t="s">
        <v>90</v>
      </c>
      <c r="BV101" s="140" t="s">
        <v>75</v>
      </c>
      <c r="BW101" s="140" t="s">
        <v>103</v>
      </c>
      <c r="BX101" s="140" t="s">
        <v>86</v>
      </c>
      <c r="CL101" s="140" t="s">
        <v>1</v>
      </c>
    </row>
    <row r="102" spans="1:90" s="4" customFormat="1" ht="16.5" customHeight="1">
      <c r="A102" s="141" t="s">
        <v>87</v>
      </c>
      <c r="B102" s="69"/>
      <c r="C102" s="131"/>
      <c r="D102" s="131"/>
      <c r="E102" s="131"/>
      <c r="F102" s="132" t="s">
        <v>104</v>
      </c>
      <c r="G102" s="132"/>
      <c r="H102" s="132"/>
      <c r="I102" s="132"/>
      <c r="J102" s="132"/>
      <c r="K102" s="131"/>
      <c r="L102" s="132" t="s">
        <v>105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4">
        <f>'B.d.c - Vzduchotechnika 3'!J34</f>
        <v>0</v>
      </c>
      <c r="AH102" s="131"/>
      <c r="AI102" s="131"/>
      <c r="AJ102" s="131"/>
      <c r="AK102" s="131"/>
      <c r="AL102" s="131"/>
      <c r="AM102" s="131"/>
      <c r="AN102" s="134">
        <f>SUM(AG102,AT102)</f>
        <v>0</v>
      </c>
      <c r="AO102" s="131"/>
      <c r="AP102" s="131"/>
      <c r="AQ102" s="135" t="s">
        <v>84</v>
      </c>
      <c r="AR102" s="71"/>
      <c r="AS102" s="136">
        <v>0</v>
      </c>
      <c r="AT102" s="137">
        <f>ROUND(SUM(AV102:AW102),2)</f>
        <v>0</v>
      </c>
      <c r="AU102" s="138">
        <f>'B.d.c - Vzduchotechnika 3'!P132</f>
        <v>0</v>
      </c>
      <c r="AV102" s="137">
        <f>'B.d.c - Vzduchotechnika 3'!J37</f>
        <v>0</v>
      </c>
      <c r="AW102" s="137">
        <f>'B.d.c - Vzduchotechnika 3'!J38</f>
        <v>0</v>
      </c>
      <c r="AX102" s="137">
        <f>'B.d.c - Vzduchotechnika 3'!J39</f>
        <v>0</v>
      </c>
      <c r="AY102" s="137">
        <f>'B.d.c - Vzduchotechnika 3'!J40</f>
        <v>0</v>
      </c>
      <c r="AZ102" s="137">
        <f>'B.d.c - Vzduchotechnika 3'!F37</f>
        <v>0</v>
      </c>
      <c r="BA102" s="137">
        <f>'B.d.c - Vzduchotechnika 3'!F38</f>
        <v>0</v>
      </c>
      <c r="BB102" s="137">
        <f>'B.d.c - Vzduchotechnika 3'!F39</f>
        <v>0</v>
      </c>
      <c r="BC102" s="137">
        <f>'B.d.c - Vzduchotechnika 3'!F40</f>
        <v>0</v>
      </c>
      <c r="BD102" s="139">
        <f>'B.d.c - Vzduchotechnika 3'!F41</f>
        <v>0</v>
      </c>
      <c r="BE102" s="4"/>
      <c r="BT102" s="140" t="s">
        <v>90</v>
      </c>
      <c r="BV102" s="140" t="s">
        <v>75</v>
      </c>
      <c r="BW102" s="140" t="s">
        <v>106</v>
      </c>
      <c r="BX102" s="140" t="s">
        <v>86</v>
      </c>
      <c r="CL102" s="140" t="s">
        <v>1</v>
      </c>
    </row>
    <row r="103" spans="1:90" s="4" customFormat="1" ht="16.5" customHeight="1">
      <c r="A103" s="141" t="s">
        <v>87</v>
      </c>
      <c r="B103" s="69"/>
      <c r="C103" s="131"/>
      <c r="D103" s="131"/>
      <c r="E103" s="132" t="s">
        <v>107</v>
      </c>
      <c r="F103" s="132"/>
      <c r="G103" s="132"/>
      <c r="H103" s="132"/>
      <c r="I103" s="132"/>
      <c r="J103" s="131"/>
      <c r="K103" s="132" t="s">
        <v>108</v>
      </c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4">
        <f>'B.. - Způsobilé výdaje - ...'!J32</f>
        <v>0</v>
      </c>
      <c r="AH103" s="131"/>
      <c r="AI103" s="131"/>
      <c r="AJ103" s="131"/>
      <c r="AK103" s="131"/>
      <c r="AL103" s="131"/>
      <c r="AM103" s="131"/>
      <c r="AN103" s="134">
        <f>SUM(AG103,AT103)</f>
        <v>0</v>
      </c>
      <c r="AO103" s="131"/>
      <c r="AP103" s="131"/>
      <c r="AQ103" s="135" t="s">
        <v>84</v>
      </c>
      <c r="AR103" s="71"/>
      <c r="AS103" s="136">
        <v>0</v>
      </c>
      <c r="AT103" s="137">
        <f>ROUND(SUM(AV103:AW103),2)</f>
        <v>0</v>
      </c>
      <c r="AU103" s="138">
        <f>'B.. - Způsobilé výdaje - ...'!P124</f>
        <v>0</v>
      </c>
      <c r="AV103" s="137">
        <f>'B.. - Způsobilé výdaje - ...'!J35</f>
        <v>0</v>
      </c>
      <c r="AW103" s="137">
        <f>'B.. - Způsobilé výdaje - ...'!J36</f>
        <v>0</v>
      </c>
      <c r="AX103" s="137">
        <f>'B.. - Způsobilé výdaje - ...'!J37</f>
        <v>0</v>
      </c>
      <c r="AY103" s="137">
        <f>'B.. - Způsobilé výdaje - ...'!J38</f>
        <v>0</v>
      </c>
      <c r="AZ103" s="137">
        <f>'B.. - Způsobilé výdaje - ...'!F35</f>
        <v>0</v>
      </c>
      <c r="BA103" s="137">
        <f>'B.. - Způsobilé výdaje - ...'!F36</f>
        <v>0</v>
      </c>
      <c r="BB103" s="137">
        <f>'B.. - Způsobilé výdaje - ...'!F37</f>
        <v>0</v>
      </c>
      <c r="BC103" s="137">
        <f>'B.. - Způsobilé výdaje - ...'!F38</f>
        <v>0</v>
      </c>
      <c r="BD103" s="139">
        <f>'B.. - Způsobilé výdaje - ...'!F39</f>
        <v>0</v>
      </c>
      <c r="BE103" s="4"/>
      <c r="BT103" s="140" t="s">
        <v>85</v>
      </c>
      <c r="BV103" s="140" t="s">
        <v>75</v>
      </c>
      <c r="BW103" s="140" t="s">
        <v>109</v>
      </c>
      <c r="BX103" s="140" t="s">
        <v>81</v>
      </c>
      <c r="CL103" s="140" t="s">
        <v>1</v>
      </c>
    </row>
    <row r="104" spans="1:90" s="4" customFormat="1" ht="16.5" customHeight="1">
      <c r="A104" s="141" t="s">
        <v>87</v>
      </c>
      <c r="B104" s="69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4">
        <f>'B... - Nezpůsobilé výdaje'!J32</f>
        <v>0</v>
      </c>
      <c r="AH104" s="131"/>
      <c r="AI104" s="131"/>
      <c r="AJ104" s="131"/>
      <c r="AK104" s="131"/>
      <c r="AL104" s="131"/>
      <c r="AM104" s="131"/>
      <c r="AN104" s="134">
        <f>SUM(AG104,AT104)</f>
        <v>0</v>
      </c>
      <c r="AO104" s="131"/>
      <c r="AP104" s="131"/>
      <c r="AQ104" s="135" t="s">
        <v>84</v>
      </c>
      <c r="AR104" s="71"/>
      <c r="AS104" s="136">
        <v>0</v>
      </c>
      <c r="AT104" s="137">
        <f>ROUND(SUM(AV104:AW104),2)</f>
        <v>0</v>
      </c>
      <c r="AU104" s="138">
        <f>'B... - Nezpůsobilé výdaje'!P125</f>
        <v>0</v>
      </c>
      <c r="AV104" s="137">
        <f>'B... - Nezpůsobilé výdaje'!J35</f>
        <v>0</v>
      </c>
      <c r="AW104" s="137">
        <f>'B... - Nezpůsobilé výdaje'!J36</f>
        <v>0</v>
      </c>
      <c r="AX104" s="137">
        <f>'B... - Nezpůsobilé výdaje'!J37</f>
        <v>0</v>
      </c>
      <c r="AY104" s="137">
        <f>'B... - Nezpůsobilé výdaje'!J38</f>
        <v>0</v>
      </c>
      <c r="AZ104" s="137">
        <f>'B... - Nezpůsobilé výdaje'!F35</f>
        <v>0</v>
      </c>
      <c r="BA104" s="137">
        <f>'B... - Nezpůsobilé výdaje'!F36</f>
        <v>0</v>
      </c>
      <c r="BB104" s="137">
        <f>'B... - Nezpůsobilé výdaje'!F37</f>
        <v>0</v>
      </c>
      <c r="BC104" s="137">
        <f>'B... - Nezpůsobilé výdaje'!F38</f>
        <v>0</v>
      </c>
      <c r="BD104" s="139">
        <f>'B... - Nezpůsobilé výdaje'!F39</f>
        <v>0</v>
      </c>
      <c r="BE104" s="4"/>
      <c r="BT104" s="140" t="s">
        <v>85</v>
      </c>
      <c r="BV104" s="140" t="s">
        <v>75</v>
      </c>
      <c r="BW104" s="140" t="s">
        <v>112</v>
      </c>
      <c r="BX104" s="140" t="s">
        <v>81</v>
      </c>
      <c r="CL104" s="140" t="s">
        <v>1</v>
      </c>
    </row>
    <row r="105" spans="1:91" s="7" customFormat="1" ht="24.75" customHeight="1">
      <c r="A105" s="7"/>
      <c r="B105" s="118"/>
      <c r="C105" s="119"/>
      <c r="D105" s="120" t="s">
        <v>113</v>
      </c>
      <c r="E105" s="120"/>
      <c r="F105" s="120"/>
      <c r="G105" s="120"/>
      <c r="H105" s="120"/>
      <c r="I105" s="121"/>
      <c r="J105" s="120" t="s">
        <v>114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2">
        <f>ROUND(AG106+AG113+AG114,2)</f>
        <v>0</v>
      </c>
      <c r="AH105" s="121"/>
      <c r="AI105" s="121"/>
      <c r="AJ105" s="121"/>
      <c r="AK105" s="121"/>
      <c r="AL105" s="121"/>
      <c r="AM105" s="121"/>
      <c r="AN105" s="123">
        <f>SUM(AG105,AT105)</f>
        <v>0</v>
      </c>
      <c r="AO105" s="121"/>
      <c r="AP105" s="121"/>
      <c r="AQ105" s="124" t="s">
        <v>79</v>
      </c>
      <c r="AR105" s="125"/>
      <c r="AS105" s="126">
        <f>ROUND(AS106+AS113+AS114,2)</f>
        <v>0</v>
      </c>
      <c r="AT105" s="127">
        <f>ROUND(SUM(AV105:AW105),2)</f>
        <v>0</v>
      </c>
      <c r="AU105" s="128">
        <f>ROUND(AU106+AU113+AU114,5)</f>
        <v>0</v>
      </c>
      <c r="AV105" s="127">
        <f>ROUND(AZ105*L29,2)</f>
        <v>0</v>
      </c>
      <c r="AW105" s="127">
        <f>ROUND(BA105*L30,2)</f>
        <v>0</v>
      </c>
      <c r="AX105" s="127">
        <f>ROUND(BB105*L29,2)</f>
        <v>0</v>
      </c>
      <c r="AY105" s="127">
        <f>ROUND(BC105*L30,2)</f>
        <v>0</v>
      </c>
      <c r="AZ105" s="127">
        <f>ROUND(AZ106+AZ113+AZ114,2)</f>
        <v>0</v>
      </c>
      <c r="BA105" s="127">
        <f>ROUND(BA106+BA113+BA114,2)</f>
        <v>0</v>
      </c>
      <c r="BB105" s="127">
        <f>ROUND(BB106+BB113+BB114,2)</f>
        <v>0</v>
      </c>
      <c r="BC105" s="127">
        <f>ROUND(BC106+BC113+BC114,2)</f>
        <v>0</v>
      </c>
      <c r="BD105" s="129">
        <f>ROUND(BD106+BD113+BD114,2)</f>
        <v>0</v>
      </c>
      <c r="BE105" s="7"/>
      <c r="BS105" s="130" t="s">
        <v>72</v>
      </c>
      <c r="BT105" s="130" t="s">
        <v>80</v>
      </c>
      <c r="BU105" s="130" t="s">
        <v>74</v>
      </c>
      <c r="BV105" s="130" t="s">
        <v>75</v>
      </c>
      <c r="BW105" s="130" t="s">
        <v>115</v>
      </c>
      <c r="BX105" s="130" t="s">
        <v>5</v>
      </c>
      <c r="CL105" s="130" t="s">
        <v>1</v>
      </c>
      <c r="CM105" s="130" t="s">
        <v>80</v>
      </c>
    </row>
    <row r="106" spans="1:90" s="4" customFormat="1" ht="16.5" customHeight="1">
      <c r="A106" s="4"/>
      <c r="B106" s="69"/>
      <c r="C106" s="131"/>
      <c r="D106" s="131"/>
      <c r="E106" s="132" t="s">
        <v>116</v>
      </c>
      <c r="F106" s="132"/>
      <c r="G106" s="132"/>
      <c r="H106" s="132"/>
      <c r="I106" s="132"/>
      <c r="J106" s="131"/>
      <c r="K106" s="132" t="s">
        <v>83</v>
      </c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3">
        <f>ROUND(SUM(AG107:AG112),2)</f>
        <v>0</v>
      </c>
      <c r="AH106" s="131"/>
      <c r="AI106" s="131"/>
      <c r="AJ106" s="131"/>
      <c r="AK106" s="131"/>
      <c r="AL106" s="131"/>
      <c r="AM106" s="131"/>
      <c r="AN106" s="134">
        <f>SUM(AG106,AT106)</f>
        <v>0</v>
      </c>
      <c r="AO106" s="131"/>
      <c r="AP106" s="131"/>
      <c r="AQ106" s="135" t="s">
        <v>84</v>
      </c>
      <c r="AR106" s="71"/>
      <c r="AS106" s="136">
        <f>ROUND(SUM(AS107:AS112),2)</f>
        <v>0</v>
      </c>
      <c r="AT106" s="137">
        <f>ROUND(SUM(AV106:AW106),2)</f>
        <v>0</v>
      </c>
      <c r="AU106" s="138">
        <f>ROUND(SUM(AU107:AU112),5)</f>
        <v>0</v>
      </c>
      <c r="AV106" s="137">
        <f>ROUND(AZ106*L29,2)</f>
        <v>0</v>
      </c>
      <c r="AW106" s="137">
        <f>ROUND(BA106*L30,2)</f>
        <v>0</v>
      </c>
      <c r="AX106" s="137">
        <f>ROUND(BB106*L29,2)</f>
        <v>0</v>
      </c>
      <c r="AY106" s="137">
        <f>ROUND(BC106*L30,2)</f>
        <v>0</v>
      </c>
      <c r="AZ106" s="137">
        <f>ROUND(SUM(AZ107:AZ112),2)</f>
        <v>0</v>
      </c>
      <c r="BA106" s="137">
        <f>ROUND(SUM(BA107:BA112),2)</f>
        <v>0</v>
      </c>
      <c r="BB106" s="137">
        <f>ROUND(SUM(BB107:BB112),2)</f>
        <v>0</v>
      </c>
      <c r="BC106" s="137">
        <f>ROUND(SUM(BC107:BC112),2)</f>
        <v>0</v>
      </c>
      <c r="BD106" s="139">
        <f>ROUND(SUM(BD107:BD112),2)</f>
        <v>0</v>
      </c>
      <c r="BE106" s="4"/>
      <c r="BS106" s="140" t="s">
        <v>72</v>
      </c>
      <c r="BT106" s="140" t="s">
        <v>85</v>
      </c>
      <c r="BU106" s="140" t="s">
        <v>74</v>
      </c>
      <c r="BV106" s="140" t="s">
        <v>75</v>
      </c>
      <c r="BW106" s="140" t="s">
        <v>117</v>
      </c>
      <c r="BX106" s="140" t="s">
        <v>115</v>
      </c>
      <c r="CL106" s="140" t="s">
        <v>1</v>
      </c>
    </row>
    <row r="107" spans="1:90" s="4" customFormat="1" ht="16.5" customHeight="1">
      <c r="A107" s="141" t="s">
        <v>87</v>
      </c>
      <c r="B107" s="69"/>
      <c r="C107" s="131"/>
      <c r="D107" s="131"/>
      <c r="E107" s="131"/>
      <c r="F107" s="132" t="s">
        <v>118</v>
      </c>
      <c r="G107" s="132"/>
      <c r="H107" s="132"/>
      <c r="I107" s="132"/>
      <c r="J107" s="132"/>
      <c r="K107" s="131"/>
      <c r="L107" s="132" t="s">
        <v>89</v>
      </c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4">
        <f>'C.a - Stavební přípomoce'!J34</f>
        <v>0</v>
      </c>
      <c r="AH107" s="131"/>
      <c r="AI107" s="131"/>
      <c r="AJ107" s="131"/>
      <c r="AK107" s="131"/>
      <c r="AL107" s="131"/>
      <c r="AM107" s="131"/>
      <c r="AN107" s="134">
        <f>SUM(AG107,AT107)</f>
        <v>0</v>
      </c>
      <c r="AO107" s="131"/>
      <c r="AP107" s="131"/>
      <c r="AQ107" s="135" t="s">
        <v>84</v>
      </c>
      <c r="AR107" s="71"/>
      <c r="AS107" s="136">
        <v>0</v>
      </c>
      <c r="AT107" s="137">
        <f>ROUND(SUM(AV107:AW107),2)</f>
        <v>0</v>
      </c>
      <c r="AU107" s="138">
        <f>'C.a - Stavební přípomoce'!P140</f>
        <v>0</v>
      </c>
      <c r="AV107" s="137">
        <f>'C.a - Stavební přípomoce'!J37</f>
        <v>0</v>
      </c>
      <c r="AW107" s="137">
        <f>'C.a - Stavební přípomoce'!J38</f>
        <v>0</v>
      </c>
      <c r="AX107" s="137">
        <f>'C.a - Stavební přípomoce'!J39</f>
        <v>0</v>
      </c>
      <c r="AY107" s="137">
        <f>'C.a - Stavební přípomoce'!J40</f>
        <v>0</v>
      </c>
      <c r="AZ107" s="137">
        <f>'C.a - Stavební přípomoce'!F37</f>
        <v>0</v>
      </c>
      <c r="BA107" s="137">
        <f>'C.a - Stavební přípomoce'!F38</f>
        <v>0</v>
      </c>
      <c r="BB107" s="137">
        <f>'C.a - Stavební přípomoce'!F39</f>
        <v>0</v>
      </c>
      <c r="BC107" s="137">
        <f>'C.a - Stavební přípomoce'!F40</f>
        <v>0</v>
      </c>
      <c r="BD107" s="139">
        <f>'C.a - Stavební přípomoce'!F41</f>
        <v>0</v>
      </c>
      <c r="BE107" s="4"/>
      <c r="BT107" s="140" t="s">
        <v>90</v>
      </c>
      <c r="BV107" s="140" t="s">
        <v>75</v>
      </c>
      <c r="BW107" s="140" t="s">
        <v>119</v>
      </c>
      <c r="BX107" s="140" t="s">
        <v>117</v>
      </c>
      <c r="CL107" s="140" t="s">
        <v>1</v>
      </c>
    </row>
    <row r="108" spans="1:90" s="4" customFormat="1" ht="16.5" customHeight="1">
      <c r="A108" s="141" t="s">
        <v>87</v>
      </c>
      <c r="B108" s="69"/>
      <c r="C108" s="131"/>
      <c r="D108" s="131"/>
      <c r="E108" s="131"/>
      <c r="F108" s="132" t="s">
        <v>120</v>
      </c>
      <c r="G108" s="132"/>
      <c r="H108" s="132"/>
      <c r="I108" s="132"/>
      <c r="J108" s="132"/>
      <c r="K108" s="131"/>
      <c r="L108" s="132" t="s">
        <v>93</v>
      </c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4">
        <f>'C.b - Elektroinstalace'!J34</f>
        <v>0</v>
      </c>
      <c r="AH108" s="131"/>
      <c r="AI108" s="131"/>
      <c r="AJ108" s="131"/>
      <c r="AK108" s="131"/>
      <c r="AL108" s="131"/>
      <c r="AM108" s="131"/>
      <c r="AN108" s="134">
        <f>SUM(AG108,AT108)</f>
        <v>0</v>
      </c>
      <c r="AO108" s="131"/>
      <c r="AP108" s="131"/>
      <c r="AQ108" s="135" t="s">
        <v>84</v>
      </c>
      <c r="AR108" s="71"/>
      <c r="AS108" s="136">
        <v>0</v>
      </c>
      <c r="AT108" s="137">
        <f>ROUND(SUM(AV108:AW108),2)</f>
        <v>0</v>
      </c>
      <c r="AU108" s="138">
        <f>'C.b - Elektroinstalace'!P128</f>
        <v>0</v>
      </c>
      <c r="AV108" s="137">
        <f>'C.b - Elektroinstalace'!J37</f>
        <v>0</v>
      </c>
      <c r="AW108" s="137">
        <f>'C.b - Elektroinstalace'!J38</f>
        <v>0</v>
      </c>
      <c r="AX108" s="137">
        <f>'C.b - Elektroinstalace'!J39</f>
        <v>0</v>
      </c>
      <c r="AY108" s="137">
        <f>'C.b - Elektroinstalace'!J40</f>
        <v>0</v>
      </c>
      <c r="AZ108" s="137">
        <f>'C.b - Elektroinstalace'!F37</f>
        <v>0</v>
      </c>
      <c r="BA108" s="137">
        <f>'C.b - Elektroinstalace'!F38</f>
        <v>0</v>
      </c>
      <c r="BB108" s="137">
        <f>'C.b - Elektroinstalace'!F39</f>
        <v>0</v>
      </c>
      <c r="BC108" s="137">
        <f>'C.b - Elektroinstalace'!F40</f>
        <v>0</v>
      </c>
      <c r="BD108" s="139">
        <f>'C.b - Elektroinstalace'!F41</f>
        <v>0</v>
      </c>
      <c r="BE108" s="4"/>
      <c r="BT108" s="140" t="s">
        <v>90</v>
      </c>
      <c r="BV108" s="140" t="s">
        <v>75</v>
      </c>
      <c r="BW108" s="140" t="s">
        <v>121</v>
      </c>
      <c r="BX108" s="140" t="s">
        <v>117</v>
      </c>
      <c r="CL108" s="140" t="s">
        <v>1</v>
      </c>
    </row>
    <row r="109" spans="1:90" s="4" customFormat="1" ht="16.5" customHeight="1">
      <c r="A109" s="141" t="s">
        <v>87</v>
      </c>
      <c r="B109" s="69"/>
      <c r="C109" s="131"/>
      <c r="D109" s="131"/>
      <c r="E109" s="131"/>
      <c r="F109" s="132" t="s">
        <v>122</v>
      </c>
      <c r="G109" s="132"/>
      <c r="H109" s="132"/>
      <c r="I109" s="132"/>
      <c r="J109" s="132"/>
      <c r="K109" s="131"/>
      <c r="L109" s="132" t="s">
        <v>96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4">
        <f>'C.c - Ústřední topení'!J34</f>
        <v>0</v>
      </c>
      <c r="AH109" s="131"/>
      <c r="AI109" s="131"/>
      <c r="AJ109" s="131"/>
      <c r="AK109" s="131"/>
      <c r="AL109" s="131"/>
      <c r="AM109" s="131"/>
      <c r="AN109" s="134">
        <f>SUM(AG109,AT109)</f>
        <v>0</v>
      </c>
      <c r="AO109" s="131"/>
      <c r="AP109" s="131"/>
      <c r="AQ109" s="135" t="s">
        <v>84</v>
      </c>
      <c r="AR109" s="71"/>
      <c r="AS109" s="136">
        <v>0</v>
      </c>
      <c r="AT109" s="137">
        <f>ROUND(SUM(AV109:AW109),2)</f>
        <v>0</v>
      </c>
      <c r="AU109" s="138">
        <f>'C.c - Ústřední topení'!P133</f>
        <v>0</v>
      </c>
      <c r="AV109" s="137">
        <f>'C.c - Ústřední topení'!J37</f>
        <v>0</v>
      </c>
      <c r="AW109" s="137">
        <f>'C.c - Ústřední topení'!J38</f>
        <v>0</v>
      </c>
      <c r="AX109" s="137">
        <f>'C.c - Ústřední topení'!J39</f>
        <v>0</v>
      </c>
      <c r="AY109" s="137">
        <f>'C.c - Ústřední topení'!J40</f>
        <v>0</v>
      </c>
      <c r="AZ109" s="137">
        <f>'C.c - Ústřední topení'!F37</f>
        <v>0</v>
      </c>
      <c r="BA109" s="137">
        <f>'C.c - Ústřední topení'!F38</f>
        <v>0</v>
      </c>
      <c r="BB109" s="137">
        <f>'C.c - Ústřední topení'!F39</f>
        <v>0</v>
      </c>
      <c r="BC109" s="137">
        <f>'C.c - Ústřední topení'!F40</f>
        <v>0</v>
      </c>
      <c r="BD109" s="139">
        <f>'C.c - Ústřední topení'!F41</f>
        <v>0</v>
      </c>
      <c r="BE109" s="4"/>
      <c r="BT109" s="140" t="s">
        <v>90</v>
      </c>
      <c r="BV109" s="140" t="s">
        <v>75</v>
      </c>
      <c r="BW109" s="140" t="s">
        <v>123</v>
      </c>
      <c r="BX109" s="140" t="s">
        <v>117</v>
      </c>
      <c r="CL109" s="140" t="s">
        <v>1</v>
      </c>
    </row>
    <row r="110" spans="1:90" s="4" customFormat="1" ht="16.5" customHeight="1">
      <c r="A110" s="141" t="s">
        <v>87</v>
      </c>
      <c r="B110" s="69"/>
      <c r="C110" s="131"/>
      <c r="D110" s="131"/>
      <c r="E110" s="131"/>
      <c r="F110" s="132" t="s">
        <v>124</v>
      </c>
      <c r="G110" s="132"/>
      <c r="H110" s="132"/>
      <c r="I110" s="132"/>
      <c r="J110" s="132"/>
      <c r="K110" s="131"/>
      <c r="L110" s="132" t="s">
        <v>99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4">
        <f>'C.d.a - Vzduchotechnika 1'!J34</f>
        <v>0</v>
      </c>
      <c r="AH110" s="131"/>
      <c r="AI110" s="131"/>
      <c r="AJ110" s="131"/>
      <c r="AK110" s="131"/>
      <c r="AL110" s="131"/>
      <c r="AM110" s="131"/>
      <c r="AN110" s="134">
        <f>SUM(AG110,AT110)</f>
        <v>0</v>
      </c>
      <c r="AO110" s="131"/>
      <c r="AP110" s="131"/>
      <c r="AQ110" s="135" t="s">
        <v>84</v>
      </c>
      <c r="AR110" s="71"/>
      <c r="AS110" s="136">
        <v>0</v>
      </c>
      <c r="AT110" s="137">
        <f>ROUND(SUM(AV110:AW110),2)</f>
        <v>0</v>
      </c>
      <c r="AU110" s="138">
        <f>'C.d.a - Vzduchotechnika 1'!P132</f>
        <v>0</v>
      </c>
      <c r="AV110" s="137">
        <f>'C.d.a - Vzduchotechnika 1'!J37</f>
        <v>0</v>
      </c>
      <c r="AW110" s="137">
        <f>'C.d.a - Vzduchotechnika 1'!J38</f>
        <v>0</v>
      </c>
      <c r="AX110" s="137">
        <f>'C.d.a - Vzduchotechnika 1'!J39</f>
        <v>0</v>
      </c>
      <c r="AY110" s="137">
        <f>'C.d.a - Vzduchotechnika 1'!J40</f>
        <v>0</v>
      </c>
      <c r="AZ110" s="137">
        <f>'C.d.a - Vzduchotechnika 1'!F37</f>
        <v>0</v>
      </c>
      <c r="BA110" s="137">
        <f>'C.d.a - Vzduchotechnika 1'!F38</f>
        <v>0</v>
      </c>
      <c r="BB110" s="137">
        <f>'C.d.a - Vzduchotechnika 1'!F39</f>
        <v>0</v>
      </c>
      <c r="BC110" s="137">
        <f>'C.d.a - Vzduchotechnika 1'!F40</f>
        <v>0</v>
      </c>
      <c r="BD110" s="139">
        <f>'C.d.a - Vzduchotechnika 1'!F41</f>
        <v>0</v>
      </c>
      <c r="BE110" s="4"/>
      <c r="BT110" s="140" t="s">
        <v>90</v>
      </c>
      <c r="BV110" s="140" t="s">
        <v>75</v>
      </c>
      <c r="BW110" s="140" t="s">
        <v>125</v>
      </c>
      <c r="BX110" s="140" t="s">
        <v>117</v>
      </c>
      <c r="CL110" s="140" t="s">
        <v>1</v>
      </c>
    </row>
    <row r="111" spans="1:90" s="4" customFormat="1" ht="16.5" customHeight="1">
      <c r="A111" s="141" t="s">
        <v>87</v>
      </c>
      <c r="B111" s="69"/>
      <c r="C111" s="131"/>
      <c r="D111" s="131"/>
      <c r="E111" s="131"/>
      <c r="F111" s="132" t="s">
        <v>126</v>
      </c>
      <c r="G111" s="132"/>
      <c r="H111" s="132"/>
      <c r="I111" s="132"/>
      <c r="J111" s="132"/>
      <c r="K111" s="131"/>
      <c r="L111" s="132" t="s">
        <v>102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4">
        <f>'C.d.b - Vzduchotechnika 2'!J34</f>
        <v>0</v>
      </c>
      <c r="AH111" s="131"/>
      <c r="AI111" s="131"/>
      <c r="AJ111" s="131"/>
      <c r="AK111" s="131"/>
      <c r="AL111" s="131"/>
      <c r="AM111" s="131"/>
      <c r="AN111" s="134">
        <f>SUM(AG111,AT111)</f>
        <v>0</v>
      </c>
      <c r="AO111" s="131"/>
      <c r="AP111" s="131"/>
      <c r="AQ111" s="135" t="s">
        <v>84</v>
      </c>
      <c r="AR111" s="71"/>
      <c r="AS111" s="136">
        <v>0</v>
      </c>
      <c r="AT111" s="137">
        <f>ROUND(SUM(AV111:AW111),2)</f>
        <v>0</v>
      </c>
      <c r="AU111" s="138">
        <f>'C.d.b - Vzduchotechnika 2'!P132</f>
        <v>0</v>
      </c>
      <c r="AV111" s="137">
        <f>'C.d.b - Vzduchotechnika 2'!J37</f>
        <v>0</v>
      </c>
      <c r="AW111" s="137">
        <f>'C.d.b - Vzduchotechnika 2'!J38</f>
        <v>0</v>
      </c>
      <c r="AX111" s="137">
        <f>'C.d.b - Vzduchotechnika 2'!J39</f>
        <v>0</v>
      </c>
      <c r="AY111" s="137">
        <f>'C.d.b - Vzduchotechnika 2'!J40</f>
        <v>0</v>
      </c>
      <c r="AZ111" s="137">
        <f>'C.d.b - Vzduchotechnika 2'!F37</f>
        <v>0</v>
      </c>
      <c r="BA111" s="137">
        <f>'C.d.b - Vzduchotechnika 2'!F38</f>
        <v>0</v>
      </c>
      <c r="BB111" s="137">
        <f>'C.d.b - Vzduchotechnika 2'!F39</f>
        <v>0</v>
      </c>
      <c r="BC111" s="137">
        <f>'C.d.b - Vzduchotechnika 2'!F40</f>
        <v>0</v>
      </c>
      <c r="BD111" s="139">
        <f>'C.d.b - Vzduchotechnika 2'!F41</f>
        <v>0</v>
      </c>
      <c r="BE111" s="4"/>
      <c r="BT111" s="140" t="s">
        <v>90</v>
      </c>
      <c r="BV111" s="140" t="s">
        <v>75</v>
      </c>
      <c r="BW111" s="140" t="s">
        <v>127</v>
      </c>
      <c r="BX111" s="140" t="s">
        <v>117</v>
      </c>
      <c r="CL111" s="140" t="s">
        <v>1</v>
      </c>
    </row>
    <row r="112" spans="1:90" s="4" customFormat="1" ht="16.5" customHeight="1">
      <c r="A112" s="141" t="s">
        <v>87</v>
      </c>
      <c r="B112" s="69"/>
      <c r="C112" s="131"/>
      <c r="D112" s="131"/>
      <c r="E112" s="131"/>
      <c r="F112" s="132" t="s">
        <v>128</v>
      </c>
      <c r="G112" s="132"/>
      <c r="H112" s="132"/>
      <c r="I112" s="132"/>
      <c r="J112" s="132"/>
      <c r="K112" s="131"/>
      <c r="L112" s="132" t="s">
        <v>105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4">
        <f>'C.d.c - Vzduchotechnika 3'!J34</f>
        <v>0</v>
      </c>
      <c r="AH112" s="131"/>
      <c r="AI112" s="131"/>
      <c r="AJ112" s="131"/>
      <c r="AK112" s="131"/>
      <c r="AL112" s="131"/>
      <c r="AM112" s="131"/>
      <c r="AN112" s="134">
        <f>SUM(AG112,AT112)</f>
        <v>0</v>
      </c>
      <c r="AO112" s="131"/>
      <c r="AP112" s="131"/>
      <c r="AQ112" s="135" t="s">
        <v>84</v>
      </c>
      <c r="AR112" s="71"/>
      <c r="AS112" s="136">
        <v>0</v>
      </c>
      <c r="AT112" s="137">
        <f>ROUND(SUM(AV112:AW112),2)</f>
        <v>0</v>
      </c>
      <c r="AU112" s="138">
        <f>'C.d.c - Vzduchotechnika 3'!P132</f>
        <v>0</v>
      </c>
      <c r="AV112" s="137">
        <f>'C.d.c - Vzduchotechnika 3'!J37</f>
        <v>0</v>
      </c>
      <c r="AW112" s="137">
        <f>'C.d.c - Vzduchotechnika 3'!J38</f>
        <v>0</v>
      </c>
      <c r="AX112" s="137">
        <f>'C.d.c - Vzduchotechnika 3'!J39</f>
        <v>0</v>
      </c>
      <c r="AY112" s="137">
        <f>'C.d.c - Vzduchotechnika 3'!J40</f>
        <v>0</v>
      </c>
      <c r="AZ112" s="137">
        <f>'C.d.c - Vzduchotechnika 3'!F37</f>
        <v>0</v>
      </c>
      <c r="BA112" s="137">
        <f>'C.d.c - Vzduchotechnika 3'!F38</f>
        <v>0</v>
      </c>
      <c r="BB112" s="137">
        <f>'C.d.c - Vzduchotechnika 3'!F39</f>
        <v>0</v>
      </c>
      <c r="BC112" s="137">
        <f>'C.d.c - Vzduchotechnika 3'!F40</f>
        <v>0</v>
      </c>
      <c r="BD112" s="139">
        <f>'C.d.c - Vzduchotechnika 3'!F41</f>
        <v>0</v>
      </c>
      <c r="BE112" s="4"/>
      <c r="BT112" s="140" t="s">
        <v>90</v>
      </c>
      <c r="BV112" s="140" t="s">
        <v>75</v>
      </c>
      <c r="BW112" s="140" t="s">
        <v>129</v>
      </c>
      <c r="BX112" s="140" t="s">
        <v>117</v>
      </c>
      <c r="CL112" s="140" t="s">
        <v>1</v>
      </c>
    </row>
    <row r="113" spans="1:90" s="4" customFormat="1" ht="16.5" customHeight="1">
      <c r="A113" s="141" t="s">
        <v>87</v>
      </c>
      <c r="B113" s="69"/>
      <c r="C113" s="131"/>
      <c r="D113" s="131"/>
      <c r="E113" s="132" t="s">
        <v>130</v>
      </c>
      <c r="F113" s="132"/>
      <c r="G113" s="132"/>
      <c r="H113" s="132"/>
      <c r="I113" s="132"/>
      <c r="J113" s="131"/>
      <c r="K113" s="132" t="s">
        <v>131</v>
      </c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4">
        <f>'C.. - Způsobilé výdaje - ...'!J32</f>
        <v>0</v>
      </c>
      <c r="AH113" s="131"/>
      <c r="AI113" s="131"/>
      <c r="AJ113" s="131"/>
      <c r="AK113" s="131"/>
      <c r="AL113" s="131"/>
      <c r="AM113" s="131"/>
      <c r="AN113" s="134">
        <f>SUM(AG113,AT113)</f>
        <v>0</v>
      </c>
      <c r="AO113" s="131"/>
      <c r="AP113" s="131"/>
      <c r="AQ113" s="135" t="s">
        <v>84</v>
      </c>
      <c r="AR113" s="71"/>
      <c r="AS113" s="136">
        <v>0</v>
      </c>
      <c r="AT113" s="137">
        <f>ROUND(SUM(AV113:AW113),2)</f>
        <v>0</v>
      </c>
      <c r="AU113" s="138">
        <f>'C.. - Způsobilé výdaje - ...'!P124</f>
        <v>0</v>
      </c>
      <c r="AV113" s="137">
        <f>'C.. - Způsobilé výdaje - ...'!J35</f>
        <v>0</v>
      </c>
      <c r="AW113" s="137">
        <f>'C.. - Způsobilé výdaje - ...'!J36</f>
        <v>0</v>
      </c>
      <c r="AX113" s="137">
        <f>'C.. - Způsobilé výdaje - ...'!J37</f>
        <v>0</v>
      </c>
      <c r="AY113" s="137">
        <f>'C.. - Způsobilé výdaje - ...'!J38</f>
        <v>0</v>
      </c>
      <c r="AZ113" s="137">
        <f>'C.. - Způsobilé výdaje - ...'!F35</f>
        <v>0</v>
      </c>
      <c r="BA113" s="137">
        <f>'C.. - Způsobilé výdaje - ...'!F36</f>
        <v>0</v>
      </c>
      <c r="BB113" s="137">
        <f>'C.. - Způsobilé výdaje - ...'!F37</f>
        <v>0</v>
      </c>
      <c r="BC113" s="137">
        <f>'C.. - Způsobilé výdaje - ...'!F38</f>
        <v>0</v>
      </c>
      <c r="BD113" s="139">
        <f>'C.. - Způsobilé výdaje - ...'!F39</f>
        <v>0</v>
      </c>
      <c r="BE113" s="4"/>
      <c r="BT113" s="140" t="s">
        <v>85</v>
      </c>
      <c r="BV113" s="140" t="s">
        <v>75</v>
      </c>
      <c r="BW113" s="140" t="s">
        <v>132</v>
      </c>
      <c r="BX113" s="140" t="s">
        <v>115</v>
      </c>
      <c r="CL113" s="140" t="s">
        <v>1</v>
      </c>
    </row>
    <row r="114" spans="1:90" s="4" customFormat="1" ht="16.5" customHeight="1">
      <c r="A114" s="141" t="s">
        <v>87</v>
      </c>
      <c r="B114" s="69"/>
      <c r="C114" s="131"/>
      <c r="D114" s="131"/>
      <c r="E114" s="132" t="s">
        <v>133</v>
      </c>
      <c r="F114" s="132"/>
      <c r="G114" s="132"/>
      <c r="H114" s="132"/>
      <c r="I114" s="132"/>
      <c r="J114" s="131"/>
      <c r="K114" s="132" t="s">
        <v>111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4">
        <f>'C... - Nezpůsobilé výdaje'!J32</f>
        <v>0</v>
      </c>
      <c r="AH114" s="131"/>
      <c r="AI114" s="131"/>
      <c r="AJ114" s="131"/>
      <c r="AK114" s="131"/>
      <c r="AL114" s="131"/>
      <c r="AM114" s="131"/>
      <c r="AN114" s="134">
        <f>SUM(AG114,AT114)</f>
        <v>0</v>
      </c>
      <c r="AO114" s="131"/>
      <c r="AP114" s="131"/>
      <c r="AQ114" s="135" t="s">
        <v>84</v>
      </c>
      <c r="AR114" s="71"/>
      <c r="AS114" s="136">
        <v>0</v>
      </c>
      <c r="AT114" s="137">
        <f>ROUND(SUM(AV114:AW114),2)</f>
        <v>0</v>
      </c>
      <c r="AU114" s="138">
        <f>'C... - Nezpůsobilé výdaje'!P125</f>
        <v>0</v>
      </c>
      <c r="AV114" s="137">
        <f>'C... - Nezpůsobilé výdaje'!J35</f>
        <v>0</v>
      </c>
      <c r="AW114" s="137">
        <f>'C... - Nezpůsobilé výdaje'!J36</f>
        <v>0</v>
      </c>
      <c r="AX114" s="137">
        <f>'C... - Nezpůsobilé výdaje'!J37</f>
        <v>0</v>
      </c>
      <c r="AY114" s="137">
        <f>'C... - Nezpůsobilé výdaje'!J38</f>
        <v>0</v>
      </c>
      <c r="AZ114" s="137">
        <f>'C... - Nezpůsobilé výdaje'!F35</f>
        <v>0</v>
      </c>
      <c r="BA114" s="137">
        <f>'C... - Nezpůsobilé výdaje'!F36</f>
        <v>0</v>
      </c>
      <c r="BB114" s="137">
        <f>'C... - Nezpůsobilé výdaje'!F37</f>
        <v>0</v>
      </c>
      <c r="BC114" s="137">
        <f>'C... - Nezpůsobilé výdaje'!F38</f>
        <v>0</v>
      </c>
      <c r="BD114" s="139">
        <f>'C... - Nezpůsobilé výdaje'!F39</f>
        <v>0</v>
      </c>
      <c r="BE114" s="4"/>
      <c r="BT114" s="140" t="s">
        <v>85</v>
      </c>
      <c r="BV114" s="140" t="s">
        <v>75</v>
      </c>
      <c r="BW114" s="140" t="s">
        <v>134</v>
      </c>
      <c r="BX114" s="140" t="s">
        <v>115</v>
      </c>
      <c r="CL114" s="140" t="s">
        <v>1</v>
      </c>
    </row>
    <row r="115" spans="1:91" s="7" customFormat="1" ht="24.75" customHeight="1">
      <c r="A115" s="7"/>
      <c r="B115" s="118"/>
      <c r="C115" s="119"/>
      <c r="D115" s="120" t="s">
        <v>72</v>
      </c>
      <c r="E115" s="120"/>
      <c r="F115" s="120"/>
      <c r="G115" s="120"/>
      <c r="H115" s="120"/>
      <c r="I115" s="121"/>
      <c r="J115" s="120" t="s">
        <v>135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2">
        <f>ROUND(AG116+AG125+AG126,2)</f>
        <v>0</v>
      </c>
      <c r="AH115" s="121"/>
      <c r="AI115" s="121"/>
      <c r="AJ115" s="121"/>
      <c r="AK115" s="121"/>
      <c r="AL115" s="121"/>
      <c r="AM115" s="121"/>
      <c r="AN115" s="123">
        <f>SUM(AG115,AT115)</f>
        <v>0</v>
      </c>
      <c r="AO115" s="121"/>
      <c r="AP115" s="121"/>
      <c r="AQ115" s="124" t="s">
        <v>79</v>
      </c>
      <c r="AR115" s="125"/>
      <c r="AS115" s="126">
        <f>ROUND(AS116+AS125+AS126,2)</f>
        <v>0</v>
      </c>
      <c r="AT115" s="127">
        <f>ROUND(SUM(AV115:AW115),2)</f>
        <v>0</v>
      </c>
      <c r="AU115" s="128">
        <f>ROUND(AU116+AU125+AU126,5)</f>
        <v>0</v>
      </c>
      <c r="AV115" s="127">
        <f>ROUND(AZ115*L29,2)</f>
        <v>0</v>
      </c>
      <c r="AW115" s="127">
        <f>ROUND(BA115*L30,2)</f>
        <v>0</v>
      </c>
      <c r="AX115" s="127">
        <f>ROUND(BB115*L29,2)</f>
        <v>0</v>
      </c>
      <c r="AY115" s="127">
        <f>ROUND(BC115*L30,2)</f>
        <v>0</v>
      </c>
      <c r="AZ115" s="127">
        <f>ROUND(AZ116+AZ125+AZ126,2)</f>
        <v>0</v>
      </c>
      <c r="BA115" s="127">
        <f>ROUND(BA116+BA125+BA126,2)</f>
        <v>0</v>
      </c>
      <c r="BB115" s="127">
        <f>ROUND(BB116+BB125+BB126,2)</f>
        <v>0</v>
      </c>
      <c r="BC115" s="127">
        <f>ROUND(BC116+BC125+BC126,2)</f>
        <v>0</v>
      </c>
      <c r="BD115" s="129">
        <f>ROUND(BD116+BD125+BD126,2)</f>
        <v>0</v>
      </c>
      <c r="BE115" s="7"/>
      <c r="BS115" s="130" t="s">
        <v>72</v>
      </c>
      <c r="BT115" s="130" t="s">
        <v>80</v>
      </c>
      <c r="BU115" s="130" t="s">
        <v>74</v>
      </c>
      <c r="BV115" s="130" t="s">
        <v>75</v>
      </c>
      <c r="BW115" s="130" t="s">
        <v>136</v>
      </c>
      <c r="BX115" s="130" t="s">
        <v>5</v>
      </c>
      <c r="CL115" s="130" t="s">
        <v>1</v>
      </c>
      <c r="CM115" s="130" t="s">
        <v>80</v>
      </c>
    </row>
    <row r="116" spans="1:90" s="4" customFormat="1" ht="16.5" customHeight="1">
      <c r="A116" s="4"/>
      <c r="B116" s="69"/>
      <c r="C116" s="131"/>
      <c r="D116" s="131"/>
      <c r="E116" s="132" t="s">
        <v>137</v>
      </c>
      <c r="F116" s="132"/>
      <c r="G116" s="132"/>
      <c r="H116" s="132"/>
      <c r="I116" s="132"/>
      <c r="J116" s="131"/>
      <c r="K116" s="132" t="s">
        <v>83</v>
      </c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3">
        <f>ROUND(SUM(AG117:AG124),2)</f>
        <v>0</v>
      </c>
      <c r="AH116" s="131"/>
      <c r="AI116" s="131"/>
      <c r="AJ116" s="131"/>
      <c r="AK116" s="131"/>
      <c r="AL116" s="131"/>
      <c r="AM116" s="131"/>
      <c r="AN116" s="134">
        <f>SUM(AG116,AT116)</f>
        <v>0</v>
      </c>
      <c r="AO116" s="131"/>
      <c r="AP116" s="131"/>
      <c r="AQ116" s="135" t="s">
        <v>84</v>
      </c>
      <c r="AR116" s="71"/>
      <c r="AS116" s="136">
        <f>ROUND(SUM(AS117:AS124),2)</f>
        <v>0</v>
      </c>
      <c r="AT116" s="137">
        <f>ROUND(SUM(AV116:AW116),2)</f>
        <v>0</v>
      </c>
      <c r="AU116" s="138">
        <f>ROUND(SUM(AU117:AU124),5)</f>
        <v>0</v>
      </c>
      <c r="AV116" s="137">
        <f>ROUND(AZ116*L29,2)</f>
        <v>0</v>
      </c>
      <c r="AW116" s="137">
        <f>ROUND(BA116*L30,2)</f>
        <v>0</v>
      </c>
      <c r="AX116" s="137">
        <f>ROUND(BB116*L29,2)</f>
        <v>0</v>
      </c>
      <c r="AY116" s="137">
        <f>ROUND(BC116*L30,2)</f>
        <v>0</v>
      </c>
      <c r="AZ116" s="137">
        <f>ROUND(SUM(AZ117:AZ124),2)</f>
        <v>0</v>
      </c>
      <c r="BA116" s="137">
        <f>ROUND(SUM(BA117:BA124),2)</f>
        <v>0</v>
      </c>
      <c r="BB116" s="137">
        <f>ROUND(SUM(BB117:BB124),2)</f>
        <v>0</v>
      </c>
      <c r="BC116" s="137">
        <f>ROUND(SUM(BC117:BC124),2)</f>
        <v>0</v>
      </c>
      <c r="BD116" s="139">
        <f>ROUND(SUM(BD117:BD124),2)</f>
        <v>0</v>
      </c>
      <c r="BE116" s="4"/>
      <c r="BS116" s="140" t="s">
        <v>72</v>
      </c>
      <c r="BT116" s="140" t="s">
        <v>85</v>
      </c>
      <c r="BU116" s="140" t="s">
        <v>74</v>
      </c>
      <c r="BV116" s="140" t="s">
        <v>75</v>
      </c>
      <c r="BW116" s="140" t="s">
        <v>138</v>
      </c>
      <c r="BX116" s="140" t="s">
        <v>136</v>
      </c>
      <c r="CL116" s="140" t="s">
        <v>1</v>
      </c>
    </row>
    <row r="117" spans="1:90" s="4" customFormat="1" ht="16.5" customHeight="1">
      <c r="A117" s="141" t="s">
        <v>87</v>
      </c>
      <c r="B117" s="69"/>
      <c r="C117" s="131"/>
      <c r="D117" s="131"/>
      <c r="E117" s="131"/>
      <c r="F117" s="132" t="s">
        <v>139</v>
      </c>
      <c r="G117" s="132"/>
      <c r="H117" s="132"/>
      <c r="I117" s="132"/>
      <c r="J117" s="132"/>
      <c r="K117" s="131"/>
      <c r="L117" s="132" t="s">
        <v>89</v>
      </c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4">
        <f>'D.a - Stavební přípomoce'!J34</f>
        <v>0</v>
      </c>
      <c r="AH117" s="131"/>
      <c r="AI117" s="131"/>
      <c r="AJ117" s="131"/>
      <c r="AK117" s="131"/>
      <c r="AL117" s="131"/>
      <c r="AM117" s="131"/>
      <c r="AN117" s="134">
        <f>SUM(AG117,AT117)</f>
        <v>0</v>
      </c>
      <c r="AO117" s="131"/>
      <c r="AP117" s="131"/>
      <c r="AQ117" s="135" t="s">
        <v>84</v>
      </c>
      <c r="AR117" s="71"/>
      <c r="AS117" s="136">
        <v>0</v>
      </c>
      <c r="AT117" s="137">
        <f>ROUND(SUM(AV117:AW117),2)</f>
        <v>0</v>
      </c>
      <c r="AU117" s="138">
        <f>'D.a - Stavební přípomoce'!P140</f>
        <v>0</v>
      </c>
      <c r="AV117" s="137">
        <f>'D.a - Stavební přípomoce'!J37</f>
        <v>0</v>
      </c>
      <c r="AW117" s="137">
        <f>'D.a - Stavební přípomoce'!J38</f>
        <v>0</v>
      </c>
      <c r="AX117" s="137">
        <f>'D.a - Stavební přípomoce'!J39</f>
        <v>0</v>
      </c>
      <c r="AY117" s="137">
        <f>'D.a - Stavební přípomoce'!J40</f>
        <v>0</v>
      </c>
      <c r="AZ117" s="137">
        <f>'D.a - Stavební přípomoce'!F37</f>
        <v>0</v>
      </c>
      <c r="BA117" s="137">
        <f>'D.a - Stavební přípomoce'!F38</f>
        <v>0</v>
      </c>
      <c r="BB117" s="137">
        <f>'D.a - Stavební přípomoce'!F39</f>
        <v>0</v>
      </c>
      <c r="BC117" s="137">
        <f>'D.a - Stavební přípomoce'!F40</f>
        <v>0</v>
      </c>
      <c r="BD117" s="139">
        <f>'D.a - Stavební přípomoce'!F41</f>
        <v>0</v>
      </c>
      <c r="BE117" s="4"/>
      <c r="BT117" s="140" t="s">
        <v>90</v>
      </c>
      <c r="BV117" s="140" t="s">
        <v>75</v>
      </c>
      <c r="BW117" s="140" t="s">
        <v>140</v>
      </c>
      <c r="BX117" s="140" t="s">
        <v>138</v>
      </c>
      <c r="CL117" s="140" t="s">
        <v>1</v>
      </c>
    </row>
    <row r="118" spans="1:90" s="4" customFormat="1" ht="16.5" customHeight="1">
      <c r="A118" s="141" t="s">
        <v>87</v>
      </c>
      <c r="B118" s="69"/>
      <c r="C118" s="131"/>
      <c r="D118" s="131"/>
      <c r="E118" s="131"/>
      <c r="F118" s="132" t="s">
        <v>141</v>
      </c>
      <c r="G118" s="132"/>
      <c r="H118" s="132"/>
      <c r="I118" s="132"/>
      <c r="J118" s="132"/>
      <c r="K118" s="131"/>
      <c r="L118" s="132" t="s">
        <v>93</v>
      </c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4">
        <f>'D.b - Elektroinstalace'!J34</f>
        <v>0</v>
      </c>
      <c r="AH118" s="131"/>
      <c r="AI118" s="131"/>
      <c r="AJ118" s="131"/>
      <c r="AK118" s="131"/>
      <c r="AL118" s="131"/>
      <c r="AM118" s="131"/>
      <c r="AN118" s="134">
        <f>SUM(AG118,AT118)</f>
        <v>0</v>
      </c>
      <c r="AO118" s="131"/>
      <c r="AP118" s="131"/>
      <c r="AQ118" s="135" t="s">
        <v>84</v>
      </c>
      <c r="AR118" s="71"/>
      <c r="AS118" s="136">
        <v>0</v>
      </c>
      <c r="AT118" s="137">
        <f>ROUND(SUM(AV118:AW118),2)</f>
        <v>0</v>
      </c>
      <c r="AU118" s="138">
        <f>'D.b - Elektroinstalace'!P128</f>
        <v>0</v>
      </c>
      <c r="AV118" s="137">
        <f>'D.b - Elektroinstalace'!J37</f>
        <v>0</v>
      </c>
      <c r="AW118" s="137">
        <f>'D.b - Elektroinstalace'!J38</f>
        <v>0</v>
      </c>
      <c r="AX118" s="137">
        <f>'D.b - Elektroinstalace'!J39</f>
        <v>0</v>
      </c>
      <c r="AY118" s="137">
        <f>'D.b - Elektroinstalace'!J40</f>
        <v>0</v>
      </c>
      <c r="AZ118" s="137">
        <f>'D.b - Elektroinstalace'!F37</f>
        <v>0</v>
      </c>
      <c r="BA118" s="137">
        <f>'D.b - Elektroinstalace'!F38</f>
        <v>0</v>
      </c>
      <c r="BB118" s="137">
        <f>'D.b - Elektroinstalace'!F39</f>
        <v>0</v>
      </c>
      <c r="BC118" s="137">
        <f>'D.b - Elektroinstalace'!F40</f>
        <v>0</v>
      </c>
      <c r="BD118" s="139">
        <f>'D.b - Elektroinstalace'!F41</f>
        <v>0</v>
      </c>
      <c r="BE118" s="4"/>
      <c r="BT118" s="140" t="s">
        <v>90</v>
      </c>
      <c r="BV118" s="140" t="s">
        <v>75</v>
      </c>
      <c r="BW118" s="140" t="s">
        <v>142</v>
      </c>
      <c r="BX118" s="140" t="s">
        <v>138</v>
      </c>
      <c r="CL118" s="140" t="s">
        <v>1</v>
      </c>
    </row>
    <row r="119" spans="1:90" s="4" customFormat="1" ht="16.5" customHeight="1">
      <c r="A119" s="141" t="s">
        <v>87</v>
      </c>
      <c r="B119" s="69"/>
      <c r="C119" s="131"/>
      <c r="D119" s="131"/>
      <c r="E119" s="131"/>
      <c r="F119" s="132" t="s">
        <v>143</v>
      </c>
      <c r="G119" s="132"/>
      <c r="H119" s="132"/>
      <c r="I119" s="132"/>
      <c r="J119" s="132"/>
      <c r="K119" s="131"/>
      <c r="L119" s="132" t="s">
        <v>96</v>
      </c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4">
        <f>'D.c - Ústřední topení'!J34</f>
        <v>0</v>
      </c>
      <c r="AH119" s="131"/>
      <c r="AI119" s="131"/>
      <c r="AJ119" s="131"/>
      <c r="AK119" s="131"/>
      <c r="AL119" s="131"/>
      <c r="AM119" s="131"/>
      <c r="AN119" s="134">
        <f>SUM(AG119,AT119)</f>
        <v>0</v>
      </c>
      <c r="AO119" s="131"/>
      <c r="AP119" s="131"/>
      <c r="AQ119" s="135" t="s">
        <v>84</v>
      </c>
      <c r="AR119" s="71"/>
      <c r="AS119" s="136">
        <v>0</v>
      </c>
      <c r="AT119" s="137">
        <f>ROUND(SUM(AV119:AW119),2)</f>
        <v>0</v>
      </c>
      <c r="AU119" s="138">
        <f>'D.c - Ústřední topení'!P133</f>
        <v>0</v>
      </c>
      <c r="AV119" s="137">
        <f>'D.c - Ústřední topení'!J37</f>
        <v>0</v>
      </c>
      <c r="AW119" s="137">
        <f>'D.c - Ústřední topení'!J38</f>
        <v>0</v>
      </c>
      <c r="AX119" s="137">
        <f>'D.c - Ústřední topení'!J39</f>
        <v>0</v>
      </c>
      <c r="AY119" s="137">
        <f>'D.c - Ústřední topení'!J40</f>
        <v>0</v>
      </c>
      <c r="AZ119" s="137">
        <f>'D.c - Ústřední topení'!F37</f>
        <v>0</v>
      </c>
      <c r="BA119" s="137">
        <f>'D.c - Ústřední topení'!F38</f>
        <v>0</v>
      </c>
      <c r="BB119" s="137">
        <f>'D.c - Ústřední topení'!F39</f>
        <v>0</v>
      </c>
      <c r="BC119" s="137">
        <f>'D.c - Ústřední topení'!F40</f>
        <v>0</v>
      </c>
      <c r="BD119" s="139">
        <f>'D.c - Ústřední topení'!F41</f>
        <v>0</v>
      </c>
      <c r="BE119" s="4"/>
      <c r="BT119" s="140" t="s">
        <v>90</v>
      </c>
      <c r="BV119" s="140" t="s">
        <v>75</v>
      </c>
      <c r="BW119" s="140" t="s">
        <v>144</v>
      </c>
      <c r="BX119" s="140" t="s">
        <v>138</v>
      </c>
      <c r="CL119" s="140" t="s">
        <v>1</v>
      </c>
    </row>
    <row r="120" spans="1:90" s="4" customFormat="1" ht="16.5" customHeight="1">
      <c r="A120" s="141" t="s">
        <v>87</v>
      </c>
      <c r="B120" s="69"/>
      <c r="C120" s="131"/>
      <c r="D120" s="131"/>
      <c r="E120" s="131"/>
      <c r="F120" s="132" t="s">
        <v>145</v>
      </c>
      <c r="G120" s="132"/>
      <c r="H120" s="132"/>
      <c r="I120" s="132"/>
      <c r="J120" s="132"/>
      <c r="K120" s="131"/>
      <c r="L120" s="132" t="s">
        <v>99</v>
      </c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4">
        <f>'D.d.a - Vzduchotechnika 1'!J34</f>
        <v>0</v>
      </c>
      <c r="AH120" s="131"/>
      <c r="AI120" s="131"/>
      <c r="AJ120" s="131"/>
      <c r="AK120" s="131"/>
      <c r="AL120" s="131"/>
      <c r="AM120" s="131"/>
      <c r="AN120" s="134">
        <f>SUM(AG120,AT120)</f>
        <v>0</v>
      </c>
      <c r="AO120" s="131"/>
      <c r="AP120" s="131"/>
      <c r="AQ120" s="135" t="s">
        <v>84</v>
      </c>
      <c r="AR120" s="71"/>
      <c r="AS120" s="136">
        <v>0</v>
      </c>
      <c r="AT120" s="137">
        <f>ROUND(SUM(AV120:AW120),2)</f>
        <v>0</v>
      </c>
      <c r="AU120" s="138">
        <f>'D.d.a - Vzduchotechnika 1'!P132</f>
        <v>0</v>
      </c>
      <c r="AV120" s="137">
        <f>'D.d.a - Vzduchotechnika 1'!J37</f>
        <v>0</v>
      </c>
      <c r="AW120" s="137">
        <f>'D.d.a - Vzduchotechnika 1'!J38</f>
        <v>0</v>
      </c>
      <c r="AX120" s="137">
        <f>'D.d.a - Vzduchotechnika 1'!J39</f>
        <v>0</v>
      </c>
      <c r="AY120" s="137">
        <f>'D.d.a - Vzduchotechnika 1'!J40</f>
        <v>0</v>
      </c>
      <c r="AZ120" s="137">
        <f>'D.d.a - Vzduchotechnika 1'!F37</f>
        <v>0</v>
      </c>
      <c r="BA120" s="137">
        <f>'D.d.a - Vzduchotechnika 1'!F38</f>
        <v>0</v>
      </c>
      <c r="BB120" s="137">
        <f>'D.d.a - Vzduchotechnika 1'!F39</f>
        <v>0</v>
      </c>
      <c r="BC120" s="137">
        <f>'D.d.a - Vzduchotechnika 1'!F40</f>
        <v>0</v>
      </c>
      <c r="BD120" s="139">
        <f>'D.d.a - Vzduchotechnika 1'!F41</f>
        <v>0</v>
      </c>
      <c r="BE120" s="4"/>
      <c r="BT120" s="140" t="s">
        <v>90</v>
      </c>
      <c r="BV120" s="140" t="s">
        <v>75</v>
      </c>
      <c r="BW120" s="140" t="s">
        <v>146</v>
      </c>
      <c r="BX120" s="140" t="s">
        <v>138</v>
      </c>
      <c r="CL120" s="140" t="s">
        <v>1</v>
      </c>
    </row>
    <row r="121" spans="1:90" s="4" customFormat="1" ht="16.5" customHeight="1">
      <c r="A121" s="141" t="s">
        <v>87</v>
      </c>
      <c r="B121" s="69"/>
      <c r="C121" s="131"/>
      <c r="D121" s="131"/>
      <c r="E121" s="131"/>
      <c r="F121" s="132" t="s">
        <v>147</v>
      </c>
      <c r="G121" s="132"/>
      <c r="H121" s="132"/>
      <c r="I121" s="132"/>
      <c r="J121" s="132"/>
      <c r="K121" s="131"/>
      <c r="L121" s="132" t="s">
        <v>102</v>
      </c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4">
        <f>'D.d.b - Vzduchotechnika 2'!J34</f>
        <v>0</v>
      </c>
      <c r="AH121" s="131"/>
      <c r="AI121" s="131"/>
      <c r="AJ121" s="131"/>
      <c r="AK121" s="131"/>
      <c r="AL121" s="131"/>
      <c r="AM121" s="131"/>
      <c r="AN121" s="134">
        <f>SUM(AG121,AT121)</f>
        <v>0</v>
      </c>
      <c r="AO121" s="131"/>
      <c r="AP121" s="131"/>
      <c r="AQ121" s="135" t="s">
        <v>84</v>
      </c>
      <c r="AR121" s="71"/>
      <c r="AS121" s="136">
        <v>0</v>
      </c>
      <c r="AT121" s="137">
        <f>ROUND(SUM(AV121:AW121),2)</f>
        <v>0</v>
      </c>
      <c r="AU121" s="138">
        <f>'D.d.b - Vzduchotechnika 2'!P132</f>
        <v>0</v>
      </c>
      <c r="AV121" s="137">
        <f>'D.d.b - Vzduchotechnika 2'!J37</f>
        <v>0</v>
      </c>
      <c r="AW121" s="137">
        <f>'D.d.b - Vzduchotechnika 2'!J38</f>
        <v>0</v>
      </c>
      <c r="AX121" s="137">
        <f>'D.d.b - Vzduchotechnika 2'!J39</f>
        <v>0</v>
      </c>
      <c r="AY121" s="137">
        <f>'D.d.b - Vzduchotechnika 2'!J40</f>
        <v>0</v>
      </c>
      <c r="AZ121" s="137">
        <f>'D.d.b - Vzduchotechnika 2'!F37</f>
        <v>0</v>
      </c>
      <c r="BA121" s="137">
        <f>'D.d.b - Vzduchotechnika 2'!F38</f>
        <v>0</v>
      </c>
      <c r="BB121" s="137">
        <f>'D.d.b - Vzduchotechnika 2'!F39</f>
        <v>0</v>
      </c>
      <c r="BC121" s="137">
        <f>'D.d.b - Vzduchotechnika 2'!F40</f>
        <v>0</v>
      </c>
      <c r="BD121" s="139">
        <f>'D.d.b - Vzduchotechnika 2'!F41</f>
        <v>0</v>
      </c>
      <c r="BE121" s="4"/>
      <c r="BT121" s="140" t="s">
        <v>90</v>
      </c>
      <c r="BV121" s="140" t="s">
        <v>75</v>
      </c>
      <c r="BW121" s="140" t="s">
        <v>148</v>
      </c>
      <c r="BX121" s="140" t="s">
        <v>138</v>
      </c>
      <c r="CL121" s="140" t="s">
        <v>1</v>
      </c>
    </row>
    <row r="122" spans="1:90" s="4" customFormat="1" ht="16.5" customHeight="1">
      <c r="A122" s="141" t="s">
        <v>87</v>
      </c>
      <c r="B122" s="69"/>
      <c r="C122" s="131"/>
      <c r="D122" s="131"/>
      <c r="E122" s="131"/>
      <c r="F122" s="132" t="s">
        <v>149</v>
      </c>
      <c r="G122" s="132"/>
      <c r="H122" s="132"/>
      <c r="I122" s="132"/>
      <c r="J122" s="132"/>
      <c r="K122" s="131"/>
      <c r="L122" s="132" t="s">
        <v>105</v>
      </c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4">
        <f>'D.d.c - Vzduchotechnika 3'!J34</f>
        <v>0</v>
      </c>
      <c r="AH122" s="131"/>
      <c r="AI122" s="131"/>
      <c r="AJ122" s="131"/>
      <c r="AK122" s="131"/>
      <c r="AL122" s="131"/>
      <c r="AM122" s="131"/>
      <c r="AN122" s="134">
        <f>SUM(AG122,AT122)</f>
        <v>0</v>
      </c>
      <c r="AO122" s="131"/>
      <c r="AP122" s="131"/>
      <c r="AQ122" s="135" t="s">
        <v>84</v>
      </c>
      <c r="AR122" s="71"/>
      <c r="AS122" s="136">
        <v>0</v>
      </c>
      <c r="AT122" s="137">
        <f>ROUND(SUM(AV122:AW122),2)</f>
        <v>0</v>
      </c>
      <c r="AU122" s="138">
        <f>'D.d.c - Vzduchotechnika 3'!P132</f>
        <v>0</v>
      </c>
      <c r="AV122" s="137">
        <f>'D.d.c - Vzduchotechnika 3'!J37</f>
        <v>0</v>
      </c>
      <c r="AW122" s="137">
        <f>'D.d.c - Vzduchotechnika 3'!J38</f>
        <v>0</v>
      </c>
      <c r="AX122" s="137">
        <f>'D.d.c - Vzduchotechnika 3'!J39</f>
        <v>0</v>
      </c>
      <c r="AY122" s="137">
        <f>'D.d.c - Vzduchotechnika 3'!J40</f>
        <v>0</v>
      </c>
      <c r="AZ122" s="137">
        <f>'D.d.c - Vzduchotechnika 3'!F37</f>
        <v>0</v>
      </c>
      <c r="BA122" s="137">
        <f>'D.d.c - Vzduchotechnika 3'!F38</f>
        <v>0</v>
      </c>
      <c r="BB122" s="137">
        <f>'D.d.c - Vzduchotechnika 3'!F39</f>
        <v>0</v>
      </c>
      <c r="BC122" s="137">
        <f>'D.d.c - Vzduchotechnika 3'!F40</f>
        <v>0</v>
      </c>
      <c r="BD122" s="139">
        <f>'D.d.c - Vzduchotechnika 3'!F41</f>
        <v>0</v>
      </c>
      <c r="BE122" s="4"/>
      <c r="BT122" s="140" t="s">
        <v>90</v>
      </c>
      <c r="BV122" s="140" t="s">
        <v>75</v>
      </c>
      <c r="BW122" s="140" t="s">
        <v>150</v>
      </c>
      <c r="BX122" s="140" t="s">
        <v>138</v>
      </c>
      <c r="CL122" s="140" t="s">
        <v>1</v>
      </c>
    </row>
    <row r="123" spans="1:90" s="4" customFormat="1" ht="16.5" customHeight="1">
      <c r="A123" s="141" t="s">
        <v>87</v>
      </c>
      <c r="B123" s="69"/>
      <c r="C123" s="131"/>
      <c r="D123" s="131"/>
      <c r="E123" s="131"/>
      <c r="F123" s="132" t="s">
        <v>151</v>
      </c>
      <c r="G123" s="132"/>
      <c r="H123" s="132"/>
      <c r="I123" s="132"/>
      <c r="J123" s="132"/>
      <c r="K123" s="131"/>
      <c r="L123" s="132" t="s">
        <v>152</v>
      </c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4">
        <f>'D.d.d - Vzduchotechnika 4'!J34</f>
        <v>0</v>
      </c>
      <c r="AH123" s="131"/>
      <c r="AI123" s="131"/>
      <c r="AJ123" s="131"/>
      <c r="AK123" s="131"/>
      <c r="AL123" s="131"/>
      <c r="AM123" s="131"/>
      <c r="AN123" s="134">
        <f>SUM(AG123,AT123)</f>
        <v>0</v>
      </c>
      <c r="AO123" s="131"/>
      <c r="AP123" s="131"/>
      <c r="AQ123" s="135" t="s">
        <v>84</v>
      </c>
      <c r="AR123" s="71"/>
      <c r="AS123" s="136">
        <v>0</v>
      </c>
      <c r="AT123" s="137">
        <f>ROUND(SUM(AV123:AW123),2)</f>
        <v>0</v>
      </c>
      <c r="AU123" s="138">
        <f>'D.d.d - Vzduchotechnika 4'!P132</f>
        <v>0</v>
      </c>
      <c r="AV123" s="137">
        <f>'D.d.d - Vzduchotechnika 4'!J37</f>
        <v>0</v>
      </c>
      <c r="AW123" s="137">
        <f>'D.d.d - Vzduchotechnika 4'!J38</f>
        <v>0</v>
      </c>
      <c r="AX123" s="137">
        <f>'D.d.d - Vzduchotechnika 4'!J39</f>
        <v>0</v>
      </c>
      <c r="AY123" s="137">
        <f>'D.d.d - Vzduchotechnika 4'!J40</f>
        <v>0</v>
      </c>
      <c r="AZ123" s="137">
        <f>'D.d.d - Vzduchotechnika 4'!F37</f>
        <v>0</v>
      </c>
      <c r="BA123" s="137">
        <f>'D.d.d - Vzduchotechnika 4'!F38</f>
        <v>0</v>
      </c>
      <c r="BB123" s="137">
        <f>'D.d.d - Vzduchotechnika 4'!F39</f>
        <v>0</v>
      </c>
      <c r="BC123" s="137">
        <f>'D.d.d - Vzduchotechnika 4'!F40</f>
        <v>0</v>
      </c>
      <c r="BD123" s="139">
        <f>'D.d.d - Vzduchotechnika 4'!F41</f>
        <v>0</v>
      </c>
      <c r="BE123" s="4"/>
      <c r="BT123" s="140" t="s">
        <v>90</v>
      </c>
      <c r="BV123" s="140" t="s">
        <v>75</v>
      </c>
      <c r="BW123" s="140" t="s">
        <v>153</v>
      </c>
      <c r="BX123" s="140" t="s">
        <v>138</v>
      </c>
      <c r="CL123" s="140" t="s">
        <v>1</v>
      </c>
    </row>
    <row r="124" spans="1:90" s="4" customFormat="1" ht="16.5" customHeight="1">
      <c r="A124" s="141" t="s">
        <v>87</v>
      </c>
      <c r="B124" s="69"/>
      <c r="C124" s="131"/>
      <c r="D124" s="131"/>
      <c r="E124" s="131"/>
      <c r="F124" s="132" t="s">
        <v>154</v>
      </c>
      <c r="G124" s="132"/>
      <c r="H124" s="132"/>
      <c r="I124" s="132"/>
      <c r="J124" s="132"/>
      <c r="K124" s="131"/>
      <c r="L124" s="132" t="s">
        <v>155</v>
      </c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4">
        <f>'D.d.e - Vzduchotechnika 5'!J34</f>
        <v>0</v>
      </c>
      <c r="AH124" s="131"/>
      <c r="AI124" s="131"/>
      <c r="AJ124" s="131"/>
      <c r="AK124" s="131"/>
      <c r="AL124" s="131"/>
      <c r="AM124" s="131"/>
      <c r="AN124" s="134">
        <f>SUM(AG124,AT124)</f>
        <v>0</v>
      </c>
      <c r="AO124" s="131"/>
      <c r="AP124" s="131"/>
      <c r="AQ124" s="135" t="s">
        <v>84</v>
      </c>
      <c r="AR124" s="71"/>
      <c r="AS124" s="136">
        <v>0</v>
      </c>
      <c r="AT124" s="137">
        <f>ROUND(SUM(AV124:AW124),2)</f>
        <v>0</v>
      </c>
      <c r="AU124" s="138">
        <f>'D.d.e - Vzduchotechnika 5'!P132</f>
        <v>0</v>
      </c>
      <c r="AV124" s="137">
        <f>'D.d.e - Vzduchotechnika 5'!J37</f>
        <v>0</v>
      </c>
      <c r="AW124" s="137">
        <f>'D.d.e - Vzduchotechnika 5'!J38</f>
        <v>0</v>
      </c>
      <c r="AX124" s="137">
        <f>'D.d.e - Vzduchotechnika 5'!J39</f>
        <v>0</v>
      </c>
      <c r="AY124" s="137">
        <f>'D.d.e - Vzduchotechnika 5'!J40</f>
        <v>0</v>
      </c>
      <c r="AZ124" s="137">
        <f>'D.d.e - Vzduchotechnika 5'!F37</f>
        <v>0</v>
      </c>
      <c r="BA124" s="137">
        <f>'D.d.e - Vzduchotechnika 5'!F38</f>
        <v>0</v>
      </c>
      <c r="BB124" s="137">
        <f>'D.d.e - Vzduchotechnika 5'!F39</f>
        <v>0</v>
      </c>
      <c r="BC124" s="137">
        <f>'D.d.e - Vzduchotechnika 5'!F40</f>
        <v>0</v>
      </c>
      <c r="BD124" s="139">
        <f>'D.d.e - Vzduchotechnika 5'!F41</f>
        <v>0</v>
      </c>
      <c r="BE124" s="4"/>
      <c r="BT124" s="140" t="s">
        <v>90</v>
      </c>
      <c r="BV124" s="140" t="s">
        <v>75</v>
      </c>
      <c r="BW124" s="140" t="s">
        <v>156</v>
      </c>
      <c r="BX124" s="140" t="s">
        <v>138</v>
      </c>
      <c r="CL124" s="140" t="s">
        <v>1</v>
      </c>
    </row>
    <row r="125" spans="1:90" s="4" customFormat="1" ht="16.5" customHeight="1">
      <c r="A125" s="141" t="s">
        <v>87</v>
      </c>
      <c r="B125" s="69"/>
      <c r="C125" s="131"/>
      <c r="D125" s="131"/>
      <c r="E125" s="132" t="s">
        <v>157</v>
      </c>
      <c r="F125" s="132"/>
      <c r="G125" s="132"/>
      <c r="H125" s="132"/>
      <c r="I125" s="132"/>
      <c r="J125" s="131"/>
      <c r="K125" s="132" t="s">
        <v>131</v>
      </c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4">
        <f>'D.. - Způsobilé výdaje - ...'!J32</f>
        <v>0</v>
      </c>
      <c r="AH125" s="131"/>
      <c r="AI125" s="131"/>
      <c r="AJ125" s="131"/>
      <c r="AK125" s="131"/>
      <c r="AL125" s="131"/>
      <c r="AM125" s="131"/>
      <c r="AN125" s="134">
        <f>SUM(AG125,AT125)</f>
        <v>0</v>
      </c>
      <c r="AO125" s="131"/>
      <c r="AP125" s="131"/>
      <c r="AQ125" s="135" t="s">
        <v>84</v>
      </c>
      <c r="AR125" s="71"/>
      <c r="AS125" s="136">
        <v>0</v>
      </c>
      <c r="AT125" s="137">
        <f>ROUND(SUM(AV125:AW125),2)</f>
        <v>0</v>
      </c>
      <c r="AU125" s="138">
        <f>'D.. - Způsobilé výdaje - ...'!P124</f>
        <v>0</v>
      </c>
      <c r="AV125" s="137">
        <f>'D.. - Způsobilé výdaje - ...'!J35</f>
        <v>0</v>
      </c>
      <c r="AW125" s="137">
        <f>'D.. - Způsobilé výdaje - ...'!J36</f>
        <v>0</v>
      </c>
      <c r="AX125" s="137">
        <f>'D.. - Způsobilé výdaje - ...'!J37</f>
        <v>0</v>
      </c>
      <c r="AY125" s="137">
        <f>'D.. - Způsobilé výdaje - ...'!J38</f>
        <v>0</v>
      </c>
      <c r="AZ125" s="137">
        <f>'D.. - Způsobilé výdaje - ...'!F35</f>
        <v>0</v>
      </c>
      <c r="BA125" s="137">
        <f>'D.. - Způsobilé výdaje - ...'!F36</f>
        <v>0</v>
      </c>
      <c r="BB125" s="137">
        <f>'D.. - Způsobilé výdaje - ...'!F37</f>
        <v>0</v>
      </c>
      <c r="BC125" s="137">
        <f>'D.. - Způsobilé výdaje - ...'!F38</f>
        <v>0</v>
      </c>
      <c r="BD125" s="139">
        <f>'D.. - Způsobilé výdaje - ...'!F39</f>
        <v>0</v>
      </c>
      <c r="BE125" s="4"/>
      <c r="BT125" s="140" t="s">
        <v>85</v>
      </c>
      <c r="BV125" s="140" t="s">
        <v>75</v>
      </c>
      <c r="BW125" s="140" t="s">
        <v>158</v>
      </c>
      <c r="BX125" s="140" t="s">
        <v>136</v>
      </c>
      <c r="CL125" s="140" t="s">
        <v>1</v>
      </c>
    </row>
    <row r="126" spans="1:90" s="4" customFormat="1" ht="16.5" customHeight="1">
      <c r="A126" s="141" t="s">
        <v>87</v>
      </c>
      <c r="B126" s="69"/>
      <c r="C126" s="131"/>
      <c r="D126" s="131"/>
      <c r="E126" s="132" t="s">
        <v>159</v>
      </c>
      <c r="F126" s="132"/>
      <c r="G126" s="132"/>
      <c r="H126" s="132"/>
      <c r="I126" s="132"/>
      <c r="J126" s="131"/>
      <c r="K126" s="132" t="s">
        <v>111</v>
      </c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4">
        <f>'D... - Nezpůsobilé výdaje'!J32</f>
        <v>0</v>
      </c>
      <c r="AH126" s="131"/>
      <c r="AI126" s="131"/>
      <c r="AJ126" s="131"/>
      <c r="AK126" s="131"/>
      <c r="AL126" s="131"/>
      <c r="AM126" s="131"/>
      <c r="AN126" s="134">
        <f>SUM(AG126,AT126)</f>
        <v>0</v>
      </c>
      <c r="AO126" s="131"/>
      <c r="AP126" s="131"/>
      <c r="AQ126" s="135" t="s">
        <v>84</v>
      </c>
      <c r="AR126" s="71"/>
      <c r="AS126" s="142">
        <v>0</v>
      </c>
      <c r="AT126" s="143">
        <f>ROUND(SUM(AV126:AW126),2)</f>
        <v>0</v>
      </c>
      <c r="AU126" s="144">
        <f>'D... - Nezpůsobilé výdaje'!P125</f>
        <v>0</v>
      </c>
      <c r="AV126" s="143">
        <f>'D... - Nezpůsobilé výdaje'!J35</f>
        <v>0</v>
      </c>
      <c r="AW126" s="143">
        <f>'D... - Nezpůsobilé výdaje'!J36</f>
        <v>0</v>
      </c>
      <c r="AX126" s="143">
        <f>'D... - Nezpůsobilé výdaje'!J37</f>
        <v>0</v>
      </c>
      <c r="AY126" s="143">
        <f>'D... - Nezpůsobilé výdaje'!J38</f>
        <v>0</v>
      </c>
      <c r="AZ126" s="143">
        <f>'D... - Nezpůsobilé výdaje'!F35</f>
        <v>0</v>
      </c>
      <c r="BA126" s="143">
        <f>'D... - Nezpůsobilé výdaje'!F36</f>
        <v>0</v>
      </c>
      <c r="BB126" s="143">
        <f>'D... - Nezpůsobilé výdaje'!F37</f>
        <v>0</v>
      </c>
      <c r="BC126" s="143">
        <f>'D... - Nezpůsobilé výdaje'!F38</f>
        <v>0</v>
      </c>
      <c r="BD126" s="145">
        <f>'D... - Nezpůsobilé výdaje'!F39</f>
        <v>0</v>
      </c>
      <c r="BE126" s="4"/>
      <c r="BT126" s="140" t="s">
        <v>85</v>
      </c>
      <c r="BV126" s="140" t="s">
        <v>75</v>
      </c>
      <c r="BW126" s="140" t="s">
        <v>160</v>
      </c>
      <c r="BX126" s="140" t="s">
        <v>136</v>
      </c>
      <c r="CL126" s="140" t="s">
        <v>1</v>
      </c>
    </row>
    <row r="127" spans="1:57" s="2" customFormat="1" ht="30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43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43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</sheetData>
  <sheetProtection password="CC35" sheet="1" objects="1" scenarios="1" formatColumns="0" formatRows="0"/>
  <mergeCells count="16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N102:AP102"/>
    <mergeCell ref="AG102:AM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14:AM114"/>
    <mergeCell ref="AN114:AP114"/>
    <mergeCell ref="AG115:AM115"/>
    <mergeCell ref="AN115:AP115"/>
    <mergeCell ref="AN116:AP116"/>
    <mergeCell ref="AG116:AM116"/>
    <mergeCell ref="AG117:AM117"/>
    <mergeCell ref="AN117:AP117"/>
    <mergeCell ref="AG118:AM118"/>
    <mergeCell ref="AN118:AP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AN124:AP124"/>
    <mergeCell ref="AG124:AM124"/>
    <mergeCell ref="AG125:AM125"/>
    <mergeCell ref="AN125:AP125"/>
    <mergeCell ref="AN126:AP126"/>
    <mergeCell ref="AG126:AM126"/>
    <mergeCell ref="L85:AO85"/>
    <mergeCell ref="C92:G92"/>
    <mergeCell ref="I92:AF92"/>
    <mergeCell ref="J95:AF95"/>
    <mergeCell ref="D95:H95"/>
    <mergeCell ref="E96:I96"/>
    <mergeCell ref="K96:AF96"/>
    <mergeCell ref="L97:AF97"/>
    <mergeCell ref="F97:J97"/>
    <mergeCell ref="L98:AF98"/>
    <mergeCell ref="F98:J98"/>
    <mergeCell ref="F99:J99"/>
    <mergeCell ref="L99:AF99"/>
    <mergeCell ref="F100:J100"/>
    <mergeCell ref="L100:AF100"/>
    <mergeCell ref="L101:AF101"/>
    <mergeCell ref="F101:J101"/>
    <mergeCell ref="L102:AF102"/>
    <mergeCell ref="F102:J102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K104:AF104"/>
    <mergeCell ref="E104:I104"/>
    <mergeCell ref="D105:H105"/>
    <mergeCell ref="J105:AF105"/>
    <mergeCell ref="E106:I106"/>
    <mergeCell ref="K106:AF106"/>
    <mergeCell ref="L107:AF107"/>
    <mergeCell ref="F107:J107"/>
    <mergeCell ref="L108:AF108"/>
    <mergeCell ref="F108:J108"/>
    <mergeCell ref="L109:AF109"/>
    <mergeCell ref="F109:J109"/>
    <mergeCell ref="L110:AF110"/>
    <mergeCell ref="F110:J110"/>
    <mergeCell ref="F111:J111"/>
    <mergeCell ref="L111:AF111"/>
    <mergeCell ref="F112:J112"/>
    <mergeCell ref="L112:AF112"/>
    <mergeCell ref="E113:I113"/>
    <mergeCell ref="K113:AF113"/>
    <mergeCell ref="K114:AF114"/>
    <mergeCell ref="E114:I114"/>
    <mergeCell ref="J115:AF115"/>
    <mergeCell ref="D115:H115"/>
    <mergeCell ref="K116:AF116"/>
    <mergeCell ref="E116:I116"/>
    <mergeCell ref="L117:AF117"/>
    <mergeCell ref="F117:J117"/>
    <mergeCell ref="F118:J118"/>
    <mergeCell ref="L118:AF118"/>
    <mergeCell ref="F119:J119"/>
    <mergeCell ref="L119:AF119"/>
    <mergeCell ref="F120:J120"/>
    <mergeCell ref="L120:AF120"/>
    <mergeCell ref="F121:J121"/>
    <mergeCell ref="L121:AF121"/>
    <mergeCell ref="F122:J122"/>
    <mergeCell ref="L122:AF122"/>
    <mergeCell ref="F123:J123"/>
    <mergeCell ref="L123:AF123"/>
    <mergeCell ref="F124:J124"/>
    <mergeCell ref="L124:AF124"/>
    <mergeCell ref="E125:I125"/>
    <mergeCell ref="K125:AF125"/>
    <mergeCell ref="E126:I126"/>
    <mergeCell ref="K126:AF126"/>
  </mergeCells>
  <hyperlinks>
    <hyperlink ref="A97" location="'B.a - Stavební přípomoce'!C2" display="/"/>
    <hyperlink ref="A98" location="'B.b - Elektroinstalace'!C2" display="/"/>
    <hyperlink ref="A99" location="'B.c - Ústřední topení'!C2" display="/"/>
    <hyperlink ref="A100" location="'B.d.a - Vzduchotechnika 1'!C2" display="/"/>
    <hyperlink ref="A101" location="'B.d.b - Vzduchotechnika 2'!C2" display="/"/>
    <hyperlink ref="A102" location="'B.d.c - Vzduchotechnika 3'!C2" display="/"/>
    <hyperlink ref="A103" location="'B.. - Způsobilé výdaje - ...'!C2" display="/"/>
    <hyperlink ref="A104" location="'B... - Nezpůsobilé výdaje'!C2" display="/"/>
    <hyperlink ref="A107" location="'C.a - Stavební přípomoce'!C2" display="/"/>
    <hyperlink ref="A108" location="'C.b - Elektroinstalace'!C2" display="/"/>
    <hyperlink ref="A109" location="'C.c - Ústřední topení'!C2" display="/"/>
    <hyperlink ref="A110" location="'C.d.a - Vzduchotechnika 1'!C2" display="/"/>
    <hyperlink ref="A111" location="'C.d.b - Vzduchotechnika 2'!C2" display="/"/>
    <hyperlink ref="A112" location="'C.d.c - Vzduchotechnika 3'!C2" display="/"/>
    <hyperlink ref="A113" location="'C.. - Způsobilé výdaje - ...'!C2" display="/"/>
    <hyperlink ref="A114" location="'C... - Nezpůsobilé výdaje'!C2" display="/"/>
    <hyperlink ref="A117" location="'D.a - Stavební přípomoce'!C2" display="/"/>
    <hyperlink ref="A118" location="'D.b - Elektroinstalace'!C2" display="/"/>
    <hyperlink ref="A119" location="'D.c - Ústřední topení'!C2" display="/"/>
    <hyperlink ref="A120" location="'D.d.a - Vzduchotechnika 1'!C2" display="/"/>
    <hyperlink ref="A121" location="'D.d.b - Vzduchotechnika 2'!C2" display="/"/>
    <hyperlink ref="A122" location="'D.d.c - Vzduchotechnika 3'!C2" display="/"/>
    <hyperlink ref="A123" location="'D.d.d - Vzduchotechnika 4'!C2" display="/"/>
    <hyperlink ref="A124" location="'D.d.e - Vzduchotechnika 5'!C2" display="/"/>
    <hyperlink ref="A125" location="'D.. - Způsobilé výdaje - ...'!C2" display="/"/>
    <hyperlink ref="A126" location="'D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966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ROUND((SUM(BE140:BE402)),2)</f>
        <v>0</v>
      </c>
      <c r="G37" s="37"/>
      <c r="H37" s="37"/>
      <c r="I37" s="171">
        <v>0.21</v>
      </c>
      <c r="J37" s="170">
        <f>ROUND(((SUM(BE140:BE402))*I37),2)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ROUND((SUM(BF140:BF402)),2)</f>
        <v>0</v>
      </c>
      <c r="G38" s="37"/>
      <c r="H38" s="37"/>
      <c r="I38" s="171">
        <v>0.15</v>
      </c>
      <c r="J38" s="170">
        <f>ROUND(((SUM(BF140:BF402))*I38),2)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ROUND((SUM(BG140:BG402)),2)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ROUND((SUM(BH140:BH402)),2)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ROUND((SUM(BI140:BI402)),2)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173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174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175</v>
      </c>
      <c r="E103" s="212"/>
      <c r="F103" s="212"/>
      <c r="G103" s="212"/>
      <c r="H103" s="212"/>
      <c r="I103" s="213"/>
      <c r="J103" s="214">
        <f>J175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176</v>
      </c>
      <c r="E104" s="212"/>
      <c r="F104" s="212"/>
      <c r="G104" s="212"/>
      <c r="H104" s="212"/>
      <c r="I104" s="213"/>
      <c r="J104" s="214">
        <f>J218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177</v>
      </c>
      <c r="E105" s="212"/>
      <c r="F105" s="212"/>
      <c r="G105" s="212"/>
      <c r="H105" s="212"/>
      <c r="I105" s="213"/>
      <c r="J105" s="214">
        <f>J240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178</v>
      </c>
      <c r="E106" s="212"/>
      <c r="F106" s="212"/>
      <c r="G106" s="212"/>
      <c r="H106" s="212"/>
      <c r="I106" s="213"/>
      <c r="J106" s="214">
        <f>J243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179</v>
      </c>
      <c r="E107" s="212"/>
      <c r="F107" s="212"/>
      <c r="G107" s="212"/>
      <c r="H107" s="212"/>
      <c r="I107" s="213"/>
      <c r="J107" s="214">
        <f>J286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180</v>
      </c>
      <c r="E108" s="212"/>
      <c r="F108" s="212"/>
      <c r="G108" s="212"/>
      <c r="H108" s="212"/>
      <c r="I108" s="213"/>
      <c r="J108" s="214">
        <f>J325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181</v>
      </c>
      <c r="E109" s="212"/>
      <c r="F109" s="212"/>
      <c r="G109" s="212"/>
      <c r="H109" s="212"/>
      <c r="I109" s="213"/>
      <c r="J109" s="214">
        <f>J332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182</v>
      </c>
      <c r="E110" s="206"/>
      <c r="F110" s="206"/>
      <c r="G110" s="206"/>
      <c r="H110" s="206"/>
      <c r="I110" s="207"/>
      <c r="J110" s="208">
        <f>J335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183</v>
      </c>
      <c r="E111" s="212"/>
      <c r="F111" s="212"/>
      <c r="G111" s="212"/>
      <c r="H111" s="212"/>
      <c r="I111" s="213"/>
      <c r="J111" s="214">
        <f>J336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184</v>
      </c>
      <c r="E112" s="212"/>
      <c r="F112" s="212"/>
      <c r="G112" s="212"/>
      <c r="H112" s="212"/>
      <c r="I112" s="213"/>
      <c r="J112" s="214">
        <f>J349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185</v>
      </c>
      <c r="E113" s="212"/>
      <c r="F113" s="212"/>
      <c r="G113" s="212"/>
      <c r="H113" s="212"/>
      <c r="I113" s="213"/>
      <c r="J113" s="214">
        <f>J360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186</v>
      </c>
      <c r="E114" s="212"/>
      <c r="F114" s="212"/>
      <c r="G114" s="212"/>
      <c r="H114" s="212"/>
      <c r="I114" s="213"/>
      <c r="J114" s="214">
        <f>J371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187</v>
      </c>
      <c r="E115" s="212"/>
      <c r="F115" s="212"/>
      <c r="G115" s="212"/>
      <c r="H115" s="212"/>
      <c r="I115" s="213"/>
      <c r="J115" s="214">
        <f>J374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188</v>
      </c>
      <c r="E116" s="212"/>
      <c r="F116" s="212"/>
      <c r="G116" s="212"/>
      <c r="H116" s="212"/>
      <c r="I116" s="213"/>
      <c r="J116" s="214">
        <f>J390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189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B, C, D - IV.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162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964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164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965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166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C.a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190</v>
      </c>
      <c r="D139" s="219" t="s">
        <v>58</v>
      </c>
      <c r="E139" s="219" t="s">
        <v>54</v>
      </c>
      <c r="F139" s="219" t="s">
        <v>55</v>
      </c>
      <c r="G139" s="219" t="s">
        <v>191</v>
      </c>
      <c r="H139" s="219" t="s">
        <v>192</v>
      </c>
      <c r="I139" s="220" t="s">
        <v>193</v>
      </c>
      <c r="J139" s="221" t="s">
        <v>170</v>
      </c>
      <c r="K139" s="222" t="s">
        <v>194</v>
      </c>
      <c r="L139" s="223"/>
      <c r="M139" s="99" t="s">
        <v>1</v>
      </c>
      <c r="N139" s="100" t="s">
        <v>37</v>
      </c>
      <c r="O139" s="100" t="s">
        <v>195</v>
      </c>
      <c r="P139" s="100" t="s">
        <v>196</v>
      </c>
      <c r="Q139" s="100" t="s">
        <v>197</v>
      </c>
      <c r="R139" s="100" t="s">
        <v>198</v>
      </c>
      <c r="S139" s="100" t="s">
        <v>199</v>
      </c>
      <c r="T139" s="101" t="s">
        <v>200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201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P141+P335</f>
        <v>0</v>
      </c>
      <c r="Q140" s="103"/>
      <c r="R140" s="226">
        <f>R141+R335</f>
        <v>17.9622136</v>
      </c>
      <c r="S140" s="103"/>
      <c r="T140" s="227">
        <f>T141+T335</f>
        <v>5.4778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172</v>
      </c>
      <c r="BK140" s="228">
        <f>BK141+BK335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202</v>
      </c>
      <c r="F141" s="232" t="s">
        <v>203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P142+P175+P218+P240+P243+P286+P325+P332</f>
        <v>0</v>
      </c>
      <c r="Q141" s="237"/>
      <c r="R141" s="238">
        <f>R142+R175+R218+R240+R243+R286+R325+R332</f>
        <v>15.015825999999999</v>
      </c>
      <c r="S141" s="237"/>
      <c r="T141" s="239">
        <f>T142+T175+T218+T240+T243+T286+T325+T332</f>
        <v>5.4778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204</v>
      </c>
      <c r="BK141" s="242">
        <f>BK142+BK175+BK218+BK240+BK243+BK286+BK325+BK332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205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SUM(P143:P174)</f>
        <v>0</v>
      </c>
      <c r="Q142" s="237"/>
      <c r="R142" s="238">
        <f>SUM(R143:R174)</f>
        <v>11.997995999999999</v>
      </c>
      <c r="S142" s="237"/>
      <c r="T142" s="239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204</v>
      </c>
      <c r="BK142" s="242">
        <f>SUM(BK143:BK174)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206</v>
      </c>
      <c r="E143" s="246" t="s">
        <v>207</v>
      </c>
      <c r="F143" s="247" t="s">
        <v>208</v>
      </c>
      <c r="G143" s="248" t="s">
        <v>209</v>
      </c>
      <c r="H143" s="249">
        <v>88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10.578479999999999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85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967</v>
      </c>
    </row>
    <row r="144" spans="1:51" s="13" customFormat="1" ht="12">
      <c r="A144" s="13"/>
      <c r="B144" s="259"/>
      <c r="C144" s="260"/>
      <c r="D144" s="261" t="s">
        <v>212</v>
      </c>
      <c r="E144" s="262" t="s">
        <v>1</v>
      </c>
      <c r="F144" s="263" t="s">
        <v>213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212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204</v>
      </c>
    </row>
    <row r="145" spans="1:51" s="14" customFormat="1" ht="12">
      <c r="A145" s="14"/>
      <c r="B145" s="270"/>
      <c r="C145" s="271"/>
      <c r="D145" s="261" t="s">
        <v>212</v>
      </c>
      <c r="E145" s="272" t="s">
        <v>1</v>
      </c>
      <c r="F145" s="273" t="s">
        <v>214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212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204</v>
      </c>
    </row>
    <row r="146" spans="1:51" s="14" customFormat="1" ht="12">
      <c r="A146" s="14"/>
      <c r="B146" s="270"/>
      <c r="C146" s="271"/>
      <c r="D146" s="261" t="s">
        <v>212</v>
      </c>
      <c r="E146" s="272" t="s">
        <v>1</v>
      </c>
      <c r="F146" s="273" t="s">
        <v>968</v>
      </c>
      <c r="G146" s="271"/>
      <c r="H146" s="274">
        <v>9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212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204</v>
      </c>
    </row>
    <row r="147" spans="1:51" s="14" customFormat="1" ht="12">
      <c r="A147" s="14"/>
      <c r="B147" s="270"/>
      <c r="C147" s="271"/>
      <c r="D147" s="261" t="s">
        <v>212</v>
      </c>
      <c r="E147" s="272" t="s">
        <v>1</v>
      </c>
      <c r="F147" s="273" t="s">
        <v>216</v>
      </c>
      <c r="G147" s="271"/>
      <c r="H147" s="274">
        <v>8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212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204</v>
      </c>
    </row>
    <row r="148" spans="1:51" s="14" customFormat="1" ht="12">
      <c r="A148" s="14"/>
      <c r="B148" s="270"/>
      <c r="C148" s="271"/>
      <c r="D148" s="261" t="s">
        <v>212</v>
      </c>
      <c r="E148" s="272" t="s">
        <v>1</v>
      </c>
      <c r="F148" s="273" t="s">
        <v>969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212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204</v>
      </c>
    </row>
    <row r="149" spans="1:51" s="14" customFormat="1" ht="12">
      <c r="A149" s="14"/>
      <c r="B149" s="270"/>
      <c r="C149" s="271"/>
      <c r="D149" s="261" t="s">
        <v>212</v>
      </c>
      <c r="E149" s="272" t="s">
        <v>1</v>
      </c>
      <c r="F149" s="273" t="s">
        <v>218</v>
      </c>
      <c r="G149" s="271"/>
      <c r="H149" s="274">
        <v>7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212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204</v>
      </c>
    </row>
    <row r="150" spans="1:51" s="14" customFormat="1" ht="12">
      <c r="A150" s="14"/>
      <c r="B150" s="270"/>
      <c r="C150" s="271"/>
      <c r="D150" s="261" t="s">
        <v>212</v>
      </c>
      <c r="E150" s="272" t="s">
        <v>1</v>
      </c>
      <c r="F150" s="273" t="s">
        <v>970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212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204</v>
      </c>
    </row>
    <row r="151" spans="1:51" s="14" customFormat="1" ht="12">
      <c r="A151" s="14"/>
      <c r="B151" s="270"/>
      <c r="C151" s="271"/>
      <c r="D151" s="261" t="s">
        <v>212</v>
      </c>
      <c r="E151" s="272" t="s">
        <v>1</v>
      </c>
      <c r="F151" s="273" t="s">
        <v>220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212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204</v>
      </c>
    </row>
    <row r="152" spans="1:51" s="14" customFormat="1" ht="12">
      <c r="A152" s="14"/>
      <c r="B152" s="270"/>
      <c r="C152" s="271"/>
      <c r="D152" s="261" t="s">
        <v>212</v>
      </c>
      <c r="E152" s="272" t="s">
        <v>1</v>
      </c>
      <c r="F152" s="273" t="s">
        <v>971</v>
      </c>
      <c r="G152" s="271"/>
      <c r="H152" s="274">
        <v>8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212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204</v>
      </c>
    </row>
    <row r="153" spans="1:51" s="14" customFormat="1" ht="12">
      <c r="A153" s="14"/>
      <c r="B153" s="270"/>
      <c r="C153" s="271"/>
      <c r="D153" s="261" t="s">
        <v>212</v>
      </c>
      <c r="E153" s="272" t="s">
        <v>1</v>
      </c>
      <c r="F153" s="273" t="s">
        <v>222</v>
      </c>
      <c r="G153" s="271"/>
      <c r="H153" s="274">
        <v>8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212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204</v>
      </c>
    </row>
    <row r="154" spans="1:51" s="14" customFormat="1" ht="12">
      <c r="A154" s="14"/>
      <c r="B154" s="270"/>
      <c r="C154" s="271"/>
      <c r="D154" s="261" t="s">
        <v>212</v>
      </c>
      <c r="E154" s="272" t="s">
        <v>1</v>
      </c>
      <c r="F154" s="273" t="s">
        <v>223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212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204</v>
      </c>
    </row>
    <row r="155" spans="1:51" s="14" customFormat="1" ht="12">
      <c r="A155" s="14"/>
      <c r="B155" s="270"/>
      <c r="C155" s="271"/>
      <c r="D155" s="261" t="s">
        <v>212</v>
      </c>
      <c r="E155" s="272" t="s">
        <v>1</v>
      </c>
      <c r="F155" s="273" t="s">
        <v>224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212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204</v>
      </c>
    </row>
    <row r="156" spans="1:51" s="14" customFormat="1" ht="12">
      <c r="A156" s="14"/>
      <c r="B156" s="270"/>
      <c r="C156" s="271"/>
      <c r="D156" s="261" t="s">
        <v>212</v>
      </c>
      <c r="E156" s="272" t="s">
        <v>1</v>
      </c>
      <c r="F156" s="273" t="s">
        <v>225</v>
      </c>
      <c r="G156" s="271"/>
      <c r="H156" s="274">
        <v>7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212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204</v>
      </c>
    </row>
    <row r="157" spans="1:65" s="2" customFormat="1" ht="21.75" customHeight="1">
      <c r="A157" s="37"/>
      <c r="B157" s="38"/>
      <c r="C157" s="245" t="s">
        <v>85</v>
      </c>
      <c r="D157" s="245" t="s">
        <v>206</v>
      </c>
      <c r="E157" s="246" t="s">
        <v>226</v>
      </c>
      <c r="F157" s="247" t="s">
        <v>227</v>
      </c>
      <c r="G157" s="248" t="s">
        <v>228</v>
      </c>
      <c r="H157" s="249">
        <v>8.4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0.04564</v>
      </c>
      <c r="R157" s="255">
        <f>Q157*H157</f>
        <v>0.383376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85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972</v>
      </c>
    </row>
    <row r="158" spans="1:51" s="13" customFormat="1" ht="12">
      <c r="A158" s="13"/>
      <c r="B158" s="259"/>
      <c r="C158" s="260"/>
      <c r="D158" s="261" t="s">
        <v>212</v>
      </c>
      <c r="E158" s="262" t="s">
        <v>1</v>
      </c>
      <c r="F158" s="263" t="s">
        <v>230</v>
      </c>
      <c r="G158" s="260"/>
      <c r="H158" s="262" t="s">
        <v>1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212</v>
      </c>
      <c r="AU158" s="269" t="s">
        <v>85</v>
      </c>
      <c r="AV158" s="13" t="s">
        <v>80</v>
      </c>
      <c r="AW158" s="13" t="s">
        <v>30</v>
      </c>
      <c r="AX158" s="13" t="s">
        <v>73</v>
      </c>
      <c r="AY158" s="269" t="s">
        <v>204</v>
      </c>
    </row>
    <row r="159" spans="1:51" s="14" customFormat="1" ht="12">
      <c r="A159" s="14"/>
      <c r="B159" s="270"/>
      <c r="C159" s="271"/>
      <c r="D159" s="261" t="s">
        <v>212</v>
      </c>
      <c r="E159" s="272" t="s">
        <v>1</v>
      </c>
      <c r="F159" s="273" t="s">
        <v>973</v>
      </c>
      <c r="G159" s="271"/>
      <c r="H159" s="274">
        <v>0.525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212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204</v>
      </c>
    </row>
    <row r="160" spans="1:51" s="14" customFormat="1" ht="12">
      <c r="A160" s="14"/>
      <c r="B160" s="270"/>
      <c r="C160" s="271"/>
      <c r="D160" s="261" t="s">
        <v>212</v>
      </c>
      <c r="E160" s="272" t="s">
        <v>1</v>
      </c>
      <c r="F160" s="273" t="s">
        <v>974</v>
      </c>
      <c r="G160" s="271"/>
      <c r="H160" s="274">
        <v>0.525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212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204</v>
      </c>
    </row>
    <row r="161" spans="1:51" s="14" customFormat="1" ht="12">
      <c r="A161" s="14"/>
      <c r="B161" s="270"/>
      <c r="C161" s="271"/>
      <c r="D161" s="261" t="s">
        <v>212</v>
      </c>
      <c r="E161" s="272" t="s">
        <v>1</v>
      </c>
      <c r="F161" s="273" t="s">
        <v>975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212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204</v>
      </c>
    </row>
    <row r="162" spans="1:51" s="13" customFormat="1" ht="12">
      <c r="A162" s="13"/>
      <c r="B162" s="259"/>
      <c r="C162" s="260"/>
      <c r="D162" s="261" t="s">
        <v>212</v>
      </c>
      <c r="E162" s="262" t="s">
        <v>1</v>
      </c>
      <c r="F162" s="263" t="s">
        <v>234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212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204</v>
      </c>
    </row>
    <row r="163" spans="1:51" s="14" customFormat="1" ht="12">
      <c r="A163" s="14"/>
      <c r="B163" s="270"/>
      <c r="C163" s="271"/>
      <c r="D163" s="261" t="s">
        <v>212</v>
      </c>
      <c r="E163" s="272" t="s">
        <v>1</v>
      </c>
      <c r="F163" s="273" t="s">
        <v>976</v>
      </c>
      <c r="G163" s="271"/>
      <c r="H163" s="274">
        <v>2.275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212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204</v>
      </c>
    </row>
    <row r="164" spans="1:51" s="14" customFormat="1" ht="12">
      <c r="A164" s="14"/>
      <c r="B164" s="270"/>
      <c r="C164" s="271"/>
      <c r="D164" s="261" t="s">
        <v>212</v>
      </c>
      <c r="E164" s="272" t="s">
        <v>1</v>
      </c>
      <c r="F164" s="273" t="s">
        <v>977</v>
      </c>
      <c r="G164" s="271"/>
      <c r="H164" s="274">
        <v>2.275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212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204</v>
      </c>
    </row>
    <row r="165" spans="1:51" s="14" customFormat="1" ht="12">
      <c r="A165" s="14"/>
      <c r="B165" s="270"/>
      <c r="C165" s="271"/>
      <c r="D165" s="261" t="s">
        <v>212</v>
      </c>
      <c r="E165" s="272" t="s">
        <v>1</v>
      </c>
      <c r="F165" s="273" t="s">
        <v>978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212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204</v>
      </c>
    </row>
    <row r="166" spans="1:65" s="2" customFormat="1" ht="21.75" customHeight="1">
      <c r="A166" s="37"/>
      <c r="B166" s="38"/>
      <c r="C166" s="245" t="s">
        <v>90</v>
      </c>
      <c r="D166" s="245" t="s">
        <v>206</v>
      </c>
      <c r="E166" s="246" t="s">
        <v>238</v>
      </c>
      <c r="F166" s="247" t="s">
        <v>239</v>
      </c>
      <c r="G166" s="248" t="s">
        <v>228</v>
      </c>
      <c r="H166" s="249">
        <v>8.4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0.12335</v>
      </c>
      <c r="R166" s="255">
        <f>Q166*H166</f>
        <v>1.03614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85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979</v>
      </c>
    </row>
    <row r="167" spans="1:51" s="13" customFormat="1" ht="12">
      <c r="A167" s="13"/>
      <c r="B167" s="259"/>
      <c r="C167" s="260"/>
      <c r="D167" s="261" t="s">
        <v>212</v>
      </c>
      <c r="E167" s="262" t="s">
        <v>1</v>
      </c>
      <c r="F167" s="263" t="s">
        <v>230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212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204</v>
      </c>
    </row>
    <row r="168" spans="1:51" s="14" customFormat="1" ht="12">
      <c r="A168" s="14"/>
      <c r="B168" s="270"/>
      <c r="C168" s="271"/>
      <c r="D168" s="261" t="s">
        <v>212</v>
      </c>
      <c r="E168" s="272" t="s">
        <v>1</v>
      </c>
      <c r="F168" s="273" t="s">
        <v>973</v>
      </c>
      <c r="G168" s="271"/>
      <c r="H168" s="274">
        <v>0.525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212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204</v>
      </c>
    </row>
    <row r="169" spans="1:51" s="14" customFormat="1" ht="12">
      <c r="A169" s="14"/>
      <c r="B169" s="270"/>
      <c r="C169" s="271"/>
      <c r="D169" s="261" t="s">
        <v>212</v>
      </c>
      <c r="E169" s="272" t="s">
        <v>1</v>
      </c>
      <c r="F169" s="273" t="s">
        <v>974</v>
      </c>
      <c r="G169" s="271"/>
      <c r="H169" s="274">
        <v>0.525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212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204</v>
      </c>
    </row>
    <row r="170" spans="1:51" s="14" customFormat="1" ht="12">
      <c r="A170" s="14"/>
      <c r="B170" s="270"/>
      <c r="C170" s="271"/>
      <c r="D170" s="261" t="s">
        <v>212</v>
      </c>
      <c r="E170" s="272" t="s">
        <v>1</v>
      </c>
      <c r="F170" s="273" t="s">
        <v>975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212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204</v>
      </c>
    </row>
    <row r="171" spans="1:51" s="13" customFormat="1" ht="12">
      <c r="A171" s="13"/>
      <c r="B171" s="259"/>
      <c r="C171" s="260"/>
      <c r="D171" s="261" t="s">
        <v>212</v>
      </c>
      <c r="E171" s="262" t="s">
        <v>1</v>
      </c>
      <c r="F171" s="263" t="s">
        <v>234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212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204</v>
      </c>
    </row>
    <row r="172" spans="1:51" s="14" customFormat="1" ht="12">
      <c r="A172" s="14"/>
      <c r="B172" s="270"/>
      <c r="C172" s="271"/>
      <c r="D172" s="261" t="s">
        <v>212</v>
      </c>
      <c r="E172" s="272" t="s">
        <v>1</v>
      </c>
      <c r="F172" s="273" t="s">
        <v>976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212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204</v>
      </c>
    </row>
    <row r="173" spans="1:51" s="14" customFormat="1" ht="12">
      <c r="A173" s="14"/>
      <c r="B173" s="270"/>
      <c r="C173" s="271"/>
      <c r="D173" s="261" t="s">
        <v>212</v>
      </c>
      <c r="E173" s="272" t="s">
        <v>1</v>
      </c>
      <c r="F173" s="273" t="s">
        <v>977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212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204</v>
      </c>
    </row>
    <row r="174" spans="1:51" s="14" customFormat="1" ht="12">
      <c r="A174" s="14"/>
      <c r="B174" s="270"/>
      <c r="C174" s="271"/>
      <c r="D174" s="261" t="s">
        <v>212</v>
      </c>
      <c r="E174" s="272" t="s">
        <v>1</v>
      </c>
      <c r="F174" s="273" t="s">
        <v>978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212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204</v>
      </c>
    </row>
    <row r="175" spans="1:63" s="12" customFormat="1" ht="22.8" customHeight="1">
      <c r="A175" s="12"/>
      <c r="B175" s="229"/>
      <c r="C175" s="230"/>
      <c r="D175" s="231" t="s">
        <v>72</v>
      </c>
      <c r="E175" s="243" t="s">
        <v>241</v>
      </c>
      <c r="F175" s="243" t="s">
        <v>242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SUM(P176:P217)</f>
        <v>0</v>
      </c>
      <c r="Q175" s="237"/>
      <c r="R175" s="238">
        <f>SUM(R176:R217)</f>
        <v>1.038264</v>
      </c>
      <c r="S175" s="237"/>
      <c r="T175" s="239">
        <f>SUM(T176:T217)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80</v>
      </c>
      <c r="AY175" s="240" t="s">
        <v>204</v>
      </c>
      <c r="BK175" s="242">
        <f>SUM(BK176:BK217)</f>
        <v>0</v>
      </c>
    </row>
    <row r="176" spans="1:65" s="2" customFormat="1" ht="21.75" customHeight="1">
      <c r="A176" s="37"/>
      <c r="B176" s="38"/>
      <c r="C176" s="245" t="s">
        <v>210</v>
      </c>
      <c r="D176" s="245" t="s">
        <v>206</v>
      </c>
      <c r="E176" s="246" t="s">
        <v>243</v>
      </c>
      <c r="F176" s="247" t="s">
        <v>244</v>
      </c>
      <c r="G176" s="248" t="s">
        <v>228</v>
      </c>
      <c r="H176" s="249">
        <v>23.52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0.00026</v>
      </c>
      <c r="R176" s="255">
        <f>Q176*H176</f>
        <v>0.0061151999999999995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85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980</v>
      </c>
    </row>
    <row r="177" spans="1:51" s="13" customFormat="1" ht="12">
      <c r="A177" s="13"/>
      <c r="B177" s="259"/>
      <c r="C177" s="260"/>
      <c r="D177" s="261" t="s">
        <v>212</v>
      </c>
      <c r="E177" s="262" t="s">
        <v>1</v>
      </c>
      <c r="F177" s="263" t="s">
        <v>230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212</v>
      </c>
      <c r="AU177" s="269" t="s">
        <v>85</v>
      </c>
      <c r="AV177" s="13" t="s">
        <v>80</v>
      </c>
      <c r="AW177" s="13" t="s">
        <v>30</v>
      </c>
      <c r="AX177" s="13" t="s">
        <v>73</v>
      </c>
      <c r="AY177" s="269" t="s">
        <v>204</v>
      </c>
    </row>
    <row r="178" spans="1:51" s="14" customFormat="1" ht="12">
      <c r="A178" s="14"/>
      <c r="B178" s="270"/>
      <c r="C178" s="271"/>
      <c r="D178" s="261" t="s">
        <v>212</v>
      </c>
      <c r="E178" s="272" t="s">
        <v>1</v>
      </c>
      <c r="F178" s="273" t="s">
        <v>981</v>
      </c>
      <c r="G178" s="271"/>
      <c r="H178" s="274">
        <v>1.05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212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204</v>
      </c>
    </row>
    <row r="179" spans="1:51" s="14" customFormat="1" ht="12">
      <c r="A179" s="14"/>
      <c r="B179" s="270"/>
      <c r="C179" s="271"/>
      <c r="D179" s="261" t="s">
        <v>212</v>
      </c>
      <c r="E179" s="272" t="s">
        <v>1</v>
      </c>
      <c r="F179" s="273" t="s">
        <v>982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212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204</v>
      </c>
    </row>
    <row r="180" spans="1:51" s="14" customFormat="1" ht="12">
      <c r="A180" s="14"/>
      <c r="B180" s="270"/>
      <c r="C180" s="271"/>
      <c r="D180" s="261" t="s">
        <v>212</v>
      </c>
      <c r="E180" s="272" t="s">
        <v>1</v>
      </c>
      <c r="F180" s="273" t="s">
        <v>983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212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204</v>
      </c>
    </row>
    <row r="181" spans="1:51" s="13" customFormat="1" ht="12">
      <c r="A181" s="13"/>
      <c r="B181" s="259"/>
      <c r="C181" s="260"/>
      <c r="D181" s="261" t="s">
        <v>212</v>
      </c>
      <c r="E181" s="262" t="s">
        <v>1</v>
      </c>
      <c r="F181" s="263" t="s">
        <v>234</v>
      </c>
      <c r="G181" s="260"/>
      <c r="H181" s="262" t="s">
        <v>1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212</v>
      </c>
      <c r="AU181" s="269" t="s">
        <v>85</v>
      </c>
      <c r="AV181" s="13" t="s">
        <v>80</v>
      </c>
      <c r="AW181" s="13" t="s">
        <v>30</v>
      </c>
      <c r="AX181" s="13" t="s">
        <v>73</v>
      </c>
      <c r="AY181" s="269" t="s">
        <v>204</v>
      </c>
    </row>
    <row r="182" spans="1:51" s="14" customFormat="1" ht="12">
      <c r="A182" s="14"/>
      <c r="B182" s="270"/>
      <c r="C182" s="271"/>
      <c r="D182" s="261" t="s">
        <v>212</v>
      </c>
      <c r="E182" s="272" t="s">
        <v>1</v>
      </c>
      <c r="F182" s="273" t="s">
        <v>984</v>
      </c>
      <c r="G182" s="271"/>
      <c r="H182" s="274">
        <v>4.55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212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204</v>
      </c>
    </row>
    <row r="183" spans="1:51" s="14" customFormat="1" ht="12">
      <c r="A183" s="14"/>
      <c r="B183" s="270"/>
      <c r="C183" s="271"/>
      <c r="D183" s="261" t="s">
        <v>212</v>
      </c>
      <c r="E183" s="272" t="s">
        <v>1</v>
      </c>
      <c r="F183" s="273" t="s">
        <v>985</v>
      </c>
      <c r="G183" s="271"/>
      <c r="H183" s="274">
        <v>4.55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212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204</v>
      </c>
    </row>
    <row r="184" spans="1:51" s="14" customFormat="1" ht="12">
      <c r="A184" s="14"/>
      <c r="B184" s="270"/>
      <c r="C184" s="271"/>
      <c r="D184" s="261" t="s">
        <v>212</v>
      </c>
      <c r="E184" s="272" t="s">
        <v>1</v>
      </c>
      <c r="F184" s="273" t="s">
        <v>986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212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204</v>
      </c>
    </row>
    <row r="185" spans="1:51" s="14" customFormat="1" ht="12">
      <c r="A185" s="14"/>
      <c r="B185" s="270"/>
      <c r="C185" s="271"/>
      <c r="D185" s="261" t="s">
        <v>212</v>
      </c>
      <c r="E185" s="271"/>
      <c r="F185" s="273" t="s">
        <v>252</v>
      </c>
      <c r="G185" s="271"/>
      <c r="H185" s="274">
        <v>23.52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212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204</v>
      </c>
    </row>
    <row r="186" spans="1:65" s="2" customFormat="1" ht="21.75" customHeight="1">
      <c r="A186" s="37"/>
      <c r="B186" s="38"/>
      <c r="C186" s="245" t="s">
        <v>253</v>
      </c>
      <c r="D186" s="245" t="s">
        <v>206</v>
      </c>
      <c r="E186" s="246" t="s">
        <v>254</v>
      </c>
      <c r="F186" s="247" t="s">
        <v>255</v>
      </c>
      <c r="G186" s="248" t="s">
        <v>228</v>
      </c>
      <c r="H186" s="249">
        <v>11.76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0.00438</v>
      </c>
      <c r="R186" s="255">
        <f>Q186*H186</f>
        <v>0.0515088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85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987</v>
      </c>
    </row>
    <row r="187" spans="1:51" s="13" customFormat="1" ht="12">
      <c r="A187" s="13"/>
      <c r="B187" s="259"/>
      <c r="C187" s="260"/>
      <c r="D187" s="261" t="s">
        <v>212</v>
      </c>
      <c r="E187" s="262" t="s">
        <v>1</v>
      </c>
      <c r="F187" s="263" t="s">
        <v>230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212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204</v>
      </c>
    </row>
    <row r="188" spans="1:51" s="14" customFormat="1" ht="12">
      <c r="A188" s="14"/>
      <c r="B188" s="270"/>
      <c r="C188" s="271"/>
      <c r="D188" s="261" t="s">
        <v>212</v>
      </c>
      <c r="E188" s="272" t="s">
        <v>1</v>
      </c>
      <c r="F188" s="273" t="s">
        <v>973</v>
      </c>
      <c r="G188" s="271"/>
      <c r="H188" s="274">
        <v>0.525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212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204</v>
      </c>
    </row>
    <row r="189" spans="1:51" s="14" customFormat="1" ht="12">
      <c r="A189" s="14"/>
      <c r="B189" s="270"/>
      <c r="C189" s="271"/>
      <c r="D189" s="261" t="s">
        <v>212</v>
      </c>
      <c r="E189" s="272" t="s">
        <v>1</v>
      </c>
      <c r="F189" s="273" t="s">
        <v>974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212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204</v>
      </c>
    </row>
    <row r="190" spans="1:51" s="14" customFormat="1" ht="12">
      <c r="A190" s="14"/>
      <c r="B190" s="270"/>
      <c r="C190" s="271"/>
      <c r="D190" s="261" t="s">
        <v>212</v>
      </c>
      <c r="E190" s="272" t="s">
        <v>1</v>
      </c>
      <c r="F190" s="273" t="s">
        <v>975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212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204</v>
      </c>
    </row>
    <row r="191" spans="1:51" s="13" customFormat="1" ht="12">
      <c r="A191" s="13"/>
      <c r="B191" s="259"/>
      <c r="C191" s="260"/>
      <c r="D191" s="261" t="s">
        <v>212</v>
      </c>
      <c r="E191" s="262" t="s">
        <v>1</v>
      </c>
      <c r="F191" s="263" t="s">
        <v>234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212</v>
      </c>
      <c r="AU191" s="269" t="s">
        <v>85</v>
      </c>
      <c r="AV191" s="13" t="s">
        <v>80</v>
      </c>
      <c r="AW191" s="13" t="s">
        <v>30</v>
      </c>
      <c r="AX191" s="13" t="s">
        <v>73</v>
      </c>
      <c r="AY191" s="269" t="s">
        <v>204</v>
      </c>
    </row>
    <row r="192" spans="1:51" s="14" customFormat="1" ht="12">
      <c r="A192" s="14"/>
      <c r="B192" s="270"/>
      <c r="C192" s="271"/>
      <c r="D192" s="261" t="s">
        <v>212</v>
      </c>
      <c r="E192" s="272" t="s">
        <v>1</v>
      </c>
      <c r="F192" s="273" t="s">
        <v>976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212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204</v>
      </c>
    </row>
    <row r="193" spans="1:51" s="14" customFormat="1" ht="12">
      <c r="A193" s="14"/>
      <c r="B193" s="270"/>
      <c r="C193" s="271"/>
      <c r="D193" s="261" t="s">
        <v>212</v>
      </c>
      <c r="E193" s="272" t="s">
        <v>1</v>
      </c>
      <c r="F193" s="273" t="s">
        <v>977</v>
      </c>
      <c r="G193" s="271"/>
      <c r="H193" s="274">
        <v>2.275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212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204</v>
      </c>
    </row>
    <row r="194" spans="1:51" s="14" customFormat="1" ht="12">
      <c r="A194" s="14"/>
      <c r="B194" s="270"/>
      <c r="C194" s="271"/>
      <c r="D194" s="261" t="s">
        <v>212</v>
      </c>
      <c r="E194" s="272" t="s">
        <v>1</v>
      </c>
      <c r="F194" s="273" t="s">
        <v>978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212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204</v>
      </c>
    </row>
    <row r="195" spans="1:51" s="14" customFormat="1" ht="12">
      <c r="A195" s="14"/>
      <c r="B195" s="270"/>
      <c r="C195" s="271"/>
      <c r="D195" s="261" t="s">
        <v>212</v>
      </c>
      <c r="E195" s="271"/>
      <c r="F195" s="273" t="s">
        <v>257</v>
      </c>
      <c r="G195" s="271"/>
      <c r="H195" s="274">
        <v>11.76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212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204</v>
      </c>
    </row>
    <row r="196" spans="1:65" s="2" customFormat="1" ht="21.75" customHeight="1">
      <c r="A196" s="37"/>
      <c r="B196" s="38"/>
      <c r="C196" s="245" t="s">
        <v>241</v>
      </c>
      <c r="D196" s="245" t="s">
        <v>206</v>
      </c>
      <c r="E196" s="246" t="s">
        <v>258</v>
      </c>
      <c r="F196" s="247" t="s">
        <v>259</v>
      </c>
      <c r="G196" s="248" t="s">
        <v>228</v>
      </c>
      <c r="H196" s="249">
        <v>11.76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0.003</v>
      </c>
      <c r="R196" s="255">
        <f>Q196*H196</f>
        <v>0.03528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210</v>
      </c>
      <c r="AT196" s="257" t="s">
        <v>206</v>
      </c>
      <c r="AU196" s="257" t="s">
        <v>85</v>
      </c>
      <c r="AY196" s="16" t="s">
        <v>204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210</v>
      </c>
      <c r="BM196" s="257" t="s">
        <v>988</v>
      </c>
    </row>
    <row r="197" spans="1:51" s="13" customFormat="1" ht="12">
      <c r="A197" s="13"/>
      <c r="B197" s="259"/>
      <c r="C197" s="260"/>
      <c r="D197" s="261" t="s">
        <v>212</v>
      </c>
      <c r="E197" s="262" t="s">
        <v>1</v>
      </c>
      <c r="F197" s="263" t="s">
        <v>230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212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204</v>
      </c>
    </row>
    <row r="198" spans="1:51" s="14" customFormat="1" ht="12">
      <c r="A198" s="14"/>
      <c r="B198" s="270"/>
      <c r="C198" s="271"/>
      <c r="D198" s="261" t="s">
        <v>212</v>
      </c>
      <c r="E198" s="272" t="s">
        <v>1</v>
      </c>
      <c r="F198" s="273" t="s">
        <v>973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212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204</v>
      </c>
    </row>
    <row r="199" spans="1:51" s="14" customFormat="1" ht="12">
      <c r="A199" s="14"/>
      <c r="B199" s="270"/>
      <c r="C199" s="271"/>
      <c r="D199" s="261" t="s">
        <v>212</v>
      </c>
      <c r="E199" s="272" t="s">
        <v>1</v>
      </c>
      <c r="F199" s="273" t="s">
        <v>974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212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204</v>
      </c>
    </row>
    <row r="200" spans="1:51" s="14" customFormat="1" ht="12">
      <c r="A200" s="14"/>
      <c r="B200" s="270"/>
      <c r="C200" s="271"/>
      <c r="D200" s="261" t="s">
        <v>212</v>
      </c>
      <c r="E200" s="272" t="s">
        <v>1</v>
      </c>
      <c r="F200" s="273" t="s">
        <v>975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212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204</v>
      </c>
    </row>
    <row r="201" spans="1:51" s="13" customFormat="1" ht="12">
      <c r="A201" s="13"/>
      <c r="B201" s="259"/>
      <c r="C201" s="260"/>
      <c r="D201" s="261" t="s">
        <v>212</v>
      </c>
      <c r="E201" s="262" t="s">
        <v>1</v>
      </c>
      <c r="F201" s="263" t="s">
        <v>234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212</v>
      </c>
      <c r="AU201" s="269" t="s">
        <v>85</v>
      </c>
      <c r="AV201" s="13" t="s">
        <v>80</v>
      </c>
      <c r="AW201" s="13" t="s">
        <v>30</v>
      </c>
      <c r="AX201" s="13" t="s">
        <v>73</v>
      </c>
      <c r="AY201" s="269" t="s">
        <v>204</v>
      </c>
    </row>
    <row r="202" spans="1:51" s="14" customFormat="1" ht="12">
      <c r="A202" s="14"/>
      <c r="B202" s="270"/>
      <c r="C202" s="271"/>
      <c r="D202" s="261" t="s">
        <v>212</v>
      </c>
      <c r="E202" s="272" t="s">
        <v>1</v>
      </c>
      <c r="F202" s="273" t="s">
        <v>976</v>
      </c>
      <c r="G202" s="271"/>
      <c r="H202" s="274">
        <v>2.275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212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204</v>
      </c>
    </row>
    <row r="203" spans="1:51" s="14" customFormat="1" ht="12">
      <c r="A203" s="14"/>
      <c r="B203" s="270"/>
      <c r="C203" s="271"/>
      <c r="D203" s="261" t="s">
        <v>212</v>
      </c>
      <c r="E203" s="272" t="s">
        <v>1</v>
      </c>
      <c r="F203" s="273" t="s">
        <v>977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212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204</v>
      </c>
    </row>
    <row r="204" spans="1:51" s="14" customFormat="1" ht="12">
      <c r="A204" s="14"/>
      <c r="B204" s="270"/>
      <c r="C204" s="271"/>
      <c r="D204" s="261" t="s">
        <v>212</v>
      </c>
      <c r="E204" s="272" t="s">
        <v>1</v>
      </c>
      <c r="F204" s="273" t="s">
        <v>978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212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204</v>
      </c>
    </row>
    <row r="205" spans="1:51" s="14" customFormat="1" ht="12">
      <c r="A205" s="14"/>
      <c r="B205" s="270"/>
      <c r="C205" s="271"/>
      <c r="D205" s="261" t="s">
        <v>212</v>
      </c>
      <c r="E205" s="271"/>
      <c r="F205" s="273" t="s">
        <v>257</v>
      </c>
      <c r="G205" s="271"/>
      <c r="H205" s="274">
        <v>11.76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212</v>
      </c>
      <c r="AU205" s="280" t="s">
        <v>85</v>
      </c>
      <c r="AV205" s="14" t="s">
        <v>85</v>
      </c>
      <c r="AW205" s="14" t="s">
        <v>4</v>
      </c>
      <c r="AX205" s="14" t="s">
        <v>80</v>
      </c>
      <c r="AY205" s="280" t="s">
        <v>204</v>
      </c>
    </row>
    <row r="206" spans="1:65" s="2" customFormat="1" ht="21.75" customHeight="1">
      <c r="A206" s="37"/>
      <c r="B206" s="38"/>
      <c r="C206" s="245" t="s">
        <v>261</v>
      </c>
      <c r="D206" s="245" t="s">
        <v>206</v>
      </c>
      <c r="E206" s="246" t="s">
        <v>262</v>
      </c>
      <c r="F206" s="247" t="s">
        <v>263</v>
      </c>
      <c r="G206" s="248" t="s">
        <v>209</v>
      </c>
      <c r="H206" s="249">
        <v>6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0.1575</v>
      </c>
      <c r="R206" s="255">
        <f>Q206*H206</f>
        <v>0.9450000000000001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210</v>
      </c>
      <c r="AT206" s="257" t="s">
        <v>206</v>
      </c>
      <c r="AU206" s="257" t="s">
        <v>85</v>
      </c>
      <c r="AY206" s="16" t="s">
        <v>204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210</v>
      </c>
      <c r="BM206" s="257" t="s">
        <v>989</v>
      </c>
    </row>
    <row r="207" spans="1:51" s="13" customFormat="1" ht="12">
      <c r="A207" s="13"/>
      <c r="B207" s="259"/>
      <c r="C207" s="260"/>
      <c r="D207" s="261" t="s">
        <v>212</v>
      </c>
      <c r="E207" s="262" t="s">
        <v>1</v>
      </c>
      <c r="F207" s="263" t="s">
        <v>230</v>
      </c>
      <c r="G207" s="260"/>
      <c r="H207" s="262" t="s">
        <v>1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212</v>
      </c>
      <c r="AU207" s="269" t="s">
        <v>85</v>
      </c>
      <c r="AV207" s="13" t="s">
        <v>80</v>
      </c>
      <c r="AW207" s="13" t="s">
        <v>30</v>
      </c>
      <c r="AX207" s="13" t="s">
        <v>73</v>
      </c>
      <c r="AY207" s="269" t="s">
        <v>204</v>
      </c>
    </row>
    <row r="208" spans="1:51" s="14" customFormat="1" ht="12">
      <c r="A208" s="14"/>
      <c r="B208" s="270"/>
      <c r="C208" s="271"/>
      <c r="D208" s="261" t="s">
        <v>212</v>
      </c>
      <c r="E208" s="272" t="s">
        <v>1</v>
      </c>
      <c r="F208" s="273" t="s">
        <v>990</v>
      </c>
      <c r="G208" s="271"/>
      <c r="H208" s="274">
        <v>1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212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204</v>
      </c>
    </row>
    <row r="209" spans="1:51" s="14" customFormat="1" ht="12">
      <c r="A209" s="14"/>
      <c r="B209" s="270"/>
      <c r="C209" s="271"/>
      <c r="D209" s="261" t="s">
        <v>212</v>
      </c>
      <c r="E209" s="272" t="s">
        <v>1</v>
      </c>
      <c r="F209" s="273" t="s">
        <v>991</v>
      </c>
      <c r="G209" s="271"/>
      <c r="H209" s="274">
        <v>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212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204</v>
      </c>
    </row>
    <row r="210" spans="1:51" s="14" customFormat="1" ht="12">
      <c r="A210" s="14"/>
      <c r="B210" s="270"/>
      <c r="C210" s="271"/>
      <c r="D210" s="261" t="s">
        <v>212</v>
      </c>
      <c r="E210" s="272" t="s">
        <v>1</v>
      </c>
      <c r="F210" s="273" t="s">
        <v>992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212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204</v>
      </c>
    </row>
    <row r="211" spans="1:51" s="13" customFormat="1" ht="12">
      <c r="A211" s="13"/>
      <c r="B211" s="259"/>
      <c r="C211" s="260"/>
      <c r="D211" s="261" t="s">
        <v>212</v>
      </c>
      <c r="E211" s="262" t="s">
        <v>1</v>
      </c>
      <c r="F211" s="263" t="s">
        <v>234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212</v>
      </c>
      <c r="AU211" s="269" t="s">
        <v>85</v>
      </c>
      <c r="AV211" s="13" t="s">
        <v>80</v>
      </c>
      <c r="AW211" s="13" t="s">
        <v>30</v>
      </c>
      <c r="AX211" s="13" t="s">
        <v>73</v>
      </c>
      <c r="AY211" s="269" t="s">
        <v>204</v>
      </c>
    </row>
    <row r="212" spans="1:51" s="14" customFormat="1" ht="12">
      <c r="A212" s="14"/>
      <c r="B212" s="270"/>
      <c r="C212" s="271"/>
      <c r="D212" s="261" t="s">
        <v>212</v>
      </c>
      <c r="E212" s="272" t="s">
        <v>1</v>
      </c>
      <c r="F212" s="273" t="s">
        <v>990</v>
      </c>
      <c r="G212" s="271"/>
      <c r="H212" s="274">
        <v>1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212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204</v>
      </c>
    </row>
    <row r="213" spans="1:51" s="14" customFormat="1" ht="12">
      <c r="A213" s="14"/>
      <c r="B213" s="270"/>
      <c r="C213" s="271"/>
      <c r="D213" s="261" t="s">
        <v>212</v>
      </c>
      <c r="E213" s="272" t="s">
        <v>1</v>
      </c>
      <c r="F213" s="273" t="s">
        <v>991</v>
      </c>
      <c r="G213" s="271"/>
      <c r="H213" s="274">
        <v>1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212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204</v>
      </c>
    </row>
    <row r="214" spans="1:51" s="14" customFormat="1" ht="12">
      <c r="A214" s="14"/>
      <c r="B214" s="270"/>
      <c r="C214" s="271"/>
      <c r="D214" s="261" t="s">
        <v>212</v>
      </c>
      <c r="E214" s="272" t="s">
        <v>1</v>
      </c>
      <c r="F214" s="273" t="s">
        <v>992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212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204</v>
      </c>
    </row>
    <row r="215" spans="1:65" s="2" customFormat="1" ht="21.75" customHeight="1">
      <c r="A215" s="37"/>
      <c r="B215" s="38"/>
      <c r="C215" s="245" t="s">
        <v>268</v>
      </c>
      <c r="D215" s="245" t="s">
        <v>206</v>
      </c>
      <c r="E215" s="246" t="s">
        <v>269</v>
      </c>
      <c r="F215" s="247" t="s">
        <v>270</v>
      </c>
      <c r="G215" s="248" t="s">
        <v>209</v>
      </c>
      <c r="H215" s="249">
        <v>12</v>
      </c>
      <c r="I215" s="250"/>
      <c r="J215" s="251">
        <f>ROUND(I215*H215,2)</f>
        <v>0</v>
      </c>
      <c r="K215" s="252"/>
      <c r="L215" s="43"/>
      <c r="M215" s="253" t="s">
        <v>1</v>
      </c>
      <c r="N215" s="254" t="s">
        <v>39</v>
      </c>
      <c r="O215" s="90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7" t="s">
        <v>210</v>
      </c>
      <c r="AT215" s="257" t="s">
        <v>206</v>
      </c>
      <c r="AU215" s="257" t="s">
        <v>85</v>
      </c>
      <c r="AY215" s="16" t="s">
        <v>204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6" t="s">
        <v>85</v>
      </c>
      <c r="BK215" s="258">
        <f>ROUND(I215*H215,2)</f>
        <v>0</v>
      </c>
      <c r="BL215" s="16" t="s">
        <v>210</v>
      </c>
      <c r="BM215" s="257" t="s">
        <v>993</v>
      </c>
    </row>
    <row r="216" spans="1:51" s="14" customFormat="1" ht="12">
      <c r="A216" s="14"/>
      <c r="B216" s="270"/>
      <c r="C216" s="271"/>
      <c r="D216" s="261" t="s">
        <v>212</v>
      </c>
      <c r="E216" s="272" t="s">
        <v>1</v>
      </c>
      <c r="F216" s="273" t="s">
        <v>272</v>
      </c>
      <c r="G216" s="271"/>
      <c r="H216" s="274">
        <v>12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212</v>
      </c>
      <c r="AU216" s="280" t="s">
        <v>85</v>
      </c>
      <c r="AV216" s="14" t="s">
        <v>85</v>
      </c>
      <c r="AW216" s="14" t="s">
        <v>30</v>
      </c>
      <c r="AX216" s="14" t="s">
        <v>80</v>
      </c>
      <c r="AY216" s="280" t="s">
        <v>204</v>
      </c>
    </row>
    <row r="217" spans="1:65" s="2" customFormat="1" ht="16.5" customHeight="1">
      <c r="A217" s="37"/>
      <c r="B217" s="38"/>
      <c r="C217" s="281" t="s">
        <v>273</v>
      </c>
      <c r="D217" s="281" t="s">
        <v>274</v>
      </c>
      <c r="E217" s="282" t="s">
        <v>275</v>
      </c>
      <c r="F217" s="283" t="s">
        <v>276</v>
      </c>
      <c r="G217" s="284" t="s">
        <v>209</v>
      </c>
      <c r="H217" s="285">
        <v>12</v>
      </c>
      <c r="I217" s="286"/>
      <c r="J217" s="287">
        <f>ROUND(I217*H217,2)</f>
        <v>0</v>
      </c>
      <c r="K217" s="288"/>
      <c r="L217" s="289"/>
      <c r="M217" s="290" t="s">
        <v>1</v>
      </c>
      <c r="N217" s="291" t="s">
        <v>39</v>
      </c>
      <c r="O217" s="90"/>
      <c r="P217" s="255">
        <f>O217*H217</f>
        <v>0</v>
      </c>
      <c r="Q217" s="255">
        <v>3E-05</v>
      </c>
      <c r="R217" s="255">
        <f>Q217*H217</f>
        <v>0.00036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268</v>
      </c>
      <c r="AT217" s="257" t="s">
        <v>274</v>
      </c>
      <c r="AU217" s="257" t="s">
        <v>85</v>
      </c>
      <c r="AY217" s="16" t="s">
        <v>204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210</v>
      </c>
      <c r="BM217" s="257" t="s">
        <v>994</v>
      </c>
    </row>
    <row r="218" spans="1:63" s="12" customFormat="1" ht="22.8" customHeight="1">
      <c r="A218" s="12"/>
      <c r="B218" s="229"/>
      <c r="C218" s="230"/>
      <c r="D218" s="231" t="s">
        <v>72</v>
      </c>
      <c r="E218" s="243" t="s">
        <v>278</v>
      </c>
      <c r="F218" s="243" t="s">
        <v>279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SUM(P219:P239)</f>
        <v>0</v>
      </c>
      <c r="Q218" s="237"/>
      <c r="R218" s="238">
        <f>SUM(R219:R239)</f>
        <v>1.9176000000000002</v>
      </c>
      <c r="S218" s="237"/>
      <c r="T218" s="239">
        <f>SUM(T219:T239)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80</v>
      </c>
      <c r="AT218" s="241" t="s">
        <v>72</v>
      </c>
      <c r="AU218" s="241" t="s">
        <v>80</v>
      </c>
      <c r="AY218" s="240" t="s">
        <v>204</v>
      </c>
      <c r="BK218" s="242">
        <f>SUM(BK219:BK239)</f>
        <v>0</v>
      </c>
    </row>
    <row r="219" spans="1:65" s="2" customFormat="1" ht="21.75" customHeight="1">
      <c r="A219" s="37"/>
      <c r="B219" s="38"/>
      <c r="C219" s="245" t="s">
        <v>280</v>
      </c>
      <c r="D219" s="245" t="s">
        <v>206</v>
      </c>
      <c r="E219" s="246" t="s">
        <v>281</v>
      </c>
      <c r="F219" s="247" t="s">
        <v>282</v>
      </c>
      <c r="G219" s="248" t="s">
        <v>209</v>
      </c>
      <c r="H219" s="249">
        <v>12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39</v>
      </c>
      <c r="O219" s="90"/>
      <c r="P219" s="255">
        <f>O219*H219</f>
        <v>0</v>
      </c>
      <c r="Q219" s="255">
        <v>0.0102</v>
      </c>
      <c r="R219" s="255">
        <f>Q219*H219</f>
        <v>0.12240000000000001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210</v>
      </c>
      <c r="AT219" s="257" t="s">
        <v>206</v>
      </c>
      <c r="AU219" s="257" t="s">
        <v>85</v>
      </c>
      <c r="AY219" s="16" t="s">
        <v>204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210</v>
      </c>
      <c r="BM219" s="257" t="s">
        <v>995</v>
      </c>
    </row>
    <row r="220" spans="1:51" s="14" customFormat="1" ht="12">
      <c r="A220" s="14"/>
      <c r="B220" s="270"/>
      <c r="C220" s="271"/>
      <c r="D220" s="261" t="s">
        <v>212</v>
      </c>
      <c r="E220" s="272" t="s">
        <v>1</v>
      </c>
      <c r="F220" s="273" t="s">
        <v>284</v>
      </c>
      <c r="G220" s="271"/>
      <c r="H220" s="274">
        <v>12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212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204</v>
      </c>
    </row>
    <row r="221" spans="1:65" s="2" customFormat="1" ht="21.75" customHeight="1">
      <c r="A221" s="37"/>
      <c r="B221" s="38"/>
      <c r="C221" s="245" t="s">
        <v>285</v>
      </c>
      <c r="D221" s="245" t="s">
        <v>206</v>
      </c>
      <c r="E221" s="246" t="s">
        <v>286</v>
      </c>
      <c r="F221" s="247" t="s">
        <v>287</v>
      </c>
      <c r="G221" s="248" t="s">
        <v>209</v>
      </c>
      <c r="H221" s="249">
        <v>176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1.7952000000000001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210</v>
      </c>
      <c r="AT221" s="257" t="s">
        <v>206</v>
      </c>
      <c r="AU221" s="257" t="s">
        <v>85</v>
      </c>
      <c r="AY221" s="16" t="s">
        <v>204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210</v>
      </c>
      <c r="BM221" s="257" t="s">
        <v>996</v>
      </c>
    </row>
    <row r="222" spans="1:51" s="13" customFormat="1" ht="12">
      <c r="A222" s="13"/>
      <c r="B222" s="259"/>
      <c r="C222" s="260"/>
      <c r="D222" s="261" t="s">
        <v>212</v>
      </c>
      <c r="E222" s="262" t="s">
        <v>1</v>
      </c>
      <c r="F222" s="263" t="s">
        <v>213</v>
      </c>
      <c r="G222" s="260"/>
      <c r="H222" s="262" t="s">
        <v>1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212</v>
      </c>
      <c r="AU222" s="269" t="s">
        <v>85</v>
      </c>
      <c r="AV222" s="13" t="s">
        <v>80</v>
      </c>
      <c r="AW222" s="13" t="s">
        <v>30</v>
      </c>
      <c r="AX222" s="13" t="s">
        <v>73</v>
      </c>
      <c r="AY222" s="269" t="s">
        <v>204</v>
      </c>
    </row>
    <row r="223" spans="1:51" s="14" customFormat="1" ht="12">
      <c r="A223" s="14"/>
      <c r="B223" s="270"/>
      <c r="C223" s="271"/>
      <c r="D223" s="261" t="s">
        <v>212</v>
      </c>
      <c r="E223" s="272" t="s">
        <v>1</v>
      </c>
      <c r="F223" s="273" t="s">
        <v>214</v>
      </c>
      <c r="G223" s="271"/>
      <c r="H223" s="274">
        <v>7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212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204</v>
      </c>
    </row>
    <row r="224" spans="1:51" s="14" customFormat="1" ht="12">
      <c r="A224" s="14"/>
      <c r="B224" s="270"/>
      <c r="C224" s="271"/>
      <c r="D224" s="261" t="s">
        <v>212</v>
      </c>
      <c r="E224" s="272" t="s">
        <v>1</v>
      </c>
      <c r="F224" s="273" t="s">
        <v>968</v>
      </c>
      <c r="G224" s="271"/>
      <c r="H224" s="274">
        <v>9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212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204</v>
      </c>
    </row>
    <row r="225" spans="1:51" s="14" customFormat="1" ht="12">
      <c r="A225" s="14"/>
      <c r="B225" s="270"/>
      <c r="C225" s="271"/>
      <c r="D225" s="261" t="s">
        <v>212</v>
      </c>
      <c r="E225" s="272" t="s">
        <v>1</v>
      </c>
      <c r="F225" s="273" t="s">
        <v>216</v>
      </c>
      <c r="G225" s="271"/>
      <c r="H225" s="274">
        <v>8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212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204</v>
      </c>
    </row>
    <row r="226" spans="1:51" s="14" customFormat="1" ht="12">
      <c r="A226" s="14"/>
      <c r="B226" s="270"/>
      <c r="C226" s="271"/>
      <c r="D226" s="261" t="s">
        <v>212</v>
      </c>
      <c r="E226" s="272" t="s">
        <v>1</v>
      </c>
      <c r="F226" s="273" t="s">
        <v>969</v>
      </c>
      <c r="G226" s="271"/>
      <c r="H226" s="274">
        <v>6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212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204</v>
      </c>
    </row>
    <row r="227" spans="1:51" s="14" customFormat="1" ht="12">
      <c r="A227" s="14"/>
      <c r="B227" s="270"/>
      <c r="C227" s="271"/>
      <c r="D227" s="261" t="s">
        <v>212</v>
      </c>
      <c r="E227" s="272" t="s">
        <v>1</v>
      </c>
      <c r="F227" s="273" t="s">
        <v>218</v>
      </c>
      <c r="G227" s="271"/>
      <c r="H227" s="274">
        <v>7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212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204</v>
      </c>
    </row>
    <row r="228" spans="1:51" s="14" customFormat="1" ht="12">
      <c r="A228" s="14"/>
      <c r="B228" s="270"/>
      <c r="C228" s="271"/>
      <c r="D228" s="261" t="s">
        <v>212</v>
      </c>
      <c r="E228" s="272" t="s">
        <v>1</v>
      </c>
      <c r="F228" s="273" t="s">
        <v>970</v>
      </c>
      <c r="G228" s="271"/>
      <c r="H228" s="274">
        <v>7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212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204</v>
      </c>
    </row>
    <row r="229" spans="1:51" s="14" customFormat="1" ht="12">
      <c r="A229" s="14"/>
      <c r="B229" s="270"/>
      <c r="C229" s="271"/>
      <c r="D229" s="261" t="s">
        <v>212</v>
      </c>
      <c r="E229" s="272" t="s">
        <v>1</v>
      </c>
      <c r="F229" s="273" t="s">
        <v>220</v>
      </c>
      <c r="G229" s="271"/>
      <c r="H229" s="274">
        <v>7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212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204</v>
      </c>
    </row>
    <row r="230" spans="1:51" s="14" customFormat="1" ht="12">
      <c r="A230" s="14"/>
      <c r="B230" s="270"/>
      <c r="C230" s="271"/>
      <c r="D230" s="261" t="s">
        <v>212</v>
      </c>
      <c r="E230" s="272" t="s">
        <v>1</v>
      </c>
      <c r="F230" s="273" t="s">
        <v>971</v>
      </c>
      <c r="G230" s="271"/>
      <c r="H230" s="274">
        <v>8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212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204</v>
      </c>
    </row>
    <row r="231" spans="1:51" s="14" customFormat="1" ht="12">
      <c r="A231" s="14"/>
      <c r="B231" s="270"/>
      <c r="C231" s="271"/>
      <c r="D231" s="261" t="s">
        <v>212</v>
      </c>
      <c r="E231" s="272" t="s">
        <v>1</v>
      </c>
      <c r="F231" s="273" t="s">
        <v>222</v>
      </c>
      <c r="G231" s="271"/>
      <c r="H231" s="274">
        <v>8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212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204</v>
      </c>
    </row>
    <row r="232" spans="1:51" s="14" customFormat="1" ht="12">
      <c r="A232" s="14"/>
      <c r="B232" s="270"/>
      <c r="C232" s="271"/>
      <c r="D232" s="261" t="s">
        <v>212</v>
      </c>
      <c r="E232" s="272" t="s">
        <v>1</v>
      </c>
      <c r="F232" s="273" t="s">
        <v>223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212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204</v>
      </c>
    </row>
    <row r="233" spans="1:51" s="14" customFormat="1" ht="12">
      <c r="A233" s="14"/>
      <c r="B233" s="270"/>
      <c r="C233" s="271"/>
      <c r="D233" s="261" t="s">
        <v>212</v>
      </c>
      <c r="E233" s="272" t="s">
        <v>1</v>
      </c>
      <c r="F233" s="273" t="s">
        <v>224</v>
      </c>
      <c r="G233" s="271"/>
      <c r="H233" s="274">
        <v>7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212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204</v>
      </c>
    </row>
    <row r="234" spans="1:51" s="14" customFormat="1" ht="12">
      <c r="A234" s="14"/>
      <c r="B234" s="270"/>
      <c r="C234" s="271"/>
      <c r="D234" s="261" t="s">
        <v>212</v>
      </c>
      <c r="E234" s="272" t="s">
        <v>1</v>
      </c>
      <c r="F234" s="273" t="s">
        <v>225</v>
      </c>
      <c r="G234" s="271"/>
      <c r="H234" s="274">
        <v>7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212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204</v>
      </c>
    </row>
    <row r="235" spans="1:51" s="14" customFormat="1" ht="12">
      <c r="A235" s="14"/>
      <c r="B235" s="270"/>
      <c r="C235" s="271"/>
      <c r="D235" s="261" t="s">
        <v>212</v>
      </c>
      <c r="E235" s="271"/>
      <c r="F235" s="273" t="s">
        <v>997</v>
      </c>
      <c r="G235" s="271"/>
      <c r="H235" s="274">
        <v>176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212</v>
      </c>
      <c r="AU235" s="280" t="s">
        <v>85</v>
      </c>
      <c r="AV235" s="14" t="s">
        <v>85</v>
      </c>
      <c r="AW235" s="14" t="s">
        <v>4</v>
      </c>
      <c r="AX235" s="14" t="s">
        <v>80</v>
      </c>
      <c r="AY235" s="280" t="s">
        <v>204</v>
      </c>
    </row>
    <row r="236" spans="1:65" s="2" customFormat="1" ht="21.75" customHeight="1">
      <c r="A236" s="37"/>
      <c r="B236" s="38"/>
      <c r="C236" s="245" t="s">
        <v>290</v>
      </c>
      <c r="D236" s="245" t="s">
        <v>206</v>
      </c>
      <c r="E236" s="246" t="s">
        <v>291</v>
      </c>
      <c r="F236" s="247" t="s">
        <v>292</v>
      </c>
      <c r="G236" s="248" t="s">
        <v>209</v>
      </c>
      <c r="H236" s="249">
        <v>192</v>
      </c>
      <c r="I236" s="250"/>
      <c r="J236" s="251">
        <f>ROUND(I236*H236,2)</f>
        <v>0</v>
      </c>
      <c r="K236" s="252"/>
      <c r="L236" s="43"/>
      <c r="M236" s="253" t="s">
        <v>1</v>
      </c>
      <c r="N236" s="254" t="s">
        <v>39</v>
      </c>
      <c r="O236" s="90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7" t="s">
        <v>210</v>
      </c>
      <c r="AT236" s="257" t="s">
        <v>206</v>
      </c>
      <c r="AU236" s="257" t="s">
        <v>85</v>
      </c>
      <c r="AY236" s="16" t="s">
        <v>204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6" t="s">
        <v>85</v>
      </c>
      <c r="BK236" s="258">
        <f>ROUND(I236*H236,2)</f>
        <v>0</v>
      </c>
      <c r="BL236" s="16" t="s">
        <v>210</v>
      </c>
      <c r="BM236" s="257" t="s">
        <v>998</v>
      </c>
    </row>
    <row r="237" spans="1:51" s="14" customFormat="1" ht="12">
      <c r="A237" s="14"/>
      <c r="B237" s="270"/>
      <c r="C237" s="271"/>
      <c r="D237" s="261" t="s">
        <v>212</v>
      </c>
      <c r="E237" s="272" t="s">
        <v>1</v>
      </c>
      <c r="F237" s="273" t="s">
        <v>294</v>
      </c>
      <c r="G237" s="271"/>
      <c r="H237" s="274">
        <v>192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212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204</v>
      </c>
    </row>
    <row r="238" spans="1:65" s="2" customFormat="1" ht="21.75" customHeight="1">
      <c r="A238" s="37"/>
      <c r="B238" s="38"/>
      <c r="C238" s="245" t="s">
        <v>295</v>
      </c>
      <c r="D238" s="245" t="s">
        <v>206</v>
      </c>
      <c r="E238" s="246" t="s">
        <v>296</v>
      </c>
      <c r="F238" s="247" t="s">
        <v>297</v>
      </c>
      <c r="G238" s="248" t="s">
        <v>209</v>
      </c>
      <c r="H238" s="249">
        <v>6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210</v>
      </c>
      <c r="AT238" s="257" t="s">
        <v>206</v>
      </c>
      <c r="AU238" s="257" t="s">
        <v>85</v>
      </c>
      <c r="AY238" s="16" t="s">
        <v>204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210</v>
      </c>
      <c r="BM238" s="257" t="s">
        <v>999</v>
      </c>
    </row>
    <row r="239" spans="1:65" s="2" customFormat="1" ht="21.75" customHeight="1">
      <c r="A239" s="37"/>
      <c r="B239" s="38"/>
      <c r="C239" s="245" t="s">
        <v>299</v>
      </c>
      <c r="D239" s="245" t="s">
        <v>206</v>
      </c>
      <c r="E239" s="246" t="s">
        <v>300</v>
      </c>
      <c r="F239" s="247" t="s">
        <v>301</v>
      </c>
      <c r="G239" s="248" t="s">
        <v>209</v>
      </c>
      <c r="H239" s="249">
        <v>12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210</v>
      </c>
      <c r="AT239" s="257" t="s">
        <v>206</v>
      </c>
      <c r="AU239" s="257" t="s">
        <v>85</v>
      </c>
      <c r="AY239" s="16" t="s">
        <v>204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210</v>
      </c>
      <c r="BM239" s="257" t="s">
        <v>1000</v>
      </c>
    </row>
    <row r="240" spans="1:63" s="12" customFormat="1" ht="22.8" customHeight="1">
      <c r="A240" s="12"/>
      <c r="B240" s="229"/>
      <c r="C240" s="230"/>
      <c r="D240" s="231" t="s">
        <v>72</v>
      </c>
      <c r="E240" s="243" t="s">
        <v>303</v>
      </c>
      <c r="F240" s="243" t="s">
        <v>304</v>
      </c>
      <c r="G240" s="230"/>
      <c r="H240" s="230"/>
      <c r="I240" s="233"/>
      <c r="J240" s="244">
        <f>BK240</f>
        <v>0</v>
      </c>
      <c r="K240" s="230"/>
      <c r="L240" s="235"/>
      <c r="M240" s="236"/>
      <c r="N240" s="237"/>
      <c r="O240" s="237"/>
      <c r="P240" s="238">
        <f>SUM(P241:P242)</f>
        <v>0</v>
      </c>
      <c r="Q240" s="237"/>
      <c r="R240" s="238">
        <f>SUM(R241:R242)</f>
        <v>0.02256</v>
      </c>
      <c r="S240" s="237"/>
      <c r="T240" s="23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0" t="s">
        <v>80</v>
      </c>
      <c r="AT240" s="241" t="s">
        <v>72</v>
      </c>
      <c r="AU240" s="241" t="s">
        <v>80</v>
      </c>
      <c r="AY240" s="240" t="s">
        <v>204</v>
      </c>
      <c r="BK240" s="242">
        <f>SUM(BK241:BK242)</f>
        <v>0</v>
      </c>
    </row>
    <row r="241" spans="1:65" s="2" customFormat="1" ht="21.75" customHeight="1">
      <c r="A241" s="37"/>
      <c r="B241" s="38"/>
      <c r="C241" s="245" t="s">
        <v>8</v>
      </c>
      <c r="D241" s="245" t="s">
        <v>206</v>
      </c>
      <c r="E241" s="246" t="s">
        <v>305</v>
      </c>
      <c r="F241" s="247" t="s">
        <v>306</v>
      </c>
      <c r="G241" s="248" t="s">
        <v>209</v>
      </c>
      <c r="H241" s="249">
        <v>12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0.00188</v>
      </c>
      <c r="R241" s="255">
        <f>Q241*H241</f>
        <v>0.02256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210</v>
      </c>
      <c r="AT241" s="257" t="s">
        <v>206</v>
      </c>
      <c r="AU241" s="257" t="s">
        <v>85</v>
      </c>
      <c r="AY241" s="16" t="s">
        <v>204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210</v>
      </c>
      <c r="BM241" s="257" t="s">
        <v>1001</v>
      </c>
    </row>
    <row r="242" spans="1:51" s="14" customFormat="1" ht="12">
      <c r="A242" s="14"/>
      <c r="B242" s="270"/>
      <c r="C242" s="271"/>
      <c r="D242" s="261" t="s">
        <v>212</v>
      </c>
      <c r="E242" s="272" t="s">
        <v>1</v>
      </c>
      <c r="F242" s="273" t="s">
        <v>284</v>
      </c>
      <c r="G242" s="271"/>
      <c r="H242" s="274">
        <v>12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212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204</v>
      </c>
    </row>
    <row r="243" spans="1:63" s="12" customFormat="1" ht="22.8" customHeight="1">
      <c r="A243" s="12"/>
      <c r="B243" s="229"/>
      <c r="C243" s="230"/>
      <c r="D243" s="231" t="s">
        <v>72</v>
      </c>
      <c r="E243" s="243" t="s">
        <v>273</v>
      </c>
      <c r="F243" s="243" t="s">
        <v>308</v>
      </c>
      <c r="G243" s="230"/>
      <c r="H243" s="230"/>
      <c r="I243" s="233"/>
      <c r="J243" s="244">
        <f>BK243</f>
        <v>0</v>
      </c>
      <c r="K243" s="230"/>
      <c r="L243" s="235"/>
      <c r="M243" s="236"/>
      <c r="N243" s="237"/>
      <c r="O243" s="237"/>
      <c r="P243" s="238">
        <f>SUM(P244:P285)</f>
        <v>0</v>
      </c>
      <c r="Q243" s="237"/>
      <c r="R243" s="238">
        <f>SUM(R244:R285)</f>
        <v>0.039406</v>
      </c>
      <c r="S243" s="237"/>
      <c r="T243" s="239">
        <f>SUM(T244:T285)</f>
        <v>2.261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0" t="s">
        <v>80</v>
      </c>
      <c r="AT243" s="241" t="s">
        <v>72</v>
      </c>
      <c r="AU243" s="241" t="s">
        <v>80</v>
      </c>
      <c r="AY243" s="240" t="s">
        <v>204</v>
      </c>
      <c r="BK243" s="242">
        <f>SUM(BK244:BK285)</f>
        <v>0</v>
      </c>
    </row>
    <row r="244" spans="1:65" s="2" customFormat="1" ht="44.25" customHeight="1">
      <c r="A244" s="37"/>
      <c r="B244" s="38"/>
      <c r="C244" s="245" t="s">
        <v>309</v>
      </c>
      <c r="D244" s="245" t="s">
        <v>206</v>
      </c>
      <c r="E244" s="246" t="s">
        <v>310</v>
      </c>
      <c r="F244" s="247" t="s">
        <v>311</v>
      </c>
      <c r="G244" s="248" t="s">
        <v>312</v>
      </c>
      <c r="H244" s="249">
        <v>88</v>
      </c>
      <c r="I244" s="250"/>
      <c r="J244" s="251">
        <f>ROUND(I244*H244,2)</f>
        <v>0</v>
      </c>
      <c r="K244" s="252"/>
      <c r="L244" s="43"/>
      <c r="M244" s="253" t="s">
        <v>1</v>
      </c>
      <c r="N244" s="254" t="s">
        <v>39</v>
      </c>
      <c r="O244" s="90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7" t="s">
        <v>210</v>
      </c>
      <c r="AT244" s="257" t="s">
        <v>206</v>
      </c>
      <c r="AU244" s="257" t="s">
        <v>85</v>
      </c>
      <c r="AY244" s="16" t="s">
        <v>204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6" t="s">
        <v>85</v>
      </c>
      <c r="BK244" s="258">
        <f>ROUND(I244*H244,2)</f>
        <v>0</v>
      </c>
      <c r="BL244" s="16" t="s">
        <v>210</v>
      </c>
      <c r="BM244" s="257" t="s">
        <v>1002</v>
      </c>
    </row>
    <row r="245" spans="1:51" s="13" customFormat="1" ht="12">
      <c r="A245" s="13"/>
      <c r="B245" s="259"/>
      <c r="C245" s="260"/>
      <c r="D245" s="261" t="s">
        <v>212</v>
      </c>
      <c r="E245" s="262" t="s">
        <v>1</v>
      </c>
      <c r="F245" s="263" t="s">
        <v>213</v>
      </c>
      <c r="G245" s="260"/>
      <c r="H245" s="262" t="s">
        <v>1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212</v>
      </c>
      <c r="AU245" s="269" t="s">
        <v>85</v>
      </c>
      <c r="AV245" s="13" t="s">
        <v>80</v>
      </c>
      <c r="AW245" s="13" t="s">
        <v>30</v>
      </c>
      <c r="AX245" s="13" t="s">
        <v>73</v>
      </c>
      <c r="AY245" s="269" t="s">
        <v>204</v>
      </c>
    </row>
    <row r="246" spans="1:51" s="14" customFormat="1" ht="12">
      <c r="A246" s="14"/>
      <c r="B246" s="270"/>
      <c r="C246" s="271"/>
      <c r="D246" s="261" t="s">
        <v>212</v>
      </c>
      <c r="E246" s="272" t="s">
        <v>1</v>
      </c>
      <c r="F246" s="273" t="s">
        <v>214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212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204</v>
      </c>
    </row>
    <row r="247" spans="1:51" s="14" customFormat="1" ht="12">
      <c r="A247" s="14"/>
      <c r="B247" s="270"/>
      <c r="C247" s="271"/>
      <c r="D247" s="261" t="s">
        <v>212</v>
      </c>
      <c r="E247" s="272" t="s">
        <v>1</v>
      </c>
      <c r="F247" s="273" t="s">
        <v>968</v>
      </c>
      <c r="G247" s="271"/>
      <c r="H247" s="274">
        <v>9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212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204</v>
      </c>
    </row>
    <row r="248" spans="1:51" s="14" customFormat="1" ht="12">
      <c r="A248" s="14"/>
      <c r="B248" s="270"/>
      <c r="C248" s="271"/>
      <c r="D248" s="261" t="s">
        <v>212</v>
      </c>
      <c r="E248" s="272" t="s">
        <v>1</v>
      </c>
      <c r="F248" s="273" t="s">
        <v>216</v>
      </c>
      <c r="G248" s="271"/>
      <c r="H248" s="274">
        <v>8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212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204</v>
      </c>
    </row>
    <row r="249" spans="1:51" s="14" customFormat="1" ht="12">
      <c r="A249" s="14"/>
      <c r="B249" s="270"/>
      <c r="C249" s="271"/>
      <c r="D249" s="261" t="s">
        <v>212</v>
      </c>
      <c r="E249" s="272" t="s">
        <v>1</v>
      </c>
      <c r="F249" s="273" t="s">
        <v>969</v>
      </c>
      <c r="G249" s="271"/>
      <c r="H249" s="274">
        <v>6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212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204</v>
      </c>
    </row>
    <row r="250" spans="1:51" s="14" customFormat="1" ht="12">
      <c r="A250" s="14"/>
      <c r="B250" s="270"/>
      <c r="C250" s="271"/>
      <c r="D250" s="261" t="s">
        <v>212</v>
      </c>
      <c r="E250" s="272" t="s">
        <v>1</v>
      </c>
      <c r="F250" s="273" t="s">
        <v>218</v>
      </c>
      <c r="G250" s="271"/>
      <c r="H250" s="274">
        <v>7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212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204</v>
      </c>
    </row>
    <row r="251" spans="1:51" s="14" customFormat="1" ht="12">
      <c r="A251" s="14"/>
      <c r="B251" s="270"/>
      <c r="C251" s="271"/>
      <c r="D251" s="261" t="s">
        <v>212</v>
      </c>
      <c r="E251" s="272" t="s">
        <v>1</v>
      </c>
      <c r="F251" s="273" t="s">
        <v>970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212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204</v>
      </c>
    </row>
    <row r="252" spans="1:51" s="14" customFormat="1" ht="12">
      <c r="A252" s="14"/>
      <c r="B252" s="270"/>
      <c r="C252" s="271"/>
      <c r="D252" s="261" t="s">
        <v>212</v>
      </c>
      <c r="E252" s="272" t="s">
        <v>1</v>
      </c>
      <c r="F252" s="273" t="s">
        <v>220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212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204</v>
      </c>
    </row>
    <row r="253" spans="1:51" s="14" customFormat="1" ht="12">
      <c r="A253" s="14"/>
      <c r="B253" s="270"/>
      <c r="C253" s="271"/>
      <c r="D253" s="261" t="s">
        <v>212</v>
      </c>
      <c r="E253" s="272" t="s">
        <v>1</v>
      </c>
      <c r="F253" s="273" t="s">
        <v>971</v>
      </c>
      <c r="G253" s="271"/>
      <c r="H253" s="274">
        <v>8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212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204</v>
      </c>
    </row>
    <row r="254" spans="1:51" s="14" customFormat="1" ht="12">
      <c r="A254" s="14"/>
      <c r="B254" s="270"/>
      <c r="C254" s="271"/>
      <c r="D254" s="261" t="s">
        <v>212</v>
      </c>
      <c r="E254" s="272" t="s">
        <v>1</v>
      </c>
      <c r="F254" s="273" t="s">
        <v>222</v>
      </c>
      <c r="G254" s="271"/>
      <c r="H254" s="274">
        <v>8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212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204</v>
      </c>
    </row>
    <row r="255" spans="1:51" s="14" customFormat="1" ht="12">
      <c r="A255" s="14"/>
      <c r="B255" s="270"/>
      <c r="C255" s="271"/>
      <c r="D255" s="261" t="s">
        <v>212</v>
      </c>
      <c r="E255" s="272" t="s">
        <v>1</v>
      </c>
      <c r="F255" s="273" t="s">
        <v>223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212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204</v>
      </c>
    </row>
    <row r="256" spans="1:51" s="14" customFormat="1" ht="12">
      <c r="A256" s="14"/>
      <c r="B256" s="270"/>
      <c r="C256" s="271"/>
      <c r="D256" s="261" t="s">
        <v>212</v>
      </c>
      <c r="E256" s="272" t="s">
        <v>1</v>
      </c>
      <c r="F256" s="273" t="s">
        <v>224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212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204</v>
      </c>
    </row>
    <row r="257" spans="1:51" s="14" customFormat="1" ht="12">
      <c r="A257" s="14"/>
      <c r="B257" s="270"/>
      <c r="C257" s="271"/>
      <c r="D257" s="261" t="s">
        <v>212</v>
      </c>
      <c r="E257" s="272" t="s">
        <v>1</v>
      </c>
      <c r="F257" s="273" t="s">
        <v>225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212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204</v>
      </c>
    </row>
    <row r="258" spans="1:65" s="2" customFormat="1" ht="21.75" customHeight="1">
      <c r="A258" s="37"/>
      <c r="B258" s="38"/>
      <c r="C258" s="245" t="s">
        <v>314</v>
      </c>
      <c r="D258" s="245" t="s">
        <v>206</v>
      </c>
      <c r="E258" s="246" t="s">
        <v>315</v>
      </c>
      <c r="F258" s="247" t="s">
        <v>316</v>
      </c>
      <c r="G258" s="248" t="s">
        <v>317</v>
      </c>
      <c r="H258" s="249">
        <v>32.3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0.00122</v>
      </c>
      <c r="R258" s="255">
        <f>Q258*H258</f>
        <v>0.039406</v>
      </c>
      <c r="S258" s="255">
        <v>0.07</v>
      </c>
      <c r="T258" s="256">
        <f>S258*H258</f>
        <v>2.261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210</v>
      </c>
      <c r="AT258" s="257" t="s">
        <v>206</v>
      </c>
      <c r="AU258" s="257" t="s">
        <v>85</v>
      </c>
      <c r="AY258" s="16" t="s">
        <v>204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210</v>
      </c>
      <c r="BM258" s="257" t="s">
        <v>1003</v>
      </c>
    </row>
    <row r="259" spans="1:51" s="13" customFormat="1" ht="12">
      <c r="A259" s="13"/>
      <c r="B259" s="259"/>
      <c r="C259" s="260"/>
      <c r="D259" s="261" t="s">
        <v>212</v>
      </c>
      <c r="E259" s="262" t="s">
        <v>1</v>
      </c>
      <c r="F259" s="263" t="s">
        <v>213</v>
      </c>
      <c r="G259" s="260"/>
      <c r="H259" s="262" t="s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212</v>
      </c>
      <c r="AU259" s="269" t="s">
        <v>85</v>
      </c>
      <c r="AV259" s="13" t="s">
        <v>80</v>
      </c>
      <c r="AW259" s="13" t="s">
        <v>30</v>
      </c>
      <c r="AX259" s="13" t="s">
        <v>73</v>
      </c>
      <c r="AY259" s="269" t="s">
        <v>204</v>
      </c>
    </row>
    <row r="260" spans="1:51" s="14" customFormat="1" ht="12">
      <c r="A260" s="14"/>
      <c r="B260" s="270"/>
      <c r="C260" s="271"/>
      <c r="D260" s="261" t="s">
        <v>212</v>
      </c>
      <c r="E260" s="272" t="s">
        <v>1</v>
      </c>
      <c r="F260" s="273" t="s">
        <v>319</v>
      </c>
      <c r="G260" s="271"/>
      <c r="H260" s="274">
        <v>2.6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212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204</v>
      </c>
    </row>
    <row r="261" spans="1:51" s="14" customFormat="1" ht="12">
      <c r="A261" s="14"/>
      <c r="B261" s="270"/>
      <c r="C261" s="271"/>
      <c r="D261" s="261" t="s">
        <v>212</v>
      </c>
      <c r="E261" s="272" t="s">
        <v>1</v>
      </c>
      <c r="F261" s="273" t="s">
        <v>1004</v>
      </c>
      <c r="G261" s="271"/>
      <c r="H261" s="274">
        <v>3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212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204</v>
      </c>
    </row>
    <row r="262" spans="1:51" s="14" customFormat="1" ht="12">
      <c r="A262" s="14"/>
      <c r="B262" s="270"/>
      <c r="C262" s="271"/>
      <c r="D262" s="261" t="s">
        <v>212</v>
      </c>
      <c r="E262" s="272" t="s">
        <v>1</v>
      </c>
      <c r="F262" s="273" t="s">
        <v>321</v>
      </c>
      <c r="G262" s="271"/>
      <c r="H262" s="274">
        <v>3.1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212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204</v>
      </c>
    </row>
    <row r="263" spans="1:51" s="14" customFormat="1" ht="12">
      <c r="A263" s="14"/>
      <c r="B263" s="270"/>
      <c r="C263" s="271"/>
      <c r="D263" s="261" t="s">
        <v>212</v>
      </c>
      <c r="E263" s="272" t="s">
        <v>1</v>
      </c>
      <c r="F263" s="273" t="s">
        <v>1005</v>
      </c>
      <c r="G263" s="271"/>
      <c r="H263" s="274">
        <v>2.4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212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204</v>
      </c>
    </row>
    <row r="264" spans="1:51" s="14" customFormat="1" ht="12">
      <c r="A264" s="14"/>
      <c r="B264" s="270"/>
      <c r="C264" s="271"/>
      <c r="D264" s="261" t="s">
        <v>212</v>
      </c>
      <c r="E264" s="272" t="s">
        <v>1</v>
      </c>
      <c r="F264" s="273" t="s">
        <v>323</v>
      </c>
      <c r="G264" s="271"/>
      <c r="H264" s="274">
        <v>2.6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212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204</v>
      </c>
    </row>
    <row r="265" spans="1:51" s="14" customFormat="1" ht="12">
      <c r="A265" s="14"/>
      <c r="B265" s="270"/>
      <c r="C265" s="271"/>
      <c r="D265" s="261" t="s">
        <v>212</v>
      </c>
      <c r="E265" s="272" t="s">
        <v>1</v>
      </c>
      <c r="F265" s="273" t="s">
        <v>1006</v>
      </c>
      <c r="G265" s="271"/>
      <c r="H265" s="274">
        <v>2.6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212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204</v>
      </c>
    </row>
    <row r="266" spans="1:51" s="14" customFormat="1" ht="12">
      <c r="A266" s="14"/>
      <c r="B266" s="270"/>
      <c r="C266" s="271"/>
      <c r="D266" s="261" t="s">
        <v>212</v>
      </c>
      <c r="E266" s="272" t="s">
        <v>1</v>
      </c>
      <c r="F266" s="273" t="s">
        <v>325</v>
      </c>
      <c r="G266" s="271"/>
      <c r="H266" s="274">
        <v>2.6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212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204</v>
      </c>
    </row>
    <row r="267" spans="1:51" s="14" customFormat="1" ht="12">
      <c r="A267" s="14"/>
      <c r="B267" s="270"/>
      <c r="C267" s="271"/>
      <c r="D267" s="261" t="s">
        <v>212</v>
      </c>
      <c r="E267" s="272" t="s">
        <v>1</v>
      </c>
      <c r="F267" s="273" t="s">
        <v>1007</v>
      </c>
      <c r="G267" s="271"/>
      <c r="H267" s="274">
        <v>2.5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212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204</v>
      </c>
    </row>
    <row r="268" spans="1:51" s="14" customFormat="1" ht="12">
      <c r="A268" s="14"/>
      <c r="B268" s="270"/>
      <c r="C268" s="271"/>
      <c r="D268" s="261" t="s">
        <v>212</v>
      </c>
      <c r="E268" s="272" t="s">
        <v>1</v>
      </c>
      <c r="F268" s="273" t="s">
        <v>327</v>
      </c>
      <c r="G268" s="271"/>
      <c r="H268" s="274">
        <v>3.1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212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204</v>
      </c>
    </row>
    <row r="269" spans="1:51" s="14" customFormat="1" ht="12">
      <c r="A269" s="14"/>
      <c r="B269" s="270"/>
      <c r="C269" s="271"/>
      <c r="D269" s="261" t="s">
        <v>212</v>
      </c>
      <c r="E269" s="272" t="s">
        <v>1</v>
      </c>
      <c r="F269" s="273" t="s">
        <v>328</v>
      </c>
      <c r="G269" s="271"/>
      <c r="H269" s="274">
        <v>2.6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212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204</v>
      </c>
    </row>
    <row r="270" spans="1:51" s="14" customFormat="1" ht="12">
      <c r="A270" s="14"/>
      <c r="B270" s="270"/>
      <c r="C270" s="271"/>
      <c r="D270" s="261" t="s">
        <v>212</v>
      </c>
      <c r="E270" s="272" t="s">
        <v>1</v>
      </c>
      <c r="F270" s="273" t="s">
        <v>329</v>
      </c>
      <c r="G270" s="271"/>
      <c r="H270" s="274">
        <v>2.6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212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204</v>
      </c>
    </row>
    <row r="271" spans="1:51" s="14" customFormat="1" ht="12">
      <c r="A271" s="14"/>
      <c r="B271" s="270"/>
      <c r="C271" s="271"/>
      <c r="D271" s="261" t="s">
        <v>212</v>
      </c>
      <c r="E271" s="272" t="s">
        <v>1</v>
      </c>
      <c r="F271" s="273" t="s">
        <v>330</v>
      </c>
      <c r="G271" s="271"/>
      <c r="H271" s="274">
        <v>2.6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212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204</v>
      </c>
    </row>
    <row r="272" spans="1:65" s="2" customFormat="1" ht="21.75" customHeight="1">
      <c r="A272" s="37"/>
      <c r="B272" s="38"/>
      <c r="C272" s="245" t="s">
        <v>331</v>
      </c>
      <c r="D272" s="245" t="s">
        <v>206</v>
      </c>
      <c r="E272" s="246" t="s">
        <v>332</v>
      </c>
      <c r="F272" s="247" t="s">
        <v>333</v>
      </c>
      <c r="G272" s="248" t="s">
        <v>317</v>
      </c>
      <c r="H272" s="249">
        <v>32.3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210</v>
      </c>
      <c r="AT272" s="257" t="s">
        <v>206</v>
      </c>
      <c r="AU272" s="257" t="s">
        <v>85</v>
      </c>
      <c r="AY272" s="16" t="s">
        <v>204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210</v>
      </c>
      <c r="BM272" s="257" t="s">
        <v>1008</v>
      </c>
    </row>
    <row r="273" spans="1:51" s="13" customFormat="1" ht="12">
      <c r="A273" s="13"/>
      <c r="B273" s="259"/>
      <c r="C273" s="260"/>
      <c r="D273" s="261" t="s">
        <v>212</v>
      </c>
      <c r="E273" s="262" t="s">
        <v>1</v>
      </c>
      <c r="F273" s="263" t="s">
        <v>213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212</v>
      </c>
      <c r="AU273" s="269" t="s">
        <v>85</v>
      </c>
      <c r="AV273" s="13" t="s">
        <v>80</v>
      </c>
      <c r="AW273" s="13" t="s">
        <v>30</v>
      </c>
      <c r="AX273" s="13" t="s">
        <v>73</v>
      </c>
      <c r="AY273" s="269" t="s">
        <v>204</v>
      </c>
    </row>
    <row r="274" spans="1:51" s="14" customFormat="1" ht="12">
      <c r="A274" s="14"/>
      <c r="B274" s="270"/>
      <c r="C274" s="271"/>
      <c r="D274" s="261" t="s">
        <v>212</v>
      </c>
      <c r="E274" s="272" t="s">
        <v>1</v>
      </c>
      <c r="F274" s="273" t="s">
        <v>319</v>
      </c>
      <c r="G274" s="271"/>
      <c r="H274" s="274">
        <v>2.6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212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204</v>
      </c>
    </row>
    <row r="275" spans="1:51" s="14" customFormat="1" ht="12">
      <c r="A275" s="14"/>
      <c r="B275" s="270"/>
      <c r="C275" s="271"/>
      <c r="D275" s="261" t="s">
        <v>212</v>
      </c>
      <c r="E275" s="272" t="s">
        <v>1</v>
      </c>
      <c r="F275" s="273" t="s">
        <v>1004</v>
      </c>
      <c r="G275" s="271"/>
      <c r="H275" s="274">
        <v>3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212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204</v>
      </c>
    </row>
    <row r="276" spans="1:51" s="14" customFormat="1" ht="12">
      <c r="A276" s="14"/>
      <c r="B276" s="270"/>
      <c r="C276" s="271"/>
      <c r="D276" s="261" t="s">
        <v>212</v>
      </c>
      <c r="E276" s="272" t="s">
        <v>1</v>
      </c>
      <c r="F276" s="273" t="s">
        <v>321</v>
      </c>
      <c r="G276" s="271"/>
      <c r="H276" s="274">
        <v>3.1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212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204</v>
      </c>
    </row>
    <row r="277" spans="1:51" s="14" customFormat="1" ht="12">
      <c r="A277" s="14"/>
      <c r="B277" s="270"/>
      <c r="C277" s="271"/>
      <c r="D277" s="261" t="s">
        <v>212</v>
      </c>
      <c r="E277" s="272" t="s">
        <v>1</v>
      </c>
      <c r="F277" s="273" t="s">
        <v>1005</v>
      </c>
      <c r="G277" s="271"/>
      <c r="H277" s="274">
        <v>2.4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212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204</v>
      </c>
    </row>
    <row r="278" spans="1:51" s="14" customFormat="1" ht="12">
      <c r="A278" s="14"/>
      <c r="B278" s="270"/>
      <c r="C278" s="271"/>
      <c r="D278" s="261" t="s">
        <v>212</v>
      </c>
      <c r="E278" s="272" t="s">
        <v>1</v>
      </c>
      <c r="F278" s="273" t="s">
        <v>323</v>
      </c>
      <c r="G278" s="271"/>
      <c r="H278" s="274">
        <v>2.6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212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204</v>
      </c>
    </row>
    <row r="279" spans="1:51" s="14" customFormat="1" ht="12">
      <c r="A279" s="14"/>
      <c r="B279" s="270"/>
      <c r="C279" s="271"/>
      <c r="D279" s="261" t="s">
        <v>212</v>
      </c>
      <c r="E279" s="272" t="s">
        <v>1</v>
      </c>
      <c r="F279" s="273" t="s">
        <v>1006</v>
      </c>
      <c r="G279" s="271"/>
      <c r="H279" s="274">
        <v>2.6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212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204</v>
      </c>
    </row>
    <row r="280" spans="1:51" s="14" customFormat="1" ht="12">
      <c r="A280" s="14"/>
      <c r="B280" s="270"/>
      <c r="C280" s="271"/>
      <c r="D280" s="261" t="s">
        <v>212</v>
      </c>
      <c r="E280" s="272" t="s">
        <v>1</v>
      </c>
      <c r="F280" s="273" t="s">
        <v>325</v>
      </c>
      <c r="G280" s="271"/>
      <c r="H280" s="274">
        <v>2.6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212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204</v>
      </c>
    </row>
    <row r="281" spans="1:51" s="14" customFormat="1" ht="12">
      <c r="A281" s="14"/>
      <c r="B281" s="270"/>
      <c r="C281" s="271"/>
      <c r="D281" s="261" t="s">
        <v>212</v>
      </c>
      <c r="E281" s="272" t="s">
        <v>1</v>
      </c>
      <c r="F281" s="273" t="s">
        <v>1007</v>
      </c>
      <c r="G281" s="271"/>
      <c r="H281" s="274">
        <v>2.5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212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204</v>
      </c>
    </row>
    <row r="282" spans="1:51" s="14" customFormat="1" ht="12">
      <c r="A282" s="14"/>
      <c r="B282" s="270"/>
      <c r="C282" s="271"/>
      <c r="D282" s="261" t="s">
        <v>212</v>
      </c>
      <c r="E282" s="272" t="s">
        <v>1</v>
      </c>
      <c r="F282" s="273" t="s">
        <v>327</v>
      </c>
      <c r="G282" s="271"/>
      <c r="H282" s="274">
        <v>3.1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212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204</v>
      </c>
    </row>
    <row r="283" spans="1:51" s="14" customFormat="1" ht="12">
      <c r="A283" s="14"/>
      <c r="B283" s="270"/>
      <c r="C283" s="271"/>
      <c r="D283" s="261" t="s">
        <v>212</v>
      </c>
      <c r="E283" s="272" t="s">
        <v>1</v>
      </c>
      <c r="F283" s="273" t="s">
        <v>328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212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204</v>
      </c>
    </row>
    <row r="284" spans="1:51" s="14" customFormat="1" ht="12">
      <c r="A284" s="14"/>
      <c r="B284" s="270"/>
      <c r="C284" s="271"/>
      <c r="D284" s="261" t="s">
        <v>212</v>
      </c>
      <c r="E284" s="272" t="s">
        <v>1</v>
      </c>
      <c r="F284" s="273" t="s">
        <v>329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212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204</v>
      </c>
    </row>
    <row r="285" spans="1:51" s="14" customFormat="1" ht="12">
      <c r="A285" s="14"/>
      <c r="B285" s="270"/>
      <c r="C285" s="271"/>
      <c r="D285" s="261" t="s">
        <v>212</v>
      </c>
      <c r="E285" s="272" t="s">
        <v>1</v>
      </c>
      <c r="F285" s="273" t="s">
        <v>330</v>
      </c>
      <c r="G285" s="271"/>
      <c r="H285" s="274">
        <v>2.6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212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204</v>
      </c>
    </row>
    <row r="286" spans="1:63" s="12" customFormat="1" ht="22.8" customHeight="1">
      <c r="A286" s="12"/>
      <c r="B286" s="229"/>
      <c r="C286" s="230"/>
      <c r="D286" s="231" t="s">
        <v>72</v>
      </c>
      <c r="E286" s="243" t="s">
        <v>335</v>
      </c>
      <c r="F286" s="243" t="s">
        <v>336</v>
      </c>
      <c r="G286" s="230"/>
      <c r="H286" s="230"/>
      <c r="I286" s="233"/>
      <c r="J286" s="244">
        <f>BK286</f>
        <v>0</v>
      </c>
      <c r="K286" s="230"/>
      <c r="L286" s="235"/>
      <c r="M286" s="236"/>
      <c r="N286" s="237"/>
      <c r="O286" s="237"/>
      <c r="P286" s="238">
        <f>SUM(P287:P324)</f>
        <v>0</v>
      </c>
      <c r="Q286" s="237"/>
      <c r="R286" s="238">
        <f>SUM(R287:R324)</f>
        <v>0</v>
      </c>
      <c r="S286" s="237"/>
      <c r="T286" s="239">
        <f>SUM(T287:T324)</f>
        <v>3.2168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40" t="s">
        <v>80</v>
      </c>
      <c r="AT286" s="241" t="s">
        <v>72</v>
      </c>
      <c r="AU286" s="241" t="s">
        <v>80</v>
      </c>
      <c r="AY286" s="240" t="s">
        <v>204</v>
      </c>
      <c r="BK286" s="242">
        <f>SUM(BK287:BK324)</f>
        <v>0</v>
      </c>
    </row>
    <row r="287" spans="1:65" s="2" customFormat="1" ht="16.5" customHeight="1">
      <c r="A287" s="37"/>
      <c r="B287" s="38"/>
      <c r="C287" s="245" t="s">
        <v>337</v>
      </c>
      <c r="D287" s="245" t="s">
        <v>206</v>
      </c>
      <c r="E287" s="246" t="s">
        <v>338</v>
      </c>
      <c r="F287" s="247" t="s">
        <v>339</v>
      </c>
      <c r="G287" s="248" t="s">
        <v>312</v>
      </c>
      <c r="H287" s="249">
        <v>18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</v>
      </c>
      <c r="T287" s="25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210</v>
      </c>
      <c r="AT287" s="257" t="s">
        <v>206</v>
      </c>
      <c r="AU287" s="257" t="s">
        <v>85</v>
      </c>
      <c r="AY287" s="16" t="s">
        <v>204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210</v>
      </c>
      <c r="BM287" s="257" t="s">
        <v>1009</v>
      </c>
    </row>
    <row r="288" spans="1:51" s="14" customFormat="1" ht="12">
      <c r="A288" s="14"/>
      <c r="B288" s="270"/>
      <c r="C288" s="271"/>
      <c r="D288" s="261" t="s">
        <v>212</v>
      </c>
      <c r="E288" s="272" t="s">
        <v>1</v>
      </c>
      <c r="F288" s="273" t="s">
        <v>341</v>
      </c>
      <c r="G288" s="271"/>
      <c r="H288" s="274">
        <v>12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212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204</v>
      </c>
    </row>
    <row r="289" spans="1:51" s="14" customFormat="1" ht="12">
      <c r="A289" s="14"/>
      <c r="B289" s="270"/>
      <c r="C289" s="271"/>
      <c r="D289" s="261" t="s">
        <v>212</v>
      </c>
      <c r="E289" s="272" t="s">
        <v>1</v>
      </c>
      <c r="F289" s="273" t="s">
        <v>342</v>
      </c>
      <c r="G289" s="271"/>
      <c r="H289" s="274">
        <v>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212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204</v>
      </c>
    </row>
    <row r="290" spans="1:65" s="2" customFormat="1" ht="33" customHeight="1">
      <c r="A290" s="37"/>
      <c r="B290" s="38"/>
      <c r="C290" s="245" t="s">
        <v>343</v>
      </c>
      <c r="D290" s="245" t="s">
        <v>206</v>
      </c>
      <c r="E290" s="246" t="s">
        <v>344</v>
      </c>
      <c r="F290" s="247" t="s">
        <v>345</v>
      </c>
      <c r="G290" s="248" t="s">
        <v>346</v>
      </c>
      <c r="H290" s="249">
        <v>0.164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2.2</v>
      </c>
      <c r="T290" s="256">
        <f>S290*H290</f>
        <v>0.36080000000000007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210</v>
      </c>
      <c r="AT290" s="257" t="s">
        <v>206</v>
      </c>
      <c r="AU290" s="257" t="s">
        <v>85</v>
      </c>
      <c r="AY290" s="16" t="s">
        <v>204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210</v>
      </c>
      <c r="BM290" s="257" t="s">
        <v>1010</v>
      </c>
    </row>
    <row r="291" spans="1:51" s="13" customFormat="1" ht="12">
      <c r="A291" s="13"/>
      <c r="B291" s="259"/>
      <c r="C291" s="260"/>
      <c r="D291" s="261" t="s">
        <v>212</v>
      </c>
      <c r="E291" s="262" t="s">
        <v>1</v>
      </c>
      <c r="F291" s="263" t="s">
        <v>348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212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204</v>
      </c>
    </row>
    <row r="292" spans="1:51" s="14" customFormat="1" ht="12">
      <c r="A292" s="14"/>
      <c r="B292" s="270"/>
      <c r="C292" s="271"/>
      <c r="D292" s="261" t="s">
        <v>212</v>
      </c>
      <c r="E292" s="272" t="s">
        <v>1</v>
      </c>
      <c r="F292" s="273" t="s">
        <v>349</v>
      </c>
      <c r="G292" s="271"/>
      <c r="H292" s="274">
        <v>0.014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212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204</v>
      </c>
    </row>
    <row r="293" spans="1:51" s="14" customFormat="1" ht="12">
      <c r="A293" s="14"/>
      <c r="B293" s="270"/>
      <c r="C293" s="271"/>
      <c r="D293" s="261" t="s">
        <v>212</v>
      </c>
      <c r="E293" s="272" t="s">
        <v>1</v>
      </c>
      <c r="F293" s="273" t="s">
        <v>350</v>
      </c>
      <c r="G293" s="271"/>
      <c r="H293" s="274">
        <v>0.15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212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204</v>
      </c>
    </row>
    <row r="294" spans="1:65" s="2" customFormat="1" ht="21.75" customHeight="1">
      <c r="A294" s="37"/>
      <c r="B294" s="38"/>
      <c r="C294" s="245" t="s">
        <v>7</v>
      </c>
      <c r="D294" s="245" t="s">
        <v>206</v>
      </c>
      <c r="E294" s="246" t="s">
        <v>351</v>
      </c>
      <c r="F294" s="247" t="s">
        <v>352</v>
      </c>
      <c r="G294" s="248" t="s">
        <v>209</v>
      </c>
      <c r="H294" s="249">
        <v>120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</v>
      </c>
      <c r="T294" s="25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210</v>
      </c>
      <c r="AT294" s="257" t="s">
        <v>206</v>
      </c>
      <c r="AU294" s="257" t="s">
        <v>85</v>
      </c>
      <c r="AY294" s="16" t="s">
        <v>204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210</v>
      </c>
      <c r="BM294" s="257" t="s">
        <v>1011</v>
      </c>
    </row>
    <row r="295" spans="1:51" s="14" customFormat="1" ht="12">
      <c r="A295" s="14"/>
      <c r="B295" s="270"/>
      <c r="C295" s="271"/>
      <c r="D295" s="261" t="s">
        <v>212</v>
      </c>
      <c r="E295" s="272" t="s">
        <v>1</v>
      </c>
      <c r="F295" s="273" t="s">
        <v>354</v>
      </c>
      <c r="G295" s="271"/>
      <c r="H295" s="274">
        <v>120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212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204</v>
      </c>
    </row>
    <row r="296" spans="1:65" s="2" customFormat="1" ht="21.75" customHeight="1">
      <c r="A296" s="37"/>
      <c r="B296" s="38"/>
      <c r="C296" s="245" t="s">
        <v>355</v>
      </c>
      <c r="D296" s="245" t="s">
        <v>206</v>
      </c>
      <c r="E296" s="246" t="s">
        <v>356</v>
      </c>
      <c r="F296" s="247" t="s">
        <v>357</v>
      </c>
      <c r="G296" s="248" t="s">
        <v>209</v>
      </c>
      <c r="H296" s="249">
        <v>36</v>
      </c>
      <c r="I296" s="250"/>
      <c r="J296" s="251">
        <f>ROUND(I296*H296,2)</f>
        <v>0</v>
      </c>
      <c r="K296" s="252"/>
      <c r="L296" s="43"/>
      <c r="M296" s="253" t="s">
        <v>1</v>
      </c>
      <c r="N296" s="254" t="s">
        <v>39</v>
      </c>
      <c r="O296" s="90"/>
      <c r="P296" s="255">
        <f>O296*H296</f>
        <v>0</v>
      </c>
      <c r="Q296" s="255">
        <v>0</v>
      </c>
      <c r="R296" s="255">
        <f>Q296*H296</f>
        <v>0</v>
      </c>
      <c r="S296" s="255">
        <v>0</v>
      </c>
      <c r="T296" s="25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7" t="s">
        <v>210</v>
      </c>
      <c r="AT296" s="257" t="s">
        <v>206</v>
      </c>
      <c r="AU296" s="257" t="s">
        <v>85</v>
      </c>
      <c r="AY296" s="16" t="s">
        <v>204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6" t="s">
        <v>85</v>
      </c>
      <c r="BK296" s="258">
        <f>ROUND(I296*H296,2)</f>
        <v>0</v>
      </c>
      <c r="BL296" s="16" t="s">
        <v>210</v>
      </c>
      <c r="BM296" s="257" t="s">
        <v>1012</v>
      </c>
    </row>
    <row r="297" spans="1:51" s="14" customFormat="1" ht="12">
      <c r="A297" s="14"/>
      <c r="B297" s="270"/>
      <c r="C297" s="271"/>
      <c r="D297" s="261" t="s">
        <v>212</v>
      </c>
      <c r="E297" s="272" t="s">
        <v>1</v>
      </c>
      <c r="F297" s="273" t="s">
        <v>359</v>
      </c>
      <c r="G297" s="271"/>
      <c r="H297" s="274">
        <v>36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212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204</v>
      </c>
    </row>
    <row r="298" spans="1:65" s="2" customFormat="1" ht="21.75" customHeight="1">
      <c r="A298" s="37"/>
      <c r="B298" s="38"/>
      <c r="C298" s="245" t="s">
        <v>360</v>
      </c>
      <c r="D298" s="245" t="s">
        <v>206</v>
      </c>
      <c r="E298" s="246" t="s">
        <v>361</v>
      </c>
      <c r="F298" s="247" t="s">
        <v>362</v>
      </c>
      <c r="G298" s="248" t="s">
        <v>209</v>
      </c>
      <c r="H298" s="249">
        <v>36</v>
      </c>
      <c r="I298" s="250"/>
      <c r="J298" s="251">
        <f>ROUND(I298*H298,2)</f>
        <v>0</v>
      </c>
      <c r="K298" s="252"/>
      <c r="L298" s="43"/>
      <c r="M298" s="253" t="s">
        <v>1</v>
      </c>
      <c r="N298" s="254" t="s">
        <v>39</v>
      </c>
      <c r="O298" s="90"/>
      <c r="P298" s="255">
        <f>O298*H298</f>
        <v>0</v>
      </c>
      <c r="Q298" s="255">
        <v>0</v>
      </c>
      <c r="R298" s="255">
        <f>Q298*H298</f>
        <v>0</v>
      </c>
      <c r="S298" s="255">
        <v>0</v>
      </c>
      <c r="T298" s="25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7" t="s">
        <v>210</v>
      </c>
      <c r="AT298" s="257" t="s">
        <v>206</v>
      </c>
      <c r="AU298" s="257" t="s">
        <v>85</v>
      </c>
      <c r="AY298" s="16" t="s">
        <v>204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6" t="s">
        <v>85</v>
      </c>
      <c r="BK298" s="258">
        <f>ROUND(I298*H298,2)</f>
        <v>0</v>
      </c>
      <c r="BL298" s="16" t="s">
        <v>210</v>
      </c>
      <c r="BM298" s="257" t="s">
        <v>1013</v>
      </c>
    </row>
    <row r="299" spans="1:51" s="14" customFormat="1" ht="12">
      <c r="A299" s="14"/>
      <c r="B299" s="270"/>
      <c r="C299" s="271"/>
      <c r="D299" s="261" t="s">
        <v>212</v>
      </c>
      <c r="E299" s="272" t="s">
        <v>1</v>
      </c>
      <c r="F299" s="273" t="s">
        <v>359</v>
      </c>
      <c r="G299" s="271"/>
      <c r="H299" s="274">
        <v>36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212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204</v>
      </c>
    </row>
    <row r="300" spans="1:65" s="2" customFormat="1" ht="21.75" customHeight="1">
      <c r="A300" s="37"/>
      <c r="B300" s="38"/>
      <c r="C300" s="245" t="s">
        <v>364</v>
      </c>
      <c r="D300" s="245" t="s">
        <v>206</v>
      </c>
      <c r="E300" s="246" t="s">
        <v>365</v>
      </c>
      <c r="F300" s="247" t="s">
        <v>366</v>
      </c>
      <c r="G300" s="248" t="s">
        <v>209</v>
      </c>
      <c r="H300" s="249">
        <v>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0.008</v>
      </c>
      <c r="T300" s="256">
        <f>S300*H300</f>
        <v>0.048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210</v>
      </c>
      <c r="AT300" s="257" t="s">
        <v>206</v>
      </c>
      <c r="AU300" s="257" t="s">
        <v>85</v>
      </c>
      <c r="AY300" s="16" t="s">
        <v>204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210</v>
      </c>
      <c r="BM300" s="257" t="s">
        <v>1014</v>
      </c>
    </row>
    <row r="301" spans="1:51" s="13" customFormat="1" ht="12">
      <c r="A301" s="13"/>
      <c r="B301" s="259"/>
      <c r="C301" s="260"/>
      <c r="D301" s="261" t="s">
        <v>212</v>
      </c>
      <c r="E301" s="262" t="s">
        <v>1</v>
      </c>
      <c r="F301" s="263" t="s">
        <v>230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212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204</v>
      </c>
    </row>
    <row r="302" spans="1:51" s="14" customFormat="1" ht="12">
      <c r="A302" s="14"/>
      <c r="B302" s="270"/>
      <c r="C302" s="271"/>
      <c r="D302" s="261" t="s">
        <v>212</v>
      </c>
      <c r="E302" s="272" t="s">
        <v>1</v>
      </c>
      <c r="F302" s="273" t="s">
        <v>1015</v>
      </c>
      <c r="G302" s="271"/>
      <c r="H302" s="274">
        <v>2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212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204</v>
      </c>
    </row>
    <row r="303" spans="1:51" s="14" customFormat="1" ht="12">
      <c r="A303" s="14"/>
      <c r="B303" s="270"/>
      <c r="C303" s="271"/>
      <c r="D303" s="261" t="s">
        <v>212</v>
      </c>
      <c r="E303" s="272" t="s">
        <v>1</v>
      </c>
      <c r="F303" s="273" t="s">
        <v>1016</v>
      </c>
      <c r="G303" s="271"/>
      <c r="H303" s="274">
        <v>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212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204</v>
      </c>
    </row>
    <row r="304" spans="1:51" s="14" customFormat="1" ht="12">
      <c r="A304" s="14"/>
      <c r="B304" s="270"/>
      <c r="C304" s="271"/>
      <c r="D304" s="261" t="s">
        <v>212</v>
      </c>
      <c r="E304" s="272" t="s">
        <v>1</v>
      </c>
      <c r="F304" s="273" t="s">
        <v>1017</v>
      </c>
      <c r="G304" s="271"/>
      <c r="H304" s="274">
        <v>2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212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204</v>
      </c>
    </row>
    <row r="305" spans="1:65" s="2" customFormat="1" ht="21.75" customHeight="1">
      <c r="A305" s="37"/>
      <c r="B305" s="38"/>
      <c r="C305" s="245" t="s">
        <v>371</v>
      </c>
      <c r="D305" s="245" t="s">
        <v>206</v>
      </c>
      <c r="E305" s="246" t="s">
        <v>372</v>
      </c>
      <c r="F305" s="247" t="s">
        <v>373</v>
      </c>
      <c r="G305" s="248" t="s">
        <v>209</v>
      </c>
      <c r="H305" s="249">
        <v>6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0.09</v>
      </c>
      <c r="T305" s="256">
        <f>S305*H305</f>
        <v>0.54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210</v>
      </c>
      <c r="AT305" s="257" t="s">
        <v>206</v>
      </c>
      <c r="AU305" s="257" t="s">
        <v>85</v>
      </c>
      <c r="AY305" s="16" t="s">
        <v>204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210</v>
      </c>
      <c r="BM305" s="257" t="s">
        <v>1018</v>
      </c>
    </row>
    <row r="306" spans="1:51" s="13" customFormat="1" ht="12">
      <c r="A306" s="13"/>
      <c r="B306" s="259"/>
      <c r="C306" s="260"/>
      <c r="D306" s="261" t="s">
        <v>212</v>
      </c>
      <c r="E306" s="262" t="s">
        <v>1</v>
      </c>
      <c r="F306" s="263" t="s">
        <v>234</v>
      </c>
      <c r="G306" s="260"/>
      <c r="H306" s="262" t="s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212</v>
      </c>
      <c r="AU306" s="269" t="s">
        <v>85</v>
      </c>
      <c r="AV306" s="13" t="s">
        <v>80</v>
      </c>
      <c r="AW306" s="13" t="s">
        <v>30</v>
      </c>
      <c r="AX306" s="13" t="s">
        <v>73</v>
      </c>
      <c r="AY306" s="269" t="s">
        <v>204</v>
      </c>
    </row>
    <row r="307" spans="1:51" s="14" customFormat="1" ht="12">
      <c r="A307" s="14"/>
      <c r="B307" s="270"/>
      <c r="C307" s="271"/>
      <c r="D307" s="261" t="s">
        <v>212</v>
      </c>
      <c r="E307" s="272" t="s">
        <v>1</v>
      </c>
      <c r="F307" s="273" t="s">
        <v>1015</v>
      </c>
      <c r="G307" s="271"/>
      <c r="H307" s="274">
        <v>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212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204</v>
      </c>
    </row>
    <row r="308" spans="1:51" s="14" customFormat="1" ht="12">
      <c r="A308" s="14"/>
      <c r="B308" s="270"/>
      <c r="C308" s="271"/>
      <c r="D308" s="261" t="s">
        <v>212</v>
      </c>
      <c r="E308" s="272" t="s">
        <v>1</v>
      </c>
      <c r="F308" s="273" t="s">
        <v>1016</v>
      </c>
      <c r="G308" s="271"/>
      <c r="H308" s="274">
        <v>2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212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204</v>
      </c>
    </row>
    <row r="309" spans="1:51" s="14" customFormat="1" ht="12">
      <c r="A309" s="14"/>
      <c r="B309" s="270"/>
      <c r="C309" s="271"/>
      <c r="D309" s="261" t="s">
        <v>212</v>
      </c>
      <c r="E309" s="272" t="s">
        <v>1</v>
      </c>
      <c r="F309" s="273" t="s">
        <v>1017</v>
      </c>
      <c r="G309" s="271"/>
      <c r="H309" s="274">
        <v>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212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204</v>
      </c>
    </row>
    <row r="310" spans="1:65" s="2" customFormat="1" ht="21.75" customHeight="1">
      <c r="A310" s="37"/>
      <c r="B310" s="38"/>
      <c r="C310" s="245" t="s">
        <v>375</v>
      </c>
      <c r="D310" s="245" t="s">
        <v>206</v>
      </c>
      <c r="E310" s="246" t="s">
        <v>376</v>
      </c>
      <c r="F310" s="247" t="s">
        <v>377</v>
      </c>
      <c r="G310" s="248" t="s">
        <v>317</v>
      </c>
      <c r="H310" s="249">
        <v>10.5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0.027</v>
      </c>
      <c r="T310" s="256">
        <f>S310*H310</f>
        <v>0.2835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210</v>
      </c>
      <c r="AT310" s="257" t="s">
        <v>206</v>
      </c>
      <c r="AU310" s="257" t="s">
        <v>85</v>
      </c>
      <c r="AY310" s="16" t="s">
        <v>204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210</v>
      </c>
      <c r="BM310" s="257" t="s">
        <v>1019</v>
      </c>
    </row>
    <row r="311" spans="1:51" s="13" customFormat="1" ht="12">
      <c r="A311" s="13"/>
      <c r="B311" s="259"/>
      <c r="C311" s="260"/>
      <c r="D311" s="261" t="s">
        <v>212</v>
      </c>
      <c r="E311" s="262" t="s">
        <v>1</v>
      </c>
      <c r="F311" s="263" t="s">
        <v>230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212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204</v>
      </c>
    </row>
    <row r="312" spans="1:51" s="14" customFormat="1" ht="12">
      <c r="A312" s="14"/>
      <c r="B312" s="270"/>
      <c r="C312" s="271"/>
      <c r="D312" s="261" t="s">
        <v>212</v>
      </c>
      <c r="E312" s="272" t="s">
        <v>1</v>
      </c>
      <c r="F312" s="273" t="s">
        <v>1020</v>
      </c>
      <c r="G312" s="271"/>
      <c r="H312" s="274">
        <v>3.5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212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204</v>
      </c>
    </row>
    <row r="313" spans="1:51" s="14" customFormat="1" ht="12">
      <c r="A313" s="14"/>
      <c r="B313" s="270"/>
      <c r="C313" s="271"/>
      <c r="D313" s="261" t="s">
        <v>212</v>
      </c>
      <c r="E313" s="272" t="s">
        <v>1</v>
      </c>
      <c r="F313" s="273" t="s">
        <v>1021</v>
      </c>
      <c r="G313" s="271"/>
      <c r="H313" s="274">
        <v>3.5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212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204</v>
      </c>
    </row>
    <row r="314" spans="1:51" s="14" customFormat="1" ht="12">
      <c r="A314" s="14"/>
      <c r="B314" s="270"/>
      <c r="C314" s="271"/>
      <c r="D314" s="261" t="s">
        <v>212</v>
      </c>
      <c r="E314" s="272" t="s">
        <v>1</v>
      </c>
      <c r="F314" s="273" t="s">
        <v>1022</v>
      </c>
      <c r="G314" s="271"/>
      <c r="H314" s="274">
        <v>3.5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212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204</v>
      </c>
    </row>
    <row r="315" spans="1:65" s="2" customFormat="1" ht="21.75" customHeight="1">
      <c r="A315" s="37"/>
      <c r="B315" s="38"/>
      <c r="C315" s="245" t="s">
        <v>382</v>
      </c>
      <c r="D315" s="245" t="s">
        <v>206</v>
      </c>
      <c r="E315" s="246" t="s">
        <v>383</v>
      </c>
      <c r="F315" s="247" t="s">
        <v>384</v>
      </c>
      <c r="G315" s="248" t="s">
        <v>317</v>
      </c>
      <c r="H315" s="249">
        <v>10.5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0.081</v>
      </c>
      <c r="T315" s="256">
        <f>S315*H315</f>
        <v>0.8505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210</v>
      </c>
      <c r="AT315" s="257" t="s">
        <v>206</v>
      </c>
      <c r="AU315" s="257" t="s">
        <v>85</v>
      </c>
      <c r="AY315" s="16" t="s">
        <v>204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210</v>
      </c>
      <c r="BM315" s="257" t="s">
        <v>1023</v>
      </c>
    </row>
    <row r="316" spans="1:51" s="13" customFormat="1" ht="12">
      <c r="A316" s="13"/>
      <c r="B316" s="259"/>
      <c r="C316" s="260"/>
      <c r="D316" s="261" t="s">
        <v>212</v>
      </c>
      <c r="E316" s="262" t="s">
        <v>1</v>
      </c>
      <c r="F316" s="263" t="s">
        <v>234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212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204</v>
      </c>
    </row>
    <row r="317" spans="1:51" s="14" customFormat="1" ht="12">
      <c r="A317" s="14"/>
      <c r="B317" s="270"/>
      <c r="C317" s="271"/>
      <c r="D317" s="261" t="s">
        <v>212</v>
      </c>
      <c r="E317" s="272" t="s">
        <v>1</v>
      </c>
      <c r="F317" s="273" t="s">
        <v>1020</v>
      </c>
      <c r="G317" s="271"/>
      <c r="H317" s="274">
        <v>3.5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212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204</v>
      </c>
    </row>
    <row r="318" spans="1:51" s="14" customFormat="1" ht="12">
      <c r="A318" s="14"/>
      <c r="B318" s="270"/>
      <c r="C318" s="271"/>
      <c r="D318" s="261" t="s">
        <v>212</v>
      </c>
      <c r="E318" s="272" t="s">
        <v>1</v>
      </c>
      <c r="F318" s="273" t="s">
        <v>1021</v>
      </c>
      <c r="G318" s="271"/>
      <c r="H318" s="274">
        <v>3.5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212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204</v>
      </c>
    </row>
    <row r="319" spans="1:51" s="14" customFormat="1" ht="12">
      <c r="A319" s="14"/>
      <c r="B319" s="270"/>
      <c r="C319" s="271"/>
      <c r="D319" s="261" t="s">
        <v>212</v>
      </c>
      <c r="E319" s="272" t="s">
        <v>1</v>
      </c>
      <c r="F319" s="273" t="s">
        <v>1022</v>
      </c>
      <c r="G319" s="271"/>
      <c r="H319" s="274">
        <v>3.5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212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204</v>
      </c>
    </row>
    <row r="320" spans="1:65" s="2" customFormat="1" ht="21.75" customHeight="1">
      <c r="A320" s="37"/>
      <c r="B320" s="38"/>
      <c r="C320" s="245" t="s">
        <v>386</v>
      </c>
      <c r="D320" s="245" t="s">
        <v>206</v>
      </c>
      <c r="E320" s="246" t="s">
        <v>387</v>
      </c>
      <c r="F320" s="247" t="s">
        <v>388</v>
      </c>
      <c r="G320" s="248" t="s">
        <v>317</v>
      </c>
      <c r="H320" s="249">
        <v>42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1.134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210</v>
      </c>
      <c r="AT320" s="257" t="s">
        <v>206</v>
      </c>
      <c r="AU320" s="257" t="s">
        <v>85</v>
      </c>
      <c r="AY320" s="16" t="s">
        <v>204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210</v>
      </c>
      <c r="BM320" s="257" t="s">
        <v>1024</v>
      </c>
    </row>
    <row r="321" spans="1:51" s="13" customFormat="1" ht="12">
      <c r="A321" s="13"/>
      <c r="B321" s="259"/>
      <c r="C321" s="260"/>
      <c r="D321" s="261" t="s">
        <v>212</v>
      </c>
      <c r="E321" s="262" t="s">
        <v>1</v>
      </c>
      <c r="F321" s="263" t="s">
        <v>234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212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204</v>
      </c>
    </row>
    <row r="322" spans="1:51" s="14" customFormat="1" ht="12">
      <c r="A322" s="14"/>
      <c r="B322" s="270"/>
      <c r="C322" s="271"/>
      <c r="D322" s="261" t="s">
        <v>212</v>
      </c>
      <c r="E322" s="272" t="s">
        <v>1</v>
      </c>
      <c r="F322" s="273" t="s">
        <v>1025</v>
      </c>
      <c r="G322" s="271"/>
      <c r="H322" s="274">
        <v>14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212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204</v>
      </c>
    </row>
    <row r="323" spans="1:51" s="14" customFormat="1" ht="12">
      <c r="A323" s="14"/>
      <c r="B323" s="270"/>
      <c r="C323" s="271"/>
      <c r="D323" s="261" t="s">
        <v>212</v>
      </c>
      <c r="E323" s="272" t="s">
        <v>1</v>
      </c>
      <c r="F323" s="273" t="s">
        <v>1026</v>
      </c>
      <c r="G323" s="271"/>
      <c r="H323" s="274">
        <v>14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212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204</v>
      </c>
    </row>
    <row r="324" spans="1:51" s="14" customFormat="1" ht="12">
      <c r="A324" s="14"/>
      <c r="B324" s="270"/>
      <c r="C324" s="271"/>
      <c r="D324" s="261" t="s">
        <v>212</v>
      </c>
      <c r="E324" s="272" t="s">
        <v>1</v>
      </c>
      <c r="F324" s="273" t="s">
        <v>1027</v>
      </c>
      <c r="G324" s="271"/>
      <c r="H324" s="274">
        <v>14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212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204</v>
      </c>
    </row>
    <row r="325" spans="1:63" s="12" customFormat="1" ht="22.8" customHeight="1">
      <c r="A325" s="12"/>
      <c r="B325" s="229"/>
      <c r="C325" s="230"/>
      <c r="D325" s="231" t="s">
        <v>72</v>
      </c>
      <c r="E325" s="243" t="s">
        <v>393</v>
      </c>
      <c r="F325" s="243" t="s">
        <v>394</v>
      </c>
      <c r="G325" s="230"/>
      <c r="H325" s="230"/>
      <c r="I325" s="233"/>
      <c r="J325" s="244">
        <f>BK325</f>
        <v>0</v>
      </c>
      <c r="K325" s="230"/>
      <c r="L325" s="235"/>
      <c r="M325" s="236"/>
      <c r="N325" s="237"/>
      <c r="O325" s="237"/>
      <c r="P325" s="238">
        <f>SUM(P326:P331)</f>
        <v>0</v>
      </c>
      <c r="Q325" s="237"/>
      <c r="R325" s="238">
        <f>SUM(R326:R331)</f>
        <v>0</v>
      </c>
      <c r="S325" s="237"/>
      <c r="T325" s="239">
        <f>SUM(T326:T331)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40" t="s">
        <v>80</v>
      </c>
      <c r="AT325" s="241" t="s">
        <v>72</v>
      </c>
      <c r="AU325" s="241" t="s">
        <v>80</v>
      </c>
      <c r="AY325" s="240" t="s">
        <v>204</v>
      </c>
      <c r="BK325" s="242">
        <f>SUM(BK326:BK331)</f>
        <v>0</v>
      </c>
    </row>
    <row r="326" spans="1:65" s="2" customFormat="1" ht="16.5" customHeight="1">
      <c r="A326" s="37"/>
      <c r="B326" s="38"/>
      <c r="C326" s="245" t="s">
        <v>395</v>
      </c>
      <c r="D326" s="245" t="s">
        <v>206</v>
      </c>
      <c r="E326" s="246" t="s">
        <v>396</v>
      </c>
      <c r="F326" s="247" t="s">
        <v>397</v>
      </c>
      <c r="G326" s="248" t="s">
        <v>398</v>
      </c>
      <c r="H326" s="249">
        <v>5.478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210</v>
      </c>
      <c r="AT326" s="257" t="s">
        <v>206</v>
      </c>
      <c r="AU326" s="257" t="s">
        <v>85</v>
      </c>
      <c r="AY326" s="16" t="s">
        <v>204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210</v>
      </c>
      <c r="BM326" s="257" t="s">
        <v>1028</v>
      </c>
    </row>
    <row r="327" spans="1:65" s="2" customFormat="1" ht="21.75" customHeight="1">
      <c r="A327" s="37"/>
      <c r="B327" s="38"/>
      <c r="C327" s="245" t="s">
        <v>400</v>
      </c>
      <c r="D327" s="245" t="s">
        <v>206</v>
      </c>
      <c r="E327" s="246" t="s">
        <v>401</v>
      </c>
      <c r="F327" s="247" t="s">
        <v>402</v>
      </c>
      <c r="G327" s="248" t="s">
        <v>398</v>
      </c>
      <c r="H327" s="249">
        <v>5.478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210</v>
      </c>
      <c r="AT327" s="257" t="s">
        <v>206</v>
      </c>
      <c r="AU327" s="257" t="s">
        <v>85</v>
      </c>
      <c r="AY327" s="16" t="s">
        <v>204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210</v>
      </c>
      <c r="BM327" s="257" t="s">
        <v>1029</v>
      </c>
    </row>
    <row r="328" spans="1:65" s="2" customFormat="1" ht="21.75" customHeight="1">
      <c r="A328" s="37"/>
      <c r="B328" s="38"/>
      <c r="C328" s="245" t="s">
        <v>404</v>
      </c>
      <c r="D328" s="245" t="s">
        <v>206</v>
      </c>
      <c r="E328" s="246" t="s">
        <v>405</v>
      </c>
      <c r="F328" s="247" t="s">
        <v>406</v>
      </c>
      <c r="G328" s="248" t="s">
        <v>398</v>
      </c>
      <c r="H328" s="249">
        <v>5.478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210</v>
      </c>
      <c r="AT328" s="257" t="s">
        <v>206</v>
      </c>
      <c r="AU328" s="257" t="s">
        <v>85</v>
      </c>
      <c r="AY328" s="16" t="s">
        <v>204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210</v>
      </c>
      <c r="BM328" s="257" t="s">
        <v>1030</v>
      </c>
    </row>
    <row r="329" spans="1:65" s="2" customFormat="1" ht="21.75" customHeight="1">
      <c r="A329" s="37"/>
      <c r="B329" s="38"/>
      <c r="C329" s="245" t="s">
        <v>408</v>
      </c>
      <c r="D329" s="245" t="s">
        <v>206</v>
      </c>
      <c r="E329" s="246" t="s">
        <v>409</v>
      </c>
      <c r="F329" s="247" t="s">
        <v>410</v>
      </c>
      <c r="G329" s="248" t="s">
        <v>398</v>
      </c>
      <c r="H329" s="249">
        <v>60.258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210</v>
      </c>
      <c r="AT329" s="257" t="s">
        <v>206</v>
      </c>
      <c r="AU329" s="257" t="s">
        <v>85</v>
      </c>
      <c r="AY329" s="16" t="s">
        <v>204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210</v>
      </c>
      <c r="BM329" s="257" t="s">
        <v>1031</v>
      </c>
    </row>
    <row r="330" spans="1:51" s="14" customFormat="1" ht="12">
      <c r="A330" s="14"/>
      <c r="B330" s="270"/>
      <c r="C330" s="271"/>
      <c r="D330" s="261" t="s">
        <v>212</v>
      </c>
      <c r="E330" s="271"/>
      <c r="F330" s="273" t="s">
        <v>1032</v>
      </c>
      <c r="G330" s="271"/>
      <c r="H330" s="274">
        <v>60.258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212</v>
      </c>
      <c r="AU330" s="280" t="s">
        <v>85</v>
      </c>
      <c r="AV330" s="14" t="s">
        <v>85</v>
      </c>
      <c r="AW330" s="14" t="s">
        <v>4</v>
      </c>
      <c r="AX330" s="14" t="s">
        <v>80</v>
      </c>
      <c r="AY330" s="280" t="s">
        <v>204</v>
      </c>
    </row>
    <row r="331" spans="1:65" s="2" customFormat="1" ht="33" customHeight="1">
      <c r="A331" s="37"/>
      <c r="B331" s="38"/>
      <c r="C331" s="245" t="s">
        <v>413</v>
      </c>
      <c r="D331" s="245" t="s">
        <v>206</v>
      </c>
      <c r="E331" s="246" t="s">
        <v>414</v>
      </c>
      <c r="F331" s="247" t="s">
        <v>415</v>
      </c>
      <c r="G331" s="248" t="s">
        <v>398</v>
      </c>
      <c r="H331" s="249">
        <v>5.478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210</v>
      </c>
      <c r="AT331" s="257" t="s">
        <v>206</v>
      </c>
      <c r="AU331" s="257" t="s">
        <v>85</v>
      </c>
      <c r="AY331" s="16" t="s">
        <v>204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210</v>
      </c>
      <c r="BM331" s="257" t="s">
        <v>1033</v>
      </c>
    </row>
    <row r="332" spans="1:63" s="12" customFormat="1" ht="22.8" customHeight="1">
      <c r="A332" s="12"/>
      <c r="B332" s="229"/>
      <c r="C332" s="230"/>
      <c r="D332" s="231" t="s">
        <v>72</v>
      </c>
      <c r="E332" s="243" t="s">
        <v>417</v>
      </c>
      <c r="F332" s="243" t="s">
        <v>418</v>
      </c>
      <c r="G332" s="230"/>
      <c r="H332" s="230"/>
      <c r="I332" s="233"/>
      <c r="J332" s="244">
        <f>BK332</f>
        <v>0</v>
      </c>
      <c r="K332" s="230"/>
      <c r="L332" s="235"/>
      <c r="M332" s="236"/>
      <c r="N332" s="237"/>
      <c r="O332" s="237"/>
      <c r="P332" s="238">
        <f>SUM(P333:P334)</f>
        <v>0</v>
      </c>
      <c r="Q332" s="237"/>
      <c r="R332" s="238">
        <f>SUM(R333:R334)</f>
        <v>0</v>
      </c>
      <c r="S332" s="237"/>
      <c r="T332" s="239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0" t="s">
        <v>80</v>
      </c>
      <c r="AT332" s="241" t="s">
        <v>72</v>
      </c>
      <c r="AU332" s="241" t="s">
        <v>80</v>
      </c>
      <c r="AY332" s="240" t="s">
        <v>204</v>
      </c>
      <c r="BK332" s="242">
        <f>SUM(BK333:BK334)</f>
        <v>0</v>
      </c>
    </row>
    <row r="333" spans="1:65" s="2" customFormat="1" ht="21.75" customHeight="1">
      <c r="A333" s="37"/>
      <c r="B333" s="38"/>
      <c r="C333" s="245" t="s">
        <v>419</v>
      </c>
      <c r="D333" s="245" t="s">
        <v>206</v>
      </c>
      <c r="E333" s="246" t="s">
        <v>420</v>
      </c>
      <c r="F333" s="247" t="s">
        <v>421</v>
      </c>
      <c r="G333" s="248" t="s">
        <v>398</v>
      </c>
      <c r="H333" s="249">
        <v>15.016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210</v>
      </c>
      <c r="AT333" s="257" t="s">
        <v>206</v>
      </c>
      <c r="AU333" s="257" t="s">
        <v>85</v>
      </c>
      <c r="AY333" s="16" t="s">
        <v>204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210</v>
      </c>
      <c r="BM333" s="257" t="s">
        <v>1034</v>
      </c>
    </row>
    <row r="334" spans="1:65" s="2" customFormat="1" ht="21.75" customHeight="1">
      <c r="A334" s="37"/>
      <c r="B334" s="38"/>
      <c r="C334" s="245" t="s">
        <v>423</v>
      </c>
      <c r="D334" s="245" t="s">
        <v>206</v>
      </c>
      <c r="E334" s="246" t="s">
        <v>424</v>
      </c>
      <c r="F334" s="247" t="s">
        <v>425</v>
      </c>
      <c r="G334" s="248" t="s">
        <v>426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210</v>
      </c>
      <c r="AT334" s="257" t="s">
        <v>206</v>
      </c>
      <c r="AU334" s="257" t="s">
        <v>85</v>
      </c>
      <c r="AY334" s="16" t="s">
        <v>204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210</v>
      </c>
      <c r="BM334" s="257" t="s">
        <v>1035</v>
      </c>
    </row>
    <row r="335" spans="1:63" s="12" customFormat="1" ht="25.9" customHeight="1">
      <c r="A335" s="12"/>
      <c r="B335" s="229"/>
      <c r="C335" s="230"/>
      <c r="D335" s="231" t="s">
        <v>72</v>
      </c>
      <c r="E335" s="232" t="s">
        <v>428</v>
      </c>
      <c r="F335" s="232" t="s">
        <v>429</v>
      </c>
      <c r="G335" s="230"/>
      <c r="H335" s="230"/>
      <c r="I335" s="233"/>
      <c r="J335" s="234">
        <f>BK335</f>
        <v>0</v>
      </c>
      <c r="K335" s="230"/>
      <c r="L335" s="235"/>
      <c r="M335" s="236"/>
      <c r="N335" s="237"/>
      <c r="O335" s="237"/>
      <c r="P335" s="238">
        <f>P336+P349+P360+P371+P374+P390</f>
        <v>0</v>
      </c>
      <c r="Q335" s="237"/>
      <c r="R335" s="238">
        <f>R336+R349+R360+R371+R374+R390</f>
        <v>2.9463876</v>
      </c>
      <c r="S335" s="237"/>
      <c r="T335" s="239">
        <f>T336+T349+T360+T371+T374+T390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85</v>
      </c>
      <c r="AT335" s="241" t="s">
        <v>72</v>
      </c>
      <c r="AU335" s="241" t="s">
        <v>73</v>
      </c>
      <c r="AY335" s="240" t="s">
        <v>204</v>
      </c>
      <c r="BK335" s="242">
        <f>BK336+BK349+BK360+BK371+BK374+BK390</f>
        <v>0</v>
      </c>
    </row>
    <row r="336" spans="1:63" s="12" customFormat="1" ht="22.8" customHeight="1">
      <c r="A336" s="12"/>
      <c r="B336" s="229"/>
      <c r="C336" s="230"/>
      <c r="D336" s="231" t="s">
        <v>72</v>
      </c>
      <c r="E336" s="243" t="s">
        <v>430</v>
      </c>
      <c r="F336" s="243" t="s">
        <v>431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SUM(P337:P348)</f>
        <v>0</v>
      </c>
      <c r="Q336" s="237"/>
      <c r="R336" s="238">
        <f>SUM(R337:R348)</f>
        <v>0.020489999999999998</v>
      </c>
      <c r="S336" s="237"/>
      <c r="T336" s="239">
        <f>SUM(T337:T348)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85</v>
      </c>
      <c r="AT336" s="241" t="s">
        <v>72</v>
      </c>
      <c r="AU336" s="241" t="s">
        <v>80</v>
      </c>
      <c r="AY336" s="240" t="s">
        <v>204</v>
      </c>
      <c r="BK336" s="242">
        <f>SUM(BK337:BK348)</f>
        <v>0</v>
      </c>
    </row>
    <row r="337" spans="1:65" s="2" customFormat="1" ht="21.75" customHeight="1">
      <c r="A337" s="37"/>
      <c r="B337" s="38"/>
      <c r="C337" s="245" t="s">
        <v>432</v>
      </c>
      <c r="D337" s="245" t="s">
        <v>206</v>
      </c>
      <c r="E337" s="246" t="s">
        <v>433</v>
      </c>
      <c r="F337" s="247" t="s">
        <v>434</v>
      </c>
      <c r="G337" s="248" t="s">
        <v>209</v>
      </c>
      <c r="H337" s="249">
        <v>3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0.00187</v>
      </c>
      <c r="R337" s="255">
        <f>Q337*H337</f>
        <v>0.0056099999999999995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309</v>
      </c>
      <c r="AT337" s="257" t="s">
        <v>206</v>
      </c>
      <c r="AU337" s="257" t="s">
        <v>85</v>
      </c>
      <c r="AY337" s="16" t="s">
        <v>204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309</v>
      </c>
      <c r="BM337" s="257" t="s">
        <v>1036</v>
      </c>
    </row>
    <row r="338" spans="1:65" s="2" customFormat="1" ht="16.5" customHeight="1">
      <c r="A338" s="37"/>
      <c r="B338" s="38"/>
      <c r="C338" s="245" t="s">
        <v>436</v>
      </c>
      <c r="D338" s="245" t="s">
        <v>206</v>
      </c>
      <c r="E338" s="246" t="s">
        <v>437</v>
      </c>
      <c r="F338" s="247" t="s">
        <v>438</v>
      </c>
      <c r="G338" s="248" t="s">
        <v>317</v>
      </c>
      <c r="H338" s="249">
        <v>12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0.00029</v>
      </c>
      <c r="R338" s="255">
        <f>Q338*H338</f>
        <v>0.00348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309</v>
      </c>
      <c r="AT338" s="257" t="s">
        <v>206</v>
      </c>
      <c r="AU338" s="257" t="s">
        <v>85</v>
      </c>
      <c r="AY338" s="16" t="s">
        <v>204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309</v>
      </c>
      <c r="BM338" s="257" t="s">
        <v>1037</v>
      </c>
    </row>
    <row r="339" spans="1:51" s="14" customFormat="1" ht="12">
      <c r="A339" s="14"/>
      <c r="B339" s="270"/>
      <c r="C339" s="271"/>
      <c r="D339" s="261" t="s">
        <v>212</v>
      </c>
      <c r="E339" s="272" t="s">
        <v>1</v>
      </c>
      <c r="F339" s="273" t="s">
        <v>440</v>
      </c>
      <c r="G339" s="271"/>
      <c r="H339" s="274">
        <v>12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0" t="s">
        <v>212</v>
      </c>
      <c r="AU339" s="280" t="s">
        <v>85</v>
      </c>
      <c r="AV339" s="14" t="s">
        <v>85</v>
      </c>
      <c r="AW339" s="14" t="s">
        <v>30</v>
      </c>
      <c r="AX339" s="14" t="s">
        <v>73</v>
      </c>
      <c r="AY339" s="280" t="s">
        <v>204</v>
      </c>
    </row>
    <row r="340" spans="1:65" s="2" customFormat="1" ht="16.5" customHeight="1">
      <c r="A340" s="37"/>
      <c r="B340" s="38"/>
      <c r="C340" s="245" t="s">
        <v>441</v>
      </c>
      <c r="D340" s="245" t="s">
        <v>206</v>
      </c>
      <c r="E340" s="246" t="s">
        <v>442</v>
      </c>
      <c r="F340" s="247" t="s">
        <v>443</v>
      </c>
      <c r="G340" s="248" t="s">
        <v>317</v>
      </c>
      <c r="H340" s="249">
        <v>24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0.00035</v>
      </c>
      <c r="R340" s="255">
        <f>Q340*H340</f>
        <v>0.0084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309</v>
      </c>
      <c r="AT340" s="257" t="s">
        <v>206</v>
      </c>
      <c r="AU340" s="257" t="s">
        <v>85</v>
      </c>
      <c r="AY340" s="16" t="s">
        <v>204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309</v>
      </c>
      <c r="BM340" s="257" t="s">
        <v>1038</v>
      </c>
    </row>
    <row r="341" spans="1:51" s="14" customFormat="1" ht="12">
      <c r="A341" s="14"/>
      <c r="B341" s="270"/>
      <c r="C341" s="271"/>
      <c r="D341" s="261" t="s">
        <v>212</v>
      </c>
      <c r="E341" s="272" t="s">
        <v>1</v>
      </c>
      <c r="F341" s="273" t="s">
        <v>445</v>
      </c>
      <c r="G341" s="271"/>
      <c r="H341" s="274">
        <v>24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212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204</v>
      </c>
    </row>
    <row r="342" spans="1:65" s="2" customFormat="1" ht="21.75" customHeight="1">
      <c r="A342" s="37"/>
      <c r="B342" s="38"/>
      <c r="C342" s="245" t="s">
        <v>446</v>
      </c>
      <c r="D342" s="245" t="s">
        <v>206</v>
      </c>
      <c r="E342" s="246" t="s">
        <v>447</v>
      </c>
      <c r="F342" s="247" t="s">
        <v>448</v>
      </c>
      <c r="G342" s="248" t="s">
        <v>209</v>
      </c>
      <c r="H342" s="249">
        <v>6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0.0005</v>
      </c>
      <c r="R342" s="255">
        <f>Q342*H342</f>
        <v>0.003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309</v>
      </c>
      <c r="AT342" s="257" t="s">
        <v>206</v>
      </c>
      <c r="AU342" s="257" t="s">
        <v>85</v>
      </c>
      <c r="AY342" s="16" t="s">
        <v>204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309</v>
      </c>
      <c r="BM342" s="257" t="s">
        <v>1039</v>
      </c>
    </row>
    <row r="343" spans="1:51" s="14" customFormat="1" ht="12">
      <c r="A343" s="14"/>
      <c r="B343" s="270"/>
      <c r="C343" s="271"/>
      <c r="D343" s="261" t="s">
        <v>212</v>
      </c>
      <c r="E343" s="272" t="s">
        <v>1</v>
      </c>
      <c r="F343" s="273" t="s">
        <v>450</v>
      </c>
      <c r="G343" s="271"/>
      <c r="H343" s="274">
        <v>6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212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204</v>
      </c>
    </row>
    <row r="344" spans="1:65" s="2" customFormat="1" ht="16.5" customHeight="1">
      <c r="A344" s="37"/>
      <c r="B344" s="38"/>
      <c r="C344" s="245" t="s">
        <v>451</v>
      </c>
      <c r="D344" s="245" t="s">
        <v>206</v>
      </c>
      <c r="E344" s="246" t="s">
        <v>452</v>
      </c>
      <c r="F344" s="247" t="s">
        <v>453</v>
      </c>
      <c r="G344" s="248" t="s">
        <v>317</v>
      </c>
      <c r="H344" s="249">
        <v>36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309</v>
      </c>
      <c r="AT344" s="257" t="s">
        <v>206</v>
      </c>
      <c r="AU344" s="257" t="s">
        <v>85</v>
      </c>
      <c r="AY344" s="16" t="s">
        <v>204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309</v>
      </c>
      <c r="BM344" s="257" t="s">
        <v>1040</v>
      </c>
    </row>
    <row r="345" spans="1:51" s="14" customFormat="1" ht="12">
      <c r="A345" s="14"/>
      <c r="B345" s="270"/>
      <c r="C345" s="271"/>
      <c r="D345" s="261" t="s">
        <v>212</v>
      </c>
      <c r="E345" s="272" t="s">
        <v>1</v>
      </c>
      <c r="F345" s="273" t="s">
        <v>455</v>
      </c>
      <c r="G345" s="271"/>
      <c r="H345" s="274">
        <v>36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212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204</v>
      </c>
    </row>
    <row r="346" spans="1:65" s="2" customFormat="1" ht="16.5" customHeight="1">
      <c r="A346" s="37"/>
      <c r="B346" s="38"/>
      <c r="C346" s="245" t="s">
        <v>456</v>
      </c>
      <c r="D346" s="245" t="s">
        <v>206</v>
      </c>
      <c r="E346" s="246" t="s">
        <v>457</v>
      </c>
      <c r="F346" s="247" t="s">
        <v>458</v>
      </c>
      <c r="G346" s="248" t="s">
        <v>317</v>
      </c>
      <c r="H346" s="249">
        <v>36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309</v>
      </c>
      <c r="AT346" s="257" t="s">
        <v>206</v>
      </c>
      <c r="AU346" s="257" t="s">
        <v>85</v>
      </c>
      <c r="AY346" s="16" t="s">
        <v>204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309</v>
      </c>
      <c r="BM346" s="257" t="s">
        <v>1041</v>
      </c>
    </row>
    <row r="347" spans="1:51" s="14" customFormat="1" ht="12">
      <c r="A347" s="14"/>
      <c r="B347" s="270"/>
      <c r="C347" s="271"/>
      <c r="D347" s="261" t="s">
        <v>212</v>
      </c>
      <c r="E347" s="272" t="s">
        <v>1</v>
      </c>
      <c r="F347" s="273" t="s">
        <v>455</v>
      </c>
      <c r="G347" s="271"/>
      <c r="H347" s="274">
        <v>36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212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204</v>
      </c>
    </row>
    <row r="348" spans="1:65" s="2" customFormat="1" ht="21.75" customHeight="1">
      <c r="A348" s="37"/>
      <c r="B348" s="38"/>
      <c r="C348" s="245" t="s">
        <v>460</v>
      </c>
      <c r="D348" s="245" t="s">
        <v>206</v>
      </c>
      <c r="E348" s="246" t="s">
        <v>461</v>
      </c>
      <c r="F348" s="247" t="s">
        <v>462</v>
      </c>
      <c r="G348" s="248" t="s">
        <v>398</v>
      </c>
      <c r="H348" s="249">
        <v>0.02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210</v>
      </c>
      <c r="AT348" s="257" t="s">
        <v>206</v>
      </c>
      <c r="AU348" s="257" t="s">
        <v>85</v>
      </c>
      <c r="AY348" s="16" t="s">
        <v>204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210</v>
      </c>
      <c r="BM348" s="257" t="s">
        <v>1042</v>
      </c>
    </row>
    <row r="349" spans="1:63" s="12" customFormat="1" ht="22.8" customHeight="1">
      <c r="A349" s="12"/>
      <c r="B349" s="229"/>
      <c r="C349" s="230"/>
      <c r="D349" s="231" t="s">
        <v>72</v>
      </c>
      <c r="E349" s="243" t="s">
        <v>464</v>
      </c>
      <c r="F349" s="243" t="s">
        <v>465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SUM(P350:P359)</f>
        <v>0</v>
      </c>
      <c r="Q349" s="237"/>
      <c r="R349" s="238">
        <f>SUM(R350:R359)</f>
        <v>0.0588</v>
      </c>
      <c r="S349" s="237"/>
      <c r="T349" s="239">
        <f>SUM(T350:T359)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85</v>
      </c>
      <c r="AT349" s="241" t="s">
        <v>72</v>
      </c>
      <c r="AU349" s="241" t="s">
        <v>80</v>
      </c>
      <c r="AY349" s="240" t="s">
        <v>204</v>
      </c>
      <c r="BK349" s="242">
        <f>SUM(BK350:BK359)</f>
        <v>0</v>
      </c>
    </row>
    <row r="350" spans="1:65" s="2" customFormat="1" ht="16.5" customHeight="1">
      <c r="A350" s="37"/>
      <c r="B350" s="38"/>
      <c r="C350" s="245" t="s">
        <v>466</v>
      </c>
      <c r="D350" s="245" t="s">
        <v>206</v>
      </c>
      <c r="E350" s="246" t="s">
        <v>467</v>
      </c>
      <c r="F350" s="247" t="s">
        <v>468</v>
      </c>
      <c r="G350" s="248" t="s">
        <v>209</v>
      </c>
      <c r="H350" s="249">
        <v>1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0.00245</v>
      </c>
      <c r="R350" s="255">
        <f>Q350*H350</f>
        <v>0.00245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309</v>
      </c>
      <c r="AT350" s="257" t="s">
        <v>206</v>
      </c>
      <c r="AU350" s="257" t="s">
        <v>85</v>
      </c>
      <c r="AY350" s="16" t="s">
        <v>204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309</v>
      </c>
      <c r="BM350" s="257" t="s">
        <v>1043</v>
      </c>
    </row>
    <row r="351" spans="1:65" s="2" customFormat="1" ht="16.5" customHeight="1">
      <c r="A351" s="37"/>
      <c r="B351" s="38"/>
      <c r="C351" s="245" t="s">
        <v>470</v>
      </c>
      <c r="D351" s="245" t="s">
        <v>206</v>
      </c>
      <c r="E351" s="246" t="s">
        <v>471</v>
      </c>
      <c r="F351" s="247" t="s">
        <v>472</v>
      </c>
      <c r="G351" s="248" t="s">
        <v>317</v>
      </c>
      <c r="H351" s="249">
        <v>7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0.00245</v>
      </c>
      <c r="R351" s="255">
        <f>Q351*H351</f>
        <v>0.01715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309</v>
      </c>
      <c r="AT351" s="257" t="s">
        <v>206</v>
      </c>
      <c r="AU351" s="257" t="s">
        <v>85</v>
      </c>
      <c r="AY351" s="16" t="s">
        <v>204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309</v>
      </c>
      <c r="BM351" s="257" t="s">
        <v>1044</v>
      </c>
    </row>
    <row r="352" spans="1:65" s="2" customFormat="1" ht="16.5" customHeight="1">
      <c r="A352" s="37"/>
      <c r="B352" s="38"/>
      <c r="C352" s="245" t="s">
        <v>474</v>
      </c>
      <c r="D352" s="245" t="s">
        <v>206</v>
      </c>
      <c r="E352" s="246" t="s">
        <v>475</v>
      </c>
      <c r="F352" s="247" t="s">
        <v>476</v>
      </c>
      <c r="G352" s="248" t="s">
        <v>317</v>
      </c>
      <c r="H352" s="249">
        <v>7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0.00245</v>
      </c>
      <c r="R352" s="255">
        <f>Q352*H352</f>
        <v>0.01715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309</v>
      </c>
      <c r="AT352" s="257" t="s">
        <v>206</v>
      </c>
      <c r="AU352" s="257" t="s">
        <v>85</v>
      </c>
      <c r="AY352" s="16" t="s">
        <v>204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309</v>
      </c>
      <c r="BM352" s="257" t="s">
        <v>1045</v>
      </c>
    </row>
    <row r="353" spans="1:65" s="2" customFormat="1" ht="16.5" customHeight="1">
      <c r="A353" s="37"/>
      <c r="B353" s="38"/>
      <c r="C353" s="245" t="s">
        <v>478</v>
      </c>
      <c r="D353" s="245" t="s">
        <v>206</v>
      </c>
      <c r="E353" s="246" t="s">
        <v>479</v>
      </c>
      <c r="F353" s="247" t="s">
        <v>480</v>
      </c>
      <c r="G353" s="248" t="s">
        <v>209</v>
      </c>
      <c r="H353" s="249">
        <v>4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0.00245</v>
      </c>
      <c r="R353" s="255">
        <f>Q353*H353</f>
        <v>0.0098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309</v>
      </c>
      <c r="AT353" s="257" t="s">
        <v>206</v>
      </c>
      <c r="AU353" s="257" t="s">
        <v>85</v>
      </c>
      <c r="AY353" s="16" t="s">
        <v>204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309</v>
      </c>
      <c r="BM353" s="257" t="s">
        <v>1046</v>
      </c>
    </row>
    <row r="354" spans="1:65" s="2" customFormat="1" ht="16.5" customHeight="1">
      <c r="A354" s="37"/>
      <c r="B354" s="38"/>
      <c r="C354" s="245" t="s">
        <v>482</v>
      </c>
      <c r="D354" s="245" t="s">
        <v>206</v>
      </c>
      <c r="E354" s="246" t="s">
        <v>483</v>
      </c>
      <c r="F354" s="247" t="s">
        <v>484</v>
      </c>
      <c r="G354" s="248" t="s">
        <v>209</v>
      </c>
      <c r="H354" s="249">
        <v>1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0.00245</v>
      </c>
      <c r="R354" s="255">
        <f>Q354*H354</f>
        <v>0.00245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309</v>
      </c>
      <c r="AT354" s="257" t="s">
        <v>206</v>
      </c>
      <c r="AU354" s="257" t="s">
        <v>85</v>
      </c>
      <c r="AY354" s="16" t="s">
        <v>204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309</v>
      </c>
      <c r="BM354" s="257" t="s">
        <v>1047</v>
      </c>
    </row>
    <row r="355" spans="1:65" s="2" customFormat="1" ht="16.5" customHeight="1">
      <c r="A355" s="37"/>
      <c r="B355" s="38"/>
      <c r="C355" s="245" t="s">
        <v>486</v>
      </c>
      <c r="D355" s="245" t="s">
        <v>206</v>
      </c>
      <c r="E355" s="246" t="s">
        <v>487</v>
      </c>
      <c r="F355" s="247" t="s">
        <v>488</v>
      </c>
      <c r="G355" s="248" t="s">
        <v>209</v>
      </c>
      <c r="H355" s="249">
        <v>1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0.00245</v>
      </c>
      <c r="R355" s="255">
        <f>Q355*H355</f>
        <v>0.00245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309</v>
      </c>
      <c r="AT355" s="257" t="s">
        <v>206</v>
      </c>
      <c r="AU355" s="257" t="s">
        <v>85</v>
      </c>
      <c r="AY355" s="16" t="s">
        <v>204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309</v>
      </c>
      <c r="BM355" s="257" t="s">
        <v>1048</v>
      </c>
    </row>
    <row r="356" spans="1:65" s="2" customFormat="1" ht="16.5" customHeight="1">
      <c r="A356" s="37"/>
      <c r="B356" s="38"/>
      <c r="C356" s="245" t="s">
        <v>490</v>
      </c>
      <c r="D356" s="245" t="s">
        <v>206</v>
      </c>
      <c r="E356" s="246" t="s">
        <v>491</v>
      </c>
      <c r="F356" s="247" t="s">
        <v>492</v>
      </c>
      <c r="G356" s="248" t="s">
        <v>209</v>
      </c>
      <c r="H356" s="249">
        <v>1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0.00245</v>
      </c>
      <c r="R356" s="255">
        <f>Q356*H356</f>
        <v>0.00245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309</v>
      </c>
      <c r="AT356" s="257" t="s">
        <v>206</v>
      </c>
      <c r="AU356" s="257" t="s">
        <v>85</v>
      </c>
      <c r="AY356" s="16" t="s">
        <v>204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309</v>
      </c>
      <c r="BM356" s="257" t="s">
        <v>1049</v>
      </c>
    </row>
    <row r="357" spans="1:65" s="2" customFormat="1" ht="16.5" customHeight="1">
      <c r="A357" s="37"/>
      <c r="B357" s="38"/>
      <c r="C357" s="245" t="s">
        <v>494</v>
      </c>
      <c r="D357" s="245" t="s">
        <v>206</v>
      </c>
      <c r="E357" s="246" t="s">
        <v>495</v>
      </c>
      <c r="F357" s="247" t="s">
        <v>496</v>
      </c>
      <c r="G357" s="248" t="s">
        <v>209</v>
      </c>
      <c r="H357" s="249">
        <v>1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0.00245</v>
      </c>
      <c r="R357" s="255">
        <f>Q357*H357</f>
        <v>0.00245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309</v>
      </c>
      <c r="AT357" s="257" t="s">
        <v>206</v>
      </c>
      <c r="AU357" s="257" t="s">
        <v>85</v>
      </c>
      <c r="AY357" s="16" t="s">
        <v>204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309</v>
      </c>
      <c r="BM357" s="257" t="s">
        <v>1050</v>
      </c>
    </row>
    <row r="358" spans="1:65" s="2" customFormat="1" ht="16.5" customHeight="1">
      <c r="A358" s="37"/>
      <c r="B358" s="38"/>
      <c r="C358" s="245" t="s">
        <v>498</v>
      </c>
      <c r="D358" s="245" t="s">
        <v>206</v>
      </c>
      <c r="E358" s="246" t="s">
        <v>499</v>
      </c>
      <c r="F358" s="247" t="s">
        <v>500</v>
      </c>
      <c r="G358" s="248" t="s">
        <v>209</v>
      </c>
      <c r="H358" s="249">
        <v>1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0.00245</v>
      </c>
      <c r="R358" s="255">
        <f>Q358*H358</f>
        <v>0.00245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309</v>
      </c>
      <c r="AT358" s="257" t="s">
        <v>206</v>
      </c>
      <c r="AU358" s="257" t="s">
        <v>85</v>
      </c>
      <c r="AY358" s="16" t="s">
        <v>204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309</v>
      </c>
      <c r="BM358" s="257" t="s">
        <v>1051</v>
      </c>
    </row>
    <row r="359" spans="1:65" s="2" customFormat="1" ht="21.75" customHeight="1">
      <c r="A359" s="37"/>
      <c r="B359" s="38"/>
      <c r="C359" s="245" t="s">
        <v>502</v>
      </c>
      <c r="D359" s="245" t="s">
        <v>206</v>
      </c>
      <c r="E359" s="246" t="s">
        <v>503</v>
      </c>
      <c r="F359" s="247" t="s">
        <v>504</v>
      </c>
      <c r="G359" s="248" t="s">
        <v>398</v>
      </c>
      <c r="H359" s="249">
        <v>0.059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</v>
      </c>
      <c r="R359" s="255">
        <f>Q359*H359</f>
        <v>0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309</v>
      </c>
      <c r="AT359" s="257" t="s">
        <v>206</v>
      </c>
      <c r="AU359" s="257" t="s">
        <v>85</v>
      </c>
      <c r="AY359" s="16" t="s">
        <v>204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309</v>
      </c>
      <c r="BM359" s="257" t="s">
        <v>1052</v>
      </c>
    </row>
    <row r="360" spans="1:63" s="12" customFormat="1" ht="22.8" customHeight="1">
      <c r="A360" s="12"/>
      <c r="B360" s="229"/>
      <c r="C360" s="230"/>
      <c r="D360" s="231" t="s">
        <v>72</v>
      </c>
      <c r="E360" s="243" t="s">
        <v>506</v>
      </c>
      <c r="F360" s="243" t="s">
        <v>507</v>
      </c>
      <c r="G360" s="230"/>
      <c r="H360" s="230"/>
      <c r="I360" s="233"/>
      <c r="J360" s="244">
        <f>BK360</f>
        <v>0</v>
      </c>
      <c r="K360" s="230"/>
      <c r="L360" s="235"/>
      <c r="M360" s="236"/>
      <c r="N360" s="237"/>
      <c r="O360" s="237"/>
      <c r="P360" s="238">
        <f>SUM(P361:P370)</f>
        <v>0</v>
      </c>
      <c r="Q360" s="237"/>
      <c r="R360" s="238">
        <f>SUM(R361:R370)</f>
        <v>0.07919999999999996</v>
      </c>
      <c r="S360" s="237"/>
      <c r="T360" s="239">
        <f>SUM(T361:T370)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40" t="s">
        <v>85</v>
      </c>
      <c r="AT360" s="241" t="s">
        <v>72</v>
      </c>
      <c r="AU360" s="241" t="s">
        <v>80</v>
      </c>
      <c r="AY360" s="240" t="s">
        <v>204</v>
      </c>
      <c r="BK360" s="242">
        <f>SUM(BK361:BK370)</f>
        <v>0</v>
      </c>
    </row>
    <row r="361" spans="1:65" s="2" customFormat="1" ht="16.5" customHeight="1">
      <c r="A361" s="37"/>
      <c r="B361" s="38"/>
      <c r="C361" s="245" t="s">
        <v>508</v>
      </c>
      <c r="D361" s="245" t="s">
        <v>206</v>
      </c>
      <c r="E361" s="246" t="s">
        <v>509</v>
      </c>
      <c r="F361" s="247" t="s">
        <v>510</v>
      </c>
      <c r="G361" s="248" t="s">
        <v>209</v>
      </c>
      <c r="H361" s="249">
        <v>1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0.0022</v>
      </c>
      <c r="R361" s="255">
        <f>Q361*H361</f>
        <v>0.0022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309</v>
      </c>
      <c r="AT361" s="257" t="s">
        <v>206</v>
      </c>
      <c r="AU361" s="257" t="s">
        <v>85</v>
      </c>
      <c r="AY361" s="16" t="s">
        <v>204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309</v>
      </c>
      <c r="BM361" s="257" t="s">
        <v>1053</v>
      </c>
    </row>
    <row r="362" spans="1:65" s="2" customFormat="1" ht="21.75" customHeight="1">
      <c r="A362" s="37"/>
      <c r="B362" s="38"/>
      <c r="C362" s="245" t="s">
        <v>512</v>
      </c>
      <c r="D362" s="245" t="s">
        <v>206</v>
      </c>
      <c r="E362" s="246" t="s">
        <v>513</v>
      </c>
      <c r="F362" s="247" t="s">
        <v>514</v>
      </c>
      <c r="G362" s="248" t="s">
        <v>317</v>
      </c>
      <c r="H362" s="249">
        <v>14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0.0022</v>
      </c>
      <c r="R362" s="255">
        <f>Q362*H362</f>
        <v>0.0308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309</v>
      </c>
      <c r="AT362" s="257" t="s">
        <v>206</v>
      </c>
      <c r="AU362" s="257" t="s">
        <v>85</v>
      </c>
      <c r="AY362" s="16" t="s">
        <v>204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309</v>
      </c>
      <c r="BM362" s="257" t="s">
        <v>1054</v>
      </c>
    </row>
    <row r="363" spans="1:65" s="2" customFormat="1" ht="21.75" customHeight="1">
      <c r="A363" s="37"/>
      <c r="B363" s="38"/>
      <c r="C363" s="245" t="s">
        <v>516</v>
      </c>
      <c r="D363" s="245" t="s">
        <v>206</v>
      </c>
      <c r="E363" s="246" t="s">
        <v>517</v>
      </c>
      <c r="F363" s="247" t="s">
        <v>518</v>
      </c>
      <c r="G363" s="248" t="s">
        <v>317</v>
      </c>
      <c r="H363" s="249">
        <v>14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0.0022</v>
      </c>
      <c r="R363" s="255">
        <f>Q363*H363</f>
        <v>0.0308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309</v>
      </c>
      <c r="AT363" s="257" t="s">
        <v>206</v>
      </c>
      <c r="AU363" s="257" t="s">
        <v>85</v>
      </c>
      <c r="AY363" s="16" t="s">
        <v>204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309</v>
      </c>
      <c r="BM363" s="257" t="s">
        <v>1055</v>
      </c>
    </row>
    <row r="364" spans="1:65" s="2" customFormat="1" ht="16.5" customHeight="1">
      <c r="A364" s="37"/>
      <c r="B364" s="38"/>
      <c r="C364" s="245" t="s">
        <v>520</v>
      </c>
      <c r="D364" s="245" t="s">
        <v>206</v>
      </c>
      <c r="E364" s="246" t="s">
        <v>521</v>
      </c>
      <c r="F364" s="247" t="s">
        <v>522</v>
      </c>
      <c r="G364" s="248" t="s">
        <v>209</v>
      </c>
      <c r="H364" s="249">
        <v>2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0.0022</v>
      </c>
      <c r="R364" s="255">
        <f>Q364*H364</f>
        <v>0.0044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309</v>
      </c>
      <c r="AT364" s="257" t="s">
        <v>206</v>
      </c>
      <c r="AU364" s="257" t="s">
        <v>85</v>
      </c>
      <c r="AY364" s="16" t="s">
        <v>204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309</v>
      </c>
      <c r="BM364" s="257" t="s">
        <v>1056</v>
      </c>
    </row>
    <row r="365" spans="1:65" s="2" customFormat="1" ht="16.5" customHeight="1">
      <c r="A365" s="37"/>
      <c r="B365" s="38"/>
      <c r="C365" s="245" t="s">
        <v>524</v>
      </c>
      <c r="D365" s="245" t="s">
        <v>206</v>
      </c>
      <c r="E365" s="246" t="s">
        <v>525</v>
      </c>
      <c r="F365" s="247" t="s">
        <v>526</v>
      </c>
      <c r="G365" s="248" t="s">
        <v>209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0.0022</v>
      </c>
      <c r="R365" s="255">
        <f>Q365*H365</f>
        <v>0.0022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309</v>
      </c>
      <c r="AT365" s="257" t="s">
        <v>206</v>
      </c>
      <c r="AU365" s="257" t="s">
        <v>85</v>
      </c>
      <c r="AY365" s="16" t="s">
        <v>204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309</v>
      </c>
      <c r="BM365" s="257" t="s">
        <v>1057</v>
      </c>
    </row>
    <row r="366" spans="1:65" s="2" customFormat="1" ht="16.5" customHeight="1">
      <c r="A366" s="37"/>
      <c r="B366" s="38"/>
      <c r="C366" s="245" t="s">
        <v>528</v>
      </c>
      <c r="D366" s="245" t="s">
        <v>206</v>
      </c>
      <c r="E366" s="246" t="s">
        <v>529</v>
      </c>
      <c r="F366" s="247" t="s">
        <v>530</v>
      </c>
      <c r="G366" s="248" t="s">
        <v>209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309</v>
      </c>
      <c r="AT366" s="257" t="s">
        <v>206</v>
      </c>
      <c r="AU366" s="257" t="s">
        <v>85</v>
      </c>
      <c r="AY366" s="16" t="s">
        <v>204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309</v>
      </c>
      <c r="BM366" s="257" t="s">
        <v>1058</v>
      </c>
    </row>
    <row r="367" spans="1:65" s="2" customFormat="1" ht="16.5" customHeight="1">
      <c r="A367" s="37"/>
      <c r="B367" s="38"/>
      <c r="C367" s="245" t="s">
        <v>532</v>
      </c>
      <c r="D367" s="245" t="s">
        <v>206</v>
      </c>
      <c r="E367" s="246" t="s">
        <v>533</v>
      </c>
      <c r="F367" s="247" t="s">
        <v>534</v>
      </c>
      <c r="G367" s="248" t="s">
        <v>209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0.0022</v>
      </c>
      <c r="R367" s="255">
        <f>Q367*H367</f>
        <v>0.0022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309</v>
      </c>
      <c r="AT367" s="257" t="s">
        <v>206</v>
      </c>
      <c r="AU367" s="257" t="s">
        <v>85</v>
      </c>
      <c r="AY367" s="16" t="s">
        <v>204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309</v>
      </c>
      <c r="BM367" s="257" t="s">
        <v>1059</v>
      </c>
    </row>
    <row r="368" spans="1:65" s="2" customFormat="1" ht="33" customHeight="1">
      <c r="A368" s="37"/>
      <c r="B368" s="38"/>
      <c r="C368" s="245" t="s">
        <v>536</v>
      </c>
      <c r="D368" s="245" t="s">
        <v>206</v>
      </c>
      <c r="E368" s="246" t="s">
        <v>537</v>
      </c>
      <c r="F368" s="247" t="s">
        <v>538</v>
      </c>
      <c r="G368" s="248" t="s">
        <v>209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0.0022</v>
      </c>
      <c r="R368" s="255">
        <f>Q368*H368</f>
        <v>0.0022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309</v>
      </c>
      <c r="AT368" s="257" t="s">
        <v>206</v>
      </c>
      <c r="AU368" s="257" t="s">
        <v>85</v>
      </c>
      <c r="AY368" s="16" t="s">
        <v>204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309</v>
      </c>
      <c r="BM368" s="257" t="s">
        <v>1060</v>
      </c>
    </row>
    <row r="369" spans="1:65" s="2" customFormat="1" ht="21.75" customHeight="1">
      <c r="A369" s="37"/>
      <c r="B369" s="38"/>
      <c r="C369" s="245" t="s">
        <v>278</v>
      </c>
      <c r="D369" s="245" t="s">
        <v>206</v>
      </c>
      <c r="E369" s="246" t="s">
        <v>540</v>
      </c>
      <c r="F369" s="247" t="s">
        <v>541</v>
      </c>
      <c r="G369" s="248" t="s">
        <v>209</v>
      </c>
      <c r="H369" s="249">
        <v>1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0.0022</v>
      </c>
      <c r="R369" s="255">
        <f>Q369*H369</f>
        <v>0.0022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309</v>
      </c>
      <c r="AT369" s="257" t="s">
        <v>206</v>
      </c>
      <c r="AU369" s="257" t="s">
        <v>85</v>
      </c>
      <c r="AY369" s="16" t="s">
        <v>204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309</v>
      </c>
      <c r="BM369" s="257" t="s">
        <v>1061</v>
      </c>
    </row>
    <row r="370" spans="1:65" s="2" customFormat="1" ht="21.75" customHeight="1">
      <c r="A370" s="37"/>
      <c r="B370" s="38"/>
      <c r="C370" s="245" t="s">
        <v>543</v>
      </c>
      <c r="D370" s="245" t="s">
        <v>206</v>
      </c>
      <c r="E370" s="246" t="s">
        <v>544</v>
      </c>
      <c r="F370" s="247" t="s">
        <v>545</v>
      </c>
      <c r="G370" s="248" t="s">
        <v>398</v>
      </c>
      <c r="H370" s="249">
        <v>0.079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309</v>
      </c>
      <c r="AT370" s="257" t="s">
        <v>206</v>
      </c>
      <c r="AU370" s="257" t="s">
        <v>85</v>
      </c>
      <c r="AY370" s="16" t="s">
        <v>204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309</v>
      </c>
      <c r="BM370" s="257" t="s">
        <v>1062</v>
      </c>
    </row>
    <row r="371" spans="1:63" s="12" customFormat="1" ht="22.8" customHeight="1">
      <c r="A371" s="12"/>
      <c r="B371" s="229"/>
      <c r="C371" s="230"/>
      <c r="D371" s="231" t="s">
        <v>72</v>
      </c>
      <c r="E371" s="243" t="s">
        <v>547</v>
      </c>
      <c r="F371" s="243" t="s">
        <v>548</v>
      </c>
      <c r="G371" s="230"/>
      <c r="H371" s="230"/>
      <c r="I371" s="233"/>
      <c r="J371" s="244">
        <f>BK371</f>
        <v>0</v>
      </c>
      <c r="K371" s="230"/>
      <c r="L371" s="235"/>
      <c r="M371" s="236"/>
      <c r="N371" s="237"/>
      <c r="O371" s="237"/>
      <c r="P371" s="238">
        <f>SUM(P372:P373)</f>
        <v>0</v>
      </c>
      <c r="Q371" s="237"/>
      <c r="R371" s="238">
        <f>SUM(R372:R373)</f>
        <v>0.04032</v>
      </c>
      <c r="S371" s="237"/>
      <c r="T371" s="239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40" t="s">
        <v>85</v>
      </c>
      <c r="AT371" s="241" t="s">
        <v>72</v>
      </c>
      <c r="AU371" s="241" t="s">
        <v>80</v>
      </c>
      <c r="AY371" s="240" t="s">
        <v>204</v>
      </c>
      <c r="BK371" s="242">
        <f>SUM(BK372:BK373)</f>
        <v>0</v>
      </c>
    </row>
    <row r="372" spans="1:65" s="2" customFormat="1" ht="21.75" customHeight="1">
      <c r="A372" s="37"/>
      <c r="B372" s="38"/>
      <c r="C372" s="245" t="s">
        <v>303</v>
      </c>
      <c r="D372" s="245" t="s">
        <v>206</v>
      </c>
      <c r="E372" s="246" t="s">
        <v>549</v>
      </c>
      <c r="F372" s="247" t="s">
        <v>550</v>
      </c>
      <c r="G372" s="248" t="s">
        <v>209</v>
      </c>
      <c r="H372" s="249">
        <v>24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0.00168</v>
      </c>
      <c r="R372" s="255">
        <f>Q372*H372</f>
        <v>0.04032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309</v>
      </c>
      <c r="AT372" s="257" t="s">
        <v>206</v>
      </c>
      <c r="AU372" s="257" t="s">
        <v>85</v>
      </c>
      <c r="AY372" s="16" t="s">
        <v>204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309</v>
      </c>
      <c r="BM372" s="257" t="s">
        <v>1063</v>
      </c>
    </row>
    <row r="373" spans="1:51" s="14" customFormat="1" ht="12">
      <c r="A373" s="14"/>
      <c r="B373" s="270"/>
      <c r="C373" s="271"/>
      <c r="D373" s="261" t="s">
        <v>212</v>
      </c>
      <c r="E373" s="272" t="s">
        <v>1</v>
      </c>
      <c r="F373" s="273" t="s">
        <v>552</v>
      </c>
      <c r="G373" s="271"/>
      <c r="H373" s="274">
        <v>24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212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204</v>
      </c>
    </row>
    <row r="374" spans="1:63" s="12" customFormat="1" ht="22.8" customHeight="1">
      <c r="A374" s="12"/>
      <c r="B374" s="229"/>
      <c r="C374" s="230"/>
      <c r="D374" s="231" t="s">
        <v>72</v>
      </c>
      <c r="E374" s="243" t="s">
        <v>553</v>
      </c>
      <c r="F374" s="243" t="s">
        <v>554</v>
      </c>
      <c r="G374" s="230"/>
      <c r="H374" s="230"/>
      <c r="I374" s="233"/>
      <c r="J374" s="244">
        <f>BK374</f>
        <v>0</v>
      </c>
      <c r="K374" s="230"/>
      <c r="L374" s="235"/>
      <c r="M374" s="236"/>
      <c r="N374" s="237"/>
      <c r="O374" s="237"/>
      <c r="P374" s="238">
        <f>SUM(P375:P389)</f>
        <v>0</v>
      </c>
      <c r="Q374" s="237"/>
      <c r="R374" s="238">
        <f>SUM(R375:R389)</f>
        <v>2.3660244</v>
      </c>
      <c r="S374" s="237"/>
      <c r="T374" s="239">
        <f>SUM(T375:T389)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40" t="s">
        <v>85</v>
      </c>
      <c r="AT374" s="241" t="s">
        <v>72</v>
      </c>
      <c r="AU374" s="241" t="s">
        <v>80</v>
      </c>
      <c r="AY374" s="240" t="s">
        <v>204</v>
      </c>
      <c r="BK374" s="242">
        <f>SUM(BK375:BK389)</f>
        <v>0</v>
      </c>
    </row>
    <row r="375" spans="1:65" s="2" customFormat="1" ht="21.75" customHeight="1">
      <c r="A375" s="37"/>
      <c r="B375" s="38"/>
      <c r="C375" s="245" t="s">
        <v>555</v>
      </c>
      <c r="D375" s="245" t="s">
        <v>206</v>
      </c>
      <c r="E375" s="246" t="s">
        <v>556</v>
      </c>
      <c r="F375" s="247" t="s">
        <v>557</v>
      </c>
      <c r="G375" s="248" t="s">
        <v>228</v>
      </c>
      <c r="H375" s="249">
        <v>24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0.01644</v>
      </c>
      <c r="R375" s="255">
        <f>Q375*H375</f>
        <v>0.39456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309</v>
      </c>
      <c r="AT375" s="257" t="s">
        <v>206</v>
      </c>
      <c r="AU375" s="257" t="s">
        <v>85</v>
      </c>
      <c r="AY375" s="16" t="s">
        <v>204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309</v>
      </c>
      <c r="BM375" s="257" t="s">
        <v>1064</v>
      </c>
    </row>
    <row r="376" spans="1:51" s="14" customFormat="1" ht="12">
      <c r="A376" s="14"/>
      <c r="B376" s="270"/>
      <c r="C376" s="271"/>
      <c r="D376" s="261" t="s">
        <v>212</v>
      </c>
      <c r="E376" s="272" t="s">
        <v>1</v>
      </c>
      <c r="F376" s="273" t="s">
        <v>1065</v>
      </c>
      <c r="G376" s="271"/>
      <c r="H376" s="274">
        <v>24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212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204</v>
      </c>
    </row>
    <row r="377" spans="1:65" s="2" customFormat="1" ht="21.75" customHeight="1">
      <c r="A377" s="37"/>
      <c r="B377" s="38"/>
      <c r="C377" s="245" t="s">
        <v>560</v>
      </c>
      <c r="D377" s="245" t="s">
        <v>206</v>
      </c>
      <c r="E377" s="246" t="s">
        <v>561</v>
      </c>
      <c r="F377" s="247" t="s">
        <v>562</v>
      </c>
      <c r="G377" s="248" t="s">
        <v>228</v>
      </c>
      <c r="H377" s="249">
        <v>154.68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0.01223</v>
      </c>
      <c r="R377" s="255">
        <f>Q377*H377</f>
        <v>1.8917364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309</v>
      </c>
      <c r="AT377" s="257" t="s">
        <v>206</v>
      </c>
      <c r="AU377" s="257" t="s">
        <v>85</v>
      </c>
      <c r="AY377" s="16" t="s">
        <v>204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309</v>
      </c>
      <c r="BM377" s="257" t="s">
        <v>1066</v>
      </c>
    </row>
    <row r="378" spans="1:51" s="13" customFormat="1" ht="12">
      <c r="A378" s="13"/>
      <c r="B378" s="259"/>
      <c r="C378" s="260"/>
      <c r="D378" s="261" t="s">
        <v>212</v>
      </c>
      <c r="E378" s="262" t="s">
        <v>1</v>
      </c>
      <c r="F378" s="263" t="s">
        <v>1067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212</v>
      </c>
      <c r="AU378" s="269" t="s">
        <v>85</v>
      </c>
      <c r="AV378" s="13" t="s">
        <v>80</v>
      </c>
      <c r="AW378" s="13" t="s">
        <v>30</v>
      </c>
      <c r="AX378" s="13" t="s">
        <v>73</v>
      </c>
      <c r="AY378" s="269" t="s">
        <v>204</v>
      </c>
    </row>
    <row r="379" spans="1:51" s="14" customFormat="1" ht="12">
      <c r="A379" s="14"/>
      <c r="B379" s="270"/>
      <c r="C379" s="271"/>
      <c r="D379" s="261" t="s">
        <v>212</v>
      </c>
      <c r="E379" s="272" t="s">
        <v>1</v>
      </c>
      <c r="F379" s="273" t="s">
        <v>1068</v>
      </c>
      <c r="G379" s="271"/>
      <c r="H379" s="274">
        <v>63.06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212</v>
      </c>
      <c r="AU379" s="280" t="s">
        <v>85</v>
      </c>
      <c r="AV379" s="14" t="s">
        <v>85</v>
      </c>
      <c r="AW379" s="14" t="s">
        <v>30</v>
      </c>
      <c r="AX379" s="14" t="s">
        <v>73</v>
      </c>
      <c r="AY379" s="280" t="s">
        <v>204</v>
      </c>
    </row>
    <row r="380" spans="1:51" s="14" customFormat="1" ht="12">
      <c r="A380" s="14"/>
      <c r="B380" s="270"/>
      <c r="C380" s="271"/>
      <c r="D380" s="261" t="s">
        <v>212</v>
      </c>
      <c r="E380" s="272" t="s">
        <v>1</v>
      </c>
      <c r="F380" s="273" t="s">
        <v>1069</v>
      </c>
      <c r="G380" s="271"/>
      <c r="H380" s="274">
        <v>69.78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212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204</v>
      </c>
    </row>
    <row r="381" spans="1:51" s="13" customFormat="1" ht="12">
      <c r="A381" s="13"/>
      <c r="B381" s="259"/>
      <c r="C381" s="260"/>
      <c r="D381" s="261" t="s">
        <v>212</v>
      </c>
      <c r="E381" s="262" t="s">
        <v>1</v>
      </c>
      <c r="F381" s="263" t="s">
        <v>1070</v>
      </c>
      <c r="G381" s="260"/>
      <c r="H381" s="262" t="s">
        <v>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212</v>
      </c>
      <c r="AU381" s="269" t="s">
        <v>85</v>
      </c>
      <c r="AV381" s="13" t="s">
        <v>80</v>
      </c>
      <c r="AW381" s="13" t="s">
        <v>30</v>
      </c>
      <c r="AX381" s="13" t="s">
        <v>73</v>
      </c>
      <c r="AY381" s="269" t="s">
        <v>204</v>
      </c>
    </row>
    <row r="382" spans="1:51" s="14" customFormat="1" ht="12">
      <c r="A382" s="14"/>
      <c r="B382" s="270"/>
      <c r="C382" s="271"/>
      <c r="D382" s="261" t="s">
        <v>212</v>
      </c>
      <c r="E382" s="272" t="s">
        <v>1</v>
      </c>
      <c r="F382" s="273" t="s">
        <v>568</v>
      </c>
      <c r="G382" s="271"/>
      <c r="H382" s="274">
        <v>10.92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212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204</v>
      </c>
    </row>
    <row r="383" spans="1:51" s="14" customFormat="1" ht="12">
      <c r="A383" s="14"/>
      <c r="B383" s="270"/>
      <c r="C383" s="271"/>
      <c r="D383" s="261" t="s">
        <v>212</v>
      </c>
      <c r="E383" s="272" t="s">
        <v>1</v>
      </c>
      <c r="F383" s="273" t="s">
        <v>569</v>
      </c>
      <c r="G383" s="271"/>
      <c r="H383" s="274">
        <v>10.92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212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204</v>
      </c>
    </row>
    <row r="384" spans="1:65" s="2" customFormat="1" ht="16.5" customHeight="1">
      <c r="A384" s="37"/>
      <c r="B384" s="38"/>
      <c r="C384" s="245" t="s">
        <v>570</v>
      </c>
      <c r="D384" s="245" t="s">
        <v>206</v>
      </c>
      <c r="E384" s="246" t="s">
        <v>571</v>
      </c>
      <c r="F384" s="247" t="s">
        <v>572</v>
      </c>
      <c r="G384" s="248" t="s">
        <v>317</v>
      </c>
      <c r="H384" s="249">
        <v>15.6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0.00438</v>
      </c>
      <c r="R384" s="255">
        <f>Q384*H384</f>
        <v>0.068328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309</v>
      </c>
      <c r="AT384" s="257" t="s">
        <v>206</v>
      </c>
      <c r="AU384" s="257" t="s">
        <v>85</v>
      </c>
      <c r="AY384" s="16" t="s">
        <v>204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309</v>
      </c>
      <c r="BM384" s="257" t="s">
        <v>1071</v>
      </c>
    </row>
    <row r="385" spans="1:51" s="14" customFormat="1" ht="12">
      <c r="A385" s="14"/>
      <c r="B385" s="270"/>
      <c r="C385" s="271"/>
      <c r="D385" s="261" t="s">
        <v>212</v>
      </c>
      <c r="E385" s="272" t="s">
        <v>1</v>
      </c>
      <c r="F385" s="273" t="s">
        <v>574</v>
      </c>
      <c r="G385" s="271"/>
      <c r="H385" s="274">
        <v>15.6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212</v>
      </c>
      <c r="AU385" s="280" t="s">
        <v>85</v>
      </c>
      <c r="AV385" s="14" t="s">
        <v>85</v>
      </c>
      <c r="AW385" s="14" t="s">
        <v>30</v>
      </c>
      <c r="AX385" s="14" t="s">
        <v>73</v>
      </c>
      <c r="AY385" s="280" t="s">
        <v>204</v>
      </c>
    </row>
    <row r="386" spans="1:65" s="2" customFormat="1" ht="21.75" customHeight="1">
      <c r="A386" s="37"/>
      <c r="B386" s="38"/>
      <c r="C386" s="245" t="s">
        <v>575</v>
      </c>
      <c r="D386" s="245" t="s">
        <v>206</v>
      </c>
      <c r="E386" s="246" t="s">
        <v>576</v>
      </c>
      <c r="F386" s="247" t="s">
        <v>577</v>
      </c>
      <c r="G386" s="248" t="s">
        <v>209</v>
      </c>
      <c r="H386" s="249">
        <v>12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3E-05</v>
      </c>
      <c r="R386" s="255">
        <f>Q386*H386</f>
        <v>0.00036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309</v>
      </c>
      <c r="AT386" s="257" t="s">
        <v>206</v>
      </c>
      <c r="AU386" s="257" t="s">
        <v>85</v>
      </c>
      <c r="AY386" s="16" t="s">
        <v>204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309</v>
      </c>
      <c r="BM386" s="257" t="s">
        <v>1072</v>
      </c>
    </row>
    <row r="387" spans="1:51" s="14" customFormat="1" ht="12">
      <c r="A387" s="14"/>
      <c r="B387" s="270"/>
      <c r="C387" s="271"/>
      <c r="D387" s="261" t="s">
        <v>212</v>
      </c>
      <c r="E387" s="272" t="s">
        <v>1</v>
      </c>
      <c r="F387" s="273" t="s">
        <v>290</v>
      </c>
      <c r="G387" s="271"/>
      <c r="H387" s="274">
        <v>12</v>
      </c>
      <c r="I387" s="275"/>
      <c r="J387" s="271"/>
      <c r="K387" s="271"/>
      <c r="L387" s="276"/>
      <c r="M387" s="277"/>
      <c r="N387" s="278"/>
      <c r="O387" s="278"/>
      <c r="P387" s="278"/>
      <c r="Q387" s="278"/>
      <c r="R387" s="278"/>
      <c r="S387" s="278"/>
      <c r="T387" s="27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0" t="s">
        <v>212</v>
      </c>
      <c r="AU387" s="280" t="s">
        <v>85</v>
      </c>
      <c r="AV387" s="14" t="s">
        <v>85</v>
      </c>
      <c r="AW387" s="14" t="s">
        <v>30</v>
      </c>
      <c r="AX387" s="14" t="s">
        <v>73</v>
      </c>
      <c r="AY387" s="280" t="s">
        <v>204</v>
      </c>
    </row>
    <row r="388" spans="1:65" s="2" customFormat="1" ht="16.5" customHeight="1">
      <c r="A388" s="37"/>
      <c r="B388" s="38"/>
      <c r="C388" s="281" t="s">
        <v>579</v>
      </c>
      <c r="D388" s="281" t="s">
        <v>274</v>
      </c>
      <c r="E388" s="282" t="s">
        <v>580</v>
      </c>
      <c r="F388" s="283" t="s">
        <v>581</v>
      </c>
      <c r="G388" s="284" t="s">
        <v>209</v>
      </c>
      <c r="H388" s="285">
        <v>12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39</v>
      </c>
      <c r="O388" s="90"/>
      <c r="P388" s="255">
        <f>O388*H388</f>
        <v>0</v>
      </c>
      <c r="Q388" s="255">
        <v>0.00092</v>
      </c>
      <c r="R388" s="255">
        <f>Q388*H388</f>
        <v>0.011040000000000001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408</v>
      </c>
      <c r="AT388" s="257" t="s">
        <v>274</v>
      </c>
      <c r="AU388" s="257" t="s">
        <v>85</v>
      </c>
      <c r="AY388" s="16" t="s">
        <v>204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309</v>
      </c>
      <c r="BM388" s="257" t="s">
        <v>1073</v>
      </c>
    </row>
    <row r="389" spans="1:65" s="2" customFormat="1" ht="21.75" customHeight="1">
      <c r="A389" s="37"/>
      <c r="B389" s="38"/>
      <c r="C389" s="245" t="s">
        <v>583</v>
      </c>
      <c r="D389" s="245" t="s">
        <v>206</v>
      </c>
      <c r="E389" s="246" t="s">
        <v>584</v>
      </c>
      <c r="F389" s="247" t="s">
        <v>585</v>
      </c>
      <c r="G389" s="248" t="s">
        <v>398</v>
      </c>
      <c r="H389" s="249">
        <v>2.366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309</v>
      </c>
      <c r="AT389" s="257" t="s">
        <v>206</v>
      </c>
      <c r="AU389" s="257" t="s">
        <v>85</v>
      </c>
      <c r="AY389" s="16" t="s">
        <v>204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309</v>
      </c>
      <c r="BM389" s="257" t="s">
        <v>1074</v>
      </c>
    </row>
    <row r="390" spans="1:63" s="12" customFormat="1" ht="22.8" customHeight="1">
      <c r="A390" s="12"/>
      <c r="B390" s="229"/>
      <c r="C390" s="230"/>
      <c r="D390" s="231" t="s">
        <v>72</v>
      </c>
      <c r="E390" s="243" t="s">
        <v>587</v>
      </c>
      <c r="F390" s="243" t="s">
        <v>588</v>
      </c>
      <c r="G390" s="230"/>
      <c r="H390" s="230"/>
      <c r="I390" s="233"/>
      <c r="J390" s="244">
        <f>BK390</f>
        <v>0</v>
      </c>
      <c r="K390" s="230"/>
      <c r="L390" s="235"/>
      <c r="M390" s="236"/>
      <c r="N390" s="237"/>
      <c r="O390" s="237"/>
      <c r="P390" s="238">
        <f>SUM(P391:P402)</f>
        <v>0</v>
      </c>
      <c r="Q390" s="237"/>
      <c r="R390" s="238">
        <f>SUM(R391:R402)</f>
        <v>0.3815532</v>
      </c>
      <c r="S390" s="237"/>
      <c r="T390" s="239">
        <f>SUM(T391:T402)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40" t="s">
        <v>85</v>
      </c>
      <c r="AT390" s="241" t="s">
        <v>72</v>
      </c>
      <c r="AU390" s="241" t="s">
        <v>80</v>
      </c>
      <c r="AY390" s="240" t="s">
        <v>204</v>
      </c>
      <c r="BK390" s="242">
        <f>SUM(BK391:BK402)</f>
        <v>0</v>
      </c>
    </row>
    <row r="391" spans="1:65" s="2" customFormat="1" ht="16.5" customHeight="1">
      <c r="A391" s="37"/>
      <c r="B391" s="38"/>
      <c r="C391" s="245" t="s">
        <v>589</v>
      </c>
      <c r="D391" s="245" t="s">
        <v>206</v>
      </c>
      <c r="E391" s="246" t="s">
        <v>590</v>
      </c>
      <c r="F391" s="247" t="s">
        <v>591</v>
      </c>
      <c r="G391" s="248" t="s">
        <v>228</v>
      </c>
      <c r="H391" s="249">
        <v>360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309</v>
      </c>
      <c r="AT391" s="257" t="s">
        <v>206</v>
      </c>
      <c r="AU391" s="257" t="s">
        <v>85</v>
      </c>
      <c r="AY391" s="16" t="s">
        <v>204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309</v>
      </c>
      <c r="BM391" s="257" t="s">
        <v>1075</v>
      </c>
    </row>
    <row r="392" spans="1:51" s="14" customFormat="1" ht="12">
      <c r="A392" s="14"/>
      <c r="B392" s="270"/>
      <c r="C392" s="271"/>
      <c r="D392" s="261" t="s">
        <v>212</v>
      </c>
      <c r="E392" s="272" t="s">
        <v>1</v>
      </c>
      <c r="F392" s="273" t="s">
        <v>593</v>
      </c>
      <c r="G392" s="271"/>
      <c r="H392" s="274">
        <v>360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212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204</v>
      </c>
    </row>
    <row r="393" spans="1:65" s="2" customFormat="1" ht="16.5" customHeight="1">
      <c r="A393" s="37"/>
      <c r="B393" s="38"/>
      <c r="C393" s="281" t="s">
        <v>594</v>
      </c>
      <c r="D393" s="281" t="s">
        <v>274</v>
      </c>
      <c r="E393" s="282" t="s">
        <v>595</v>
      </c>
      <c r="F393" s="283" t="s">
        <v>596</v>
      </c>
      <c r="G393" s="284" t="s">
        <v>228</v>
      </c>
      <c r="H393" s="285">
        <v>378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408</v>
      </c>
      <c r="AT393" s="257" t="s">
        <v>274</v>
      </c>
      <c r="AU393" s="257" t="s">
        <v>85</v>
      </c>
      <c r="AY393" s="16" t="s">
        <v>204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309</v>
      </c>
      <c r="BM393" s="257" t="s">
        <v>1076</v>
      </c>
    </row>
    <row r="394" spans="1:51" s="14" customFormat="1" ht="12">
      <c r="A394" s="14"/>
      <c r="B394" s="270"/>
      <c r="C394" s="271"/>
      <c r="D394" s="261" t="s">
        <v>212</v>
      </c>
      <c r="E394" s="271"/>
      <c r="F394" s="273" t="s">
        <v>598</v>
      </c>
      <c r="G394" s="271"/>
      <c r="H394" s="274">
        <v>378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212</v>
      </c>
      <c r="AU394" s="280" t="s">
        <v>85</v>
      </c>
      <c r="AV394" s="14" t="s">
        <v>85</v>
      </c>
      <c r="AW394" s="14" t="s">
        <v>4</v>
      </c>
      <c r="AX394" s="14" t="s">
        <v>80</v>
      </c>
      <c r="AY394" s="280" t="s">
        <v>204</v>
      </c>
    </row>
    <row r="395" spans="1:65" s="2" customFormat="1" ht="21.75" customHeight="1">
      <c r="A395" s="37"/>
      <c r="B395" s="38"/>
      <c r="C395" s="245" t="s">
        <v>599</v>
      </c>
      <c r="D395" s="245" t="s">
        <v>206</v>
      </c>
      <c r="E395" s="246" t="s">
        <v>600</v>
      </c>
      <c r="F395" s="247" t="s">
        <v>601</v>
      </c>
      <c r="G395" s="248" t="s">
        <v>228</v>
      </c>
      <c r="H395" s="249">
        <v>778.68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0.0002</v>
      </c>
      <c r="R395" s="255">
        <f>Q395*H395</f>
        <v>0.15573599999999999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309</v>
      </c>
      <c r="AT395" s="257" t="s">
        <v>206</v>
      </c>
      <c r="AU395" s="257" t="s">
        <v>85</v>
      </c>
      <c r="AY395" s="16" t="s">
        <v>204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309</v>
      </c>
      <c r="BM395" s="257" t="s">
        <v>1077</v>
      </c>
    </row>
    <row r="396" spans="1:51" s="14" customFormat="1" ht="12">
      <c r="A396" s="14"/>
      <c r="B396" s="270"/>
      <c r="C396" s="271"/>
      <c r="D396" s="261" t="s">
        <v>212</v>
      </c>
      <c r="E396" s="272" t="s">
        <v>1</v>
      </c>
      <c r="F396" s="273" t="s">
        <v>1078</v>
      </c>
      <c r="G396" s="271"/>
      <c r="H396" s="274">
        <v>24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212</v>
      </c>
      <c r="AU396" s="280" t="s">
        <v>85</v>
      </c>
      <c r="AV396" s="14" t="s">
        <v>85</v>
      </c>
      <c r="AW396" s="14" t="s">
        <v>30</v>
      </c>
      <c r="AX396" s="14" t="s">
        <v>73</v>
      </c>
      <c r="AY396" s="280" t="s">
        <v>204</v>
      </c>
    </row>
    <row r="397" spans="1:51" s="14" customFormat="1" ht="12">
      <c r="A397" s="14"/>
      <c r="B397" s="270"/>
      <c r="C397" s="271"/>
      <c r="D397" s="261" t="s">
        <v>212</v>
      </c>
      <c r="E397" s="272" t="s">
        <v>1</v>
      </c>
      <c r="F397" s="273" t="s">
        <v>1079</v>
      </c>
      <c r="G397" s="271"/>
      <c r="H397" s="274">
        <v>154.68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212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204</v>
      </c>
    </row>
    <row r="398" spans="1:51" s="14" customFormat="1" ht="12">
      <c r="A398" s="14"/>
      <c r="B398" s="270"/>
      <c r="C398" s="271"/>
      <c r="D398" s="261" t="s">
        <v>212</v>
      </c>
      <c r="E398" s="272" t="s">
        <v>1</v>
      </c>
      <c r="F398" s="273" t="s">
        <v>605</v>
      </c>
      <c r="G398" s="271"/>
      <c r="H398" s="274">
        <v>600</v>
      </c>
      <c r="I398" s="275"/>
      <c r="J398" s="271"/>
      <c r="K398" s="271"/>
      <c r="L398" s="276"/>
      <c r="M398" s="277"/>
      <c r="N398" s="278"/>
      <c r="O398" s="278"/>
      <c r="P398" s="278"/>
      <c r="Q398" s="278"/>
      <c r="R398" s="278"/>
      <c r="S398" s="278"/>
      <c r="T398" s="27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0" t="s">
        <v>212</v>
      </c>
      <c r="AU398" s="280" t="s">
        <v>85</v>
      </c>
      <c r="AV398" s="14" t="s">
        <v>85</v>
      </c>
      <c r="AW398" s="14" t="s">
        <v>30</v>
      </c>
      <c r="AX398" s="14" t="s">
        <v>73</v>
      </c>
      <c r="AY398" s="280" t="s">
        <v>204</v>
      </c>
    </row>
    <row r="399" spans="1:65" s="2" customFormat="1" ht="21.75" customHeight="1">
      <c r="A399" s="37"/>
      <c r="B399" s="38"/>
      <c r="C399" s="245" t="s">
        <v>606</v>
      </c>
      <c r="D399" s="245" t="s">
        <v>206</v>
      </c>
      <c r="E399" s="246" t="s">
        <v>607</v>
      </c>
      <c r="F399" s="247" t="s">
        <v>608</v>
      </c>
      <c r="G399" s="248" t="s">
        <v>228</v>
      </c>
      <c r="H399" s="249">
        <v>778.68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0.00029</v>
      </c>
      <c r="R399" s="255">
        <f>Q399*H399</f>
        <v>0.2258172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309</v>
      </c>
      <c r="AT399" s="257" t="s">
        <v>206</v>
      </c>
      <c r="AU399" s="257" t="s">
        <v>85</v>
      </c>
      <c r="AY399" s="16" t="s">
        <v>204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309</v>
      </c>
      <c r="BM399" s="257" t="s">
        <v>1080</v>
      </c>
    </row>
    <row r="400" spans="1:51" s="14" customFormat="1" ht="12">
      <c r="A400" s="14"/>
      <c r="B400" s="270"/>
      <c r="C400" s="271"/>
      <c r="D400" s="261" t="s">
        <v>212</v>
      </c>
      <c r="E400" s="272" t="s">
        <v>1</v>
      </c>
      <c r="F400" s="273" t="s">
        <v>1078</v>
      </c>
      <c r="G400" s="271"/>
      <c r="H400" s="274">
        <v>24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212</v>
      </c>
      <c r="AU400" s="280" t="s">
        <v>85</v>
      </c>
      <c r="AV400" s="14" t="s">
        <v>85</v>
      </c>
      <c r="AW400" s="14" t="s">
        <v>30</v>
      </c>
      <c r="AX400" s="14" t="s">
        <v>73</v>
      </c>
      <c r="AY400" s="280" t="s">
        <v>204</v>
      </c>
    </row>
    <row r="401" spans="1:51" s="14" customFormat="1" ht="12">
      <c r="A401" s="14"/>
      <c r="B401" s="270"/>
      <c r="C401" s="271"/>
      <c r="D401" s="261" t="s">
        <v>212</v>
      </c>
      <c r="E401" s="272" t="s">
        <v>1</v>
      </c>
      <c r="F401" s="273" t="s">
        <v>1079</v>
      </c>
      <c r="G401" s="271"/>
      <c r="H401" s="274">
        <v>154.68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212</v>
      </c>
      <c r="AU401" s="280" t="s">
        <v>85</v>
      </c>
      <c r="AV401" s="14" t="s">
        <v>85</v>
      </c>
      <c r="AW401" s="14" t="s">
        <v>30</v>
      </c>
      <c r="AX401" s="14" t="s">
        <v>73</v>
      </c>
      <c r="AY401" s="280" t="s">
        <v>204</v>
      </c>
    </row>
    <row r="402" spans="1:51" s="14" customFormat="1" ht="12">
      <c r="A402" s="14"/>
      <c r="B402" s="270"/>
      <c r="C402" s="271"/>
      <c r="D402" s="261" t="s">
        <v>212</v>
      </c>
      <c r="E402" s="272" t="s">
        <v>1</v>
      </c>
      <c r="F402" s="273" t="s">
        <v>605</v>
      </c>
      <c r="G402" s="271"/>
      <c r="H402" s="274">
        <v>600</v>
      </c>
      <c r="I402" s="275"/>
      <c r="J402" s="271"/>
      <c r="K402" s="271"/>
      <c r="L402" s="276"/>
      <c r="M402" s="292"/>
      <c r="N402" s="293"/>
      <c r="O402" s="293"/>
      <c r="P402" s="293"/>
      <c r="Q402" s="293"/>
      <c r="R402" s="293"/>
      <c r="S402" s="293"/>
      <c r="T402" s="29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212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204</v>
      </c>
    </row>
    <row r="403" spans="1:31" s="2" customFormat="1" ht="6.95" customHeight="1">
      <c r="A403" s="37"/>
      <c r="B403" s="65"/>
      <c r="C403" s="66"/>
      <c r="D403" s="66"/>
      <c r="E403" s="66"/>
      <c r="F403" s="66"/>
      <c r="G403" s="66"/>
      <c r="H403" s="66"/>
      <c r="I403" s="192"/>
      <c r="J403" s="66"/>
      <c r="K403" s="66"/>
      <c r="L403" s="43"/>
      <c r="M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</sheetData>
  <sheetProtection password="CC35" sheet="1" objects="1" scenarios="1" formatColumns="0" formatRows="0" autoFilter="0"/>
  <autoFilter ref="C139:K40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1081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611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612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613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614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189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B, C, D - IV.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162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964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164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965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166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C.b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190</v>
      </c>
      <c r="D127" s="219" t="s">
        <v>58</v>
      </c>
      <c r="E127" s="219" t="s">
        <v>54</v>
      </c>
      <c r="F127" s="219" t="s">
        <v>55</v>
      </c>
      <c r="G127" s="219" t="s">
        <v>191</v>
      </c>
      <c r="H127" s="219" t="s">
        <v>192</v>
      </c>
      <c r="I127" s="220" t="s">
        <v>193</v>
      </c>
      <c r="J127" s="221" t="s">
        <v>170</v>
      </c>
      <c r="K127" s="222" t="s">
        <v>194</v>
      </c>
      <c r="L127" s="223"/>
      <c r="M127" s="99" t="s">
        <v>1</v>
      </c>
      <c r="N127" s="100" t="s">
        <v>37</v>
      </c>
      <c r="O127" s="100" t="s">
        <v>195</v>
      </c>
      <c r="P127" s="100" t="s">
        <v>196</v>
      </c>
      <c r="Q127" s="100" t="s">
        <v>197</v>
      </c>
      <c r="R127" s="100" t="s">
        <v>198</v>
      </c>
      <c r="S127" s="100" t="s">
        <v>199</v>
      </c>
      <c r="T127" s="101" t="s">
        <v>200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201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172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615</v>
      </c>
      <c r="F129" s="232" t="s">
        <v>616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204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206</v>
      </c>
      <c r="E130" s="246" t="s">
        <v>617</v>
      </c>
      <c r="F130" s="247" t="s">
        <v>618</v>
      </c>
      <c r="G130" s="248" t="s">
        <v>317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309</v>
      </c>
      <c r="AT130" s="257" t="s">
        <v>206</v>
      </c>
      <c r="AU130" s="257" t="s">
        <v>80</v>
      </c>
      <c r="AY130" s="16" t="s">
        <v>204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309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206</v>
      </c>
      <c r="E131" s="246" t="s">
        <v>619</v>
      </c>
      <c r="F131" s="247" t="s">
        <v>620</v>
      </c>
      <c r="G131" s="248" t="s">
        <v>317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309</v>
      </c>
      <c r="AT131" s="257" t="s">
        <v>206</v>
      </c>
      <c r="AU131" s="257" t="s">
        <v>80</v>
      </c>
      <c r="AY131" s="16" t="s">
        <v>204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309</v>
      </c>
      <c r="BM131" s="257" t="s">
        <v>210</v>
      </c>
    </row>
    <row r="132" spans="1:65" s="2" customFormat="1" ht="16.5" customHeight="1">
      <c r="A132" s="37"/>
      <c r="B132" s="38"/>
      <c r="C132" s="245" t="s">
        <v>73</v>
      </c>
      <c r="D132" s="245" t="s">
        <v>206</v>
      </c>
      <c r="E132" s="246" t="s">
        <v>621</v>
      </c>
      <c r="F132" s="247" t="s">
        <v>622</v>
      </c>
      <c r="G132" s="248" t="s">
        <v>312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309</v>
      </c>
      <c r="AT132" s="257" t="s">
        <v>206</v>
      </c>
      <c r="AU132" s="257" t="s">
        <v>80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309</v>
      </c>
      <c r="BM132" s="257" t="s">
        <v>241</v>
      </c>
    </row>
    <row r="133" spans="1:65" s="2" customFormat="1" ht="16.5" customHeight="1">
      <c r="A133" s="37"/>
      <c r="B133" s="38"/>
      <c r="C133" s="245" t="s">
        <v>73</v>
      </c>
      <c r="D133" s="245" t="s">
        <v>206</v>
      </c>
      <c r="E133" s="246" t="s">
        <v>623</v>
      </c>
      <c r="F133" s="247" t="s">
        <v>624</v>
      </c>
      <c r="G133" s="248" t="s">
        <v>312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309</v>
      </c>
      <c r="AT133" s="257" t="s">
        <v>206</v>
      </c>
      <c r="AU133" s="257" t="s">
        <v>80</v>
      </c>
      <c r="AY133" s="16" t="s">
        <v>204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309</v>
      </c>
      <c r="BM133" s="257" t="s">
        <v>268</v>
      </c>
    </row>
    <row r="134" spans="1:65" s="2" customFormat="1" ht="16.5" customHeight="1">
      <c r="A134" s="37"/>
      <c r="B134" s="38"/>
      <c r="C134" s="245" t="s">
        <v>73</v>
      </c>
      <c r="D134" s="245" t="s">
        <v>206</v>
      </c>
      <c r="E134" s="246" t="s">
        <v>625</v>
      </c>
      <c r="F134" s="247" t="s">
        <v>626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309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309</v>
      </c>
      <c r="BM134" s="257" t="s">
        <v>280</v>
      </c>
    </row>
    <row r="135" spans="1:65" s="2" customFormat="1" ht="16.5" customHeight="1">
      <c r="A135" s="37"/>
      <c r="B135" s="38"/>
      <c r="C135" s="245" t="s">
        <v>73</v>
      </c>
      <c r="D135" s="245" t="s">
        <v>206</v>
      </c>
      <c r="E135" s="246" t="s">
        <v>627</v>
      </c>
      <c r="F135" s="247" t="s">
        <v>628</v>
      </c>
      <c r="G135" s="248" t="s">
        <v>317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309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309</v>
      </c>
      <c r="BM135" s="257" t="s">
        <v>290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629</v>
      </c>
      <c r="F136" s="247" t="s">
        <v>630</v>
      </c>
      <c r="G136" s="248" t="s">
        <v>317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309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309</v>
      </c>
      <c r="BM136" s="257" t="s">
        <v>299</v>
      </c>
    </row>
    <row r="137" spans="1:65" s="2" customFormat="1" ht="16.5" customHeight="1">
      <c r="A137" s="37"/>
      <c r="B137" s="38"/>
      <c r="C137" s="245" t="s">
        <v>73</v>
      </c>
      <c r="D137" s="245" t="s">
        <v>206</v>
      </c>
      <c r="E137" s="246" t="s">
        <v>631</v>
      </c>
      <c r="F137" s="247" t="s">
        <v>632</v>
      </c>
      <c r="G137" s="248" t="s">
        <v>317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309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309</v>
      </c>
      <c r="BM137" s="257" t="s">
        <v>309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633</v>
      </c>
      <c r="F138" s="247" t="s">
        <v>634</v>
      </c>
      <c r="G138" s="248" t="s">
        <v>317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309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309</v>
      </c>
      <c r="BM138" s="257" t="s">
        <v>331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635</v>
      </c>
      <c r="F139" s="247" t="s">
        <v>636</v>
      </c>
      <c r="G139" s="248" t="s">
        <v>317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309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309</v>
      </c>
      <c r="BM139" s="257" t="s">
        <v>343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637</v>
      </c>
      <c r="F140" s="247" t="s">
        <v>638</v>
      </c>
      <c r="G140" s="248" t="s">
        <v>312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309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309</v>
      </c>
      <c r="BM140" s="257" t="s">
        <v>355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639</v>
      </c>
      <c r="F141" s="247" t="s">
        <v>640</v>
      </c>
      <c r="G141" s="248" t="s">
        <v>312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309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309</v>
      </c>
      <c r="BM141" s="257" t="s">
        <v>364</v>
      </c>
    </row>
    <row r="142" spans="1:65" s="2" customFormat="1" ht="16.5" customHeight="1">
      <c r="A142" s="37"/>
      <c r="B142" s="38"/>
      <c r="C142" s="245" t="s">
        <v>73</v>
      </c>
      <c r="D142" s="245" t="s">
        <v>206</v>
      </c>
      <c r="E142" s="246" t="s">
        <v>641</v>
      </c>
      <c r="F142" s="247" t="s">
        <v>642</v>
      </c>
      <c r="G142" s="248" t="s">
        <v>312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309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309</v>
      </c>
      <c r="BM142" s="257" t="s">
        <v>375</v>
      </c>
    </row>
    <row r="143" spans="1:65" s="2" customFormat="1" ht="16.5" customHeight="1">
      <c r="A143" s="37"/>
      <c r="B143" s="38"/>
      <c r="C143" s="245" t="s">
        <v>73</v>
      </c>
      <c r="D143" s="245" t="s">
        <v>206</v>
      </c>
      <c r="E143" s="246" t="s">
        <v>643</v>
      </c>
      <c r="F143" s="247" t="s">
        <v>644</v>
      </c>
      <c r="G143" s="248" t="s">
        <v>312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309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309</v>
      </c>
      <c r="BM143" s="257" t="s">
        <v>386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645</v>
      </c>
      <c r="F144" s="232" t="s">
        <v>646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204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647</v>
      </c>
      <c r="F145" s="247" t="s">
        <v>648</v>
      </c>
      <c r="G145" s="248" t="s">
        <v>317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309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309</v>
      </c>
      <c r="BM145" s="257" t="s">
        <v>400</v>
      </c>
    </row>
    <row r="146" spans="1:65" s="2" customFormat="1" ht="16.5" customHeight="1">
      <c r="A146" s="37"/>
      <c r="B146" s="38"/>
      <c r="C146" s="245" t="s">
        <v>73</v>
      </c>
      <c r="D146" s="245" t="s">
        <v>206</v>
      </c>
      <c r="E146" s="246" t="s">
        <v>649</v>
      </c>
      <c r="F146" s="247" t="s">
        <v>650</v>
      </c>
      <c r="G146" s="248" t="s">
        <v>317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309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309</v>
      </c>
      <c r="BM146" s="257" t="s">
        <v>408</v>
      </c>
    </row>
    <row r="147" spans="1:65" s="2" customFormat="1" ht="16.5" customHeight="1">
      <c r="A147" s="37"/>
      <c r="B147" s="38"/>
      <c r="C147" s="245" t="s">
        <v>73</v>
      </c>
      <c r="D147" s="245" t="s">
        <v>206</v>
      </c>
      <c r="E147" s="246" t="s">
        <v>651</v>
      </c>
      <c r="F147" s="247" t="s">
        <v>652</v>
      </c>
      <c r="G147" s="248" t="s">
        <v>312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309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309</v>
      </c>
      <c r="BM147" s="257" t="s">
        <v>419</v>
      </c>
    </row>
    <row r="148" spans="1:65" s="2" customFormat="1" ht="16.5" customHeight="1">
      <c r="A148" s="37"/>
      <c r="B148" s="38"/>
      <c r="C148" s="245" t="s">
        <v>73</v>
      </c>
      <c r="D148" s="245" t="s">
        <v>206</v>
      </c>
      <c r="E148" s="246" t="s">
        <v>653</v>
      </c>
      <c r="F148" s="247" t="s">
        <v>654</v>
      </c>
      <c r="G148" s="248" t="s">
        <v>312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309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309</v>
      </c>
      <c r="BM148" s="257" t="s">
        <v>432</v>
      </c>
    </row>
    <row r="149" spans="1:65" s="2" customFormat="1" ht="16.5" customHeight="1">
      <c r="A149" s="37"/>
      <c r="B149" s="38"/>
      <c r="C149" s="245" t="s">
        <v>73</v>
      </c>
      <c r="D149" s="245" t="s">
        <v>206</v>
      </c>
      <c r="E149" s="246" t="s">
        <v>655</v>
      </c>
      <c r="F149" s="247" t="s">
        <v>656</v>
      </c>
      <c r="G149" s="248" t="s">
        <v>312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309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309</v>
      </c>
      <c r="BM149" s="257" t="s">
        <v>441</v>
      </c>
    </row>
    <row r="150" spans="1:65" s="2" customFormat="1" ht="16.5" customHeight="1">
      <c r="A150" s="37"/>
      <c r="B150" s="38"/>
      <c r="C150" s="245" t="s">
        <v>73</v>
      </c>
      <c r="D150" s="245" t="s">
        <v>206</v>
      </c>
      <c r="E150" s="246" t="s">
        <v>657</v>
      </c>
      <c r="F150" s="247" t="s">
        <v>658</v>
      </c>
      <c r="G150" s="248" t="s">
        <v>317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309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309</v>
      </c>
      <c r="BM150" s="257" t="s">
        <v>451</v>
      </c>
    </row>
    <row r="151" spans="1:65" s="2" customFormat="1" ht="16.5" customHeight="1">
      <c r="A151" s="37"/>
      <c r="B151" s="38"/>
      <c r="C151" s="245" t="s">
        <v>73</v>
      </c>
      <c r="D151" s="245" t="s">
        <v>206</v>
      </c>
      <c r="E151" s="246" t="s">
        <v>659</v>
      </c>
      <c r="F151" s="247" t="s">
        <v>660</v>
      </c>
      <c r="G151" s="248" t="s">
        <v>317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309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309</v>
      </c>
      <c r="BM151" s="257" t="s">
        <v>460</v>
      </c>
    </row>
    <row r="152" spans="1:65" s="2" customFormat="1" ht="16.5" customHeight="1">
      <c r="A152" s="37"/>
      <c r="B152" s="38"/>
      <c r="C152" s="245" t="s">
        <v>73</v>
      </c>
      <c r="D152" s="245" t="s">
        <v>206</v>
      </c>
      <c r="E152" s="246" t="s">
        <v>661</v>
      </c>
      <c r="F152" s="247" t="s">
        <v>662</v>
      </c>
      <c r="G152" s="248" t="s">
        <v>317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309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309</v>
      </c>
      <c r="BM152" s="257" t="s">
        <v>470</v>
      </c>
    </row>
    <row r="153" spans="1:65" s="2" customFormat="1" ht="16.5" customHeight="1">
      <c r="A153" s="37"/>
      <c r="B153" s="38"/>
      <c r="C153" s="245" t="s">
        <v>73</v>
      </c>
      <c r="D153" s="245" t="s">
        <v>206</v>
      </c>
      <c r="E153" s="246" t="s">
        <v>663</v>
      </c>
      <c r="F153" s="247" t="s">
        <v>664</v>
      </c>
      <c r="G153" s="248" t="s">
        <v>317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309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309</v>
      </c>
      <c r="BM153" s="257" t="s">
        <v>478</v>
      </c>
    </row>
    <row r="154" spans="1:65" s="2" customFormat="1" ht="16.5" customHeight="1">
      <c r="A154" s="37"/>
      <c r="B154" s="38"/>
      <c r="C154" s="245" t="s">
        <v>73</v>
      </c>
      <c r="D154" s="245" t="s">
        <v>206</v>
      </c>
      <c r="E154" s="246" t="s">
        <v>665</v>
      </c>
      <c r="F154" s="247" t="s">
        <v>666</v>
      </c>
      <c r="G154" s="248" t="s">
        <v>317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309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309</v>
      </c>
      <c r="BM154" s="257" t="s">
        <v>486</v>
      </c>
    </row>
    <row r="155" spans="1:65" s="2" customFormat="1" ht="16.5" customHeight="1">
      <c r="A155" s="37"/>
      <c r="B155" s="38"/>
      <c r="C155" s="245" t="s">
        <v>73</v>
      </c>
      <c r="D155" s="245" t="s">
        <v>206</v>
      </c>
      <c r="E155" s="246" t="s">
        <v>667</v>
      </c>
      <c r="F155" s="247" t="s">
        <v>668</v>
      </c>
      <c r="G155" s="248" t="s">
        <v>312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309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309</v>
      </c>
      <c r="BM155" s="257" t="s">
        <v>494</v>
      </c>
    </row>
    <row r="156" spans="1:65" s="2" customFormat="1" ht="16.5" customHeight="1">
      <c r="A156" s="37"/>
      <c r="B156" s="38"/>
      <c r="C156" s="245" t="s">
        <v>73</v>
      </c>
      <c r="D156" s="245" t="s">
        <v>206</v>
      </c>
      <c r="E156" s="246" t="s">
        <v>669</v>
      </c>
      <c r="F156" s="247" t="s">
        <v>670</v>
      </c>
      <c r="G156" s="248" t="s">
        <v>312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309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309</v>
      </c>
      <c r="BM156" s="257" t="s">
        <v>502</v>
      </c>
    </row>
    <row r="157" spans="1:65" s="2" customFormat="1" ht="16.5" customHeight="1">
      <c r="A157" s="37"/>
      <c r="B157" s="38"/>
      <c r="C157" s="245" t="s">
        <v>73</v>
      </c>
      <c r="D157" s="245" t="s">
        <v>206</v>
      </c>
      <c r="E157" s="246" t="s">
        <v>671</v>
      </c>
      <c r="F157" s="247" t="s">
        <v>672</v>
      </c>
      <c r="G157" s="248" t="s">
        <v>312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309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309</v>
      </c>
      <c r="BM157" s="257" t="s">
        <v>512</v>
      </c>
    </row>
    <row r="158" spans="1:65" s="2" customFormat="1" ht="16.5" customHeight="1">
      <c r="A158" s="37"/>
      <c r="B158" s="38"/>
      <c r="C158" s="245" t="s">
        <v>73</v>
      </c>
      <c r="D158" s="245" t="s">
        <v>206</v>
      </c>
      <c r="E158" s="246" t="s">
        <v>673</v>
      </c>
      <c r="F158" s="247" t="s">
        <v>674</v>
      </c>
      <c r="G158" s="248" t="s">
        <v>312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309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309</v>
      </c>
      <c r="BM158" s="257" t="s">
        <v>520</v>
      </c>
    </row>
    <row r="159" spans="1:65" s="2" customFormat="1" ht="16.5" customHeight="1">
      <c r="A159" s="37"/>
      <c r="B159" s="38"/>
      <c r="C159" s="245" t="s">
        <v>73</v>
      </c>
      <c r="D159" s="245" t="s">
        <v>206</v>
      </c>
      <c r="E159" s="246" t="s">
        <v>1082</v>
      </c>
      <c r="F159" s="247" t="s">
        <v>676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309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309</v>
      </c>
      <c r="BM159" s="257" t="s">
        <v>528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1083</v>
      </c>
      <c r="F160" s="247" t="s">
        <v>678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309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309</v>
      </c>
      <c r="BM160" s="257" t="s">
        <v>536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679</v>
      </c>
      <c r="F161" s="232" t="s">
        <v>680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204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206</v>
      </c>
      <c r="E162" s="246" t="s">
        <v>80</v>
      </c>
      <c r="F162" s="247" t="s">
        <v>681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309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309</v>
      </c>
      <c r="BM162" s="257" t="s">
        <v>543</v>
      </c>
    </row>
    <row r="163" spans="1:65" s="2" customFormat="1" ht="16.5" customHeight="1">
      <c r="A163" s="37"/>
      <c r="B163" s="38"/>
      <c r="C163" s="245" t="s">
        <v>73</v>
      </c>
      <c r="D163" s="245" t="s">
        <v>206</v>
      </c>
      <c r="E163" s="246" t="s">
        <v>85</v>
      </c>
      <c r="F163" s="247" t="s">
        <v>682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309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309</v>
      </c>
      <c r="BM163" s="257" t="s">
        <v>555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90</v>
      </c>
      <c r="F164" s="247" t="s">
        <v>683</v>
      </c>
      <c r="G164" s="248" t="s">
        <v>312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309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309</v>
      </c>
      <c r="BM164" s="257" t="s">
        <v>570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210</v>
      </c>
      <c r="F165" s="247" t="s">
        <v>684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309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309</v>
      </c>
      <c r="BM165" s="257" t="s">
        <v>579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253</v>
      </c>
      <c r="F166" s="247" t="s">
        <v>685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309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309</v>
      </c>
      <c r="BM166" s="257" t="s">
        <v>589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241</v>
      </c>
      <c r="F167" s="247" t="s">
        <v>686</v>
      </c>
      <c r="G167" s="248" t="s">
        <v>312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309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309</v>
      </c>
      <c r="BM167" s="257" t="s">
        <v>599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261</v>
      </c>
      <c r="F168" s="247" t="s">
        <v>687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309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309</v>
      </c>
      <c r="BM168" s="257" t="s">
        <v>688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268</v>
      </c>
      <c r="F169" s="247" t="s">
        <v>689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309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309</v>
      </c>
      <c r="BM169" s="257" t="s">
        <v>690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273</v>
      </c>
      <c r="F170" s="247" t="s">
        <v>691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309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309</v>
      </c>
      <c r="BM170" s="257" t="s">
        <v>692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280</v>
      </c>
      <c r="F171" s="247" t="s">
        <v>693</v>
      </c>
      <c r="G171" s="248" t="s">
        <v>312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309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309</v>
      </c>
      <c r="BM171" s="257" t="s">
        <v>694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695</v>
      </c>
      <c r="F172" s="232" t="s">
        <v>696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204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697</v>
      </c>
      <c r="F173" s="247" t="s">
        <v>698</v>
      </c>
      <c r="G173" s="248" t="s">
        <v>312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309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309</v>
      </c>
      <c r="BM173" s="257" t="s">
        <v>699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700</v>
      </c>
      <c r="F174" s="247" t="s">
        <v>701</v>
      </c>
      <c r="G174" s="248" t="s">
        <v>702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309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309</v>
      </c>
      <c r="BM174" s="257" t="s">
        <v>703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704</v>
      </c>
      <c r="F175" s="247" t="s">
        <v>705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309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309</v>
      </c>
      <c r="BM175" s="257" t="s">
        <v>706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1084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ROUND((SUM(BE133:BE190)),2)</f>
        <v>0</v>
      </c>
      <c r="G37" s="37"/>
      <c r="H37" s="37"/>
      <c r="I37" s="171">
        <v>0.21</v>
      </c>
      <c r="J37" s="170">
        <f>ROUND(((SUM(BE133:BE190))*I37),2)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ROUND((SUM(BF133:BF190)),2)</f>
        <v>0</v>
      </c>
      <c r="G38" s="37"/>
      <c r="H38" s="37"/>
      <c r="I38" s="171">
        <v>0.15</v>
      </c>
      <c r="J38" s="170">
        <f>ROUND(((SUM(BF133:BF190))*I38),2)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ROUND((SUM(BG133:BG190)),2)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ROUND((SUM(BH133:BH190)),2)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ROUND((SUM(BI133:BI190)),2)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1085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1086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1087</v>
      </c>
      <c r="E103" s="206"/>
      <c r="F103" s="206"/>
      <c r="G103" s="206"/>
      <c r="H103" s="206"/>
      <c r="I103" s="207"/>
      <c r="J103" s="208">
        <f>J145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1088</v>
      </c>
      <c r="E104" s="206"/>
      <c r="F104" s="206"/>
      <c r="G104" s="206"/>
      <c r="H104" s="206"/>
      <c r="I104" s="207"/>
      <c r="J104" s="208">
        <f>J148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1089</v>
      </c>
      <c r="E105" s="206"/>
      <c r="F105" s="206"/>
      <c r="G105" s="206"/>
      <c r="H105" s="206"/>
      <c r="I105" s="207"/>
      <c r="J105" s="208">
        <f>J161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1090</v>
      </c>
      <c r="E106" s="206"/>
      <c r="F106" s="206"/>
      <c r="G106" s="206"/>
      <c r="H106" s="206"/>
      <c r="I106" s="207"/>
      <c r="J106" s="208">
        <f>J163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1091</v>
      </c>
      <c r="E107" s="206"/>
      <c r="F107" s="206"/>
      <c r="G107" s="206"/>
      <c r="H107" s="206"/>
      <c r="I107" s="207"/>
      <c r="J107" s="208">
        <f>J170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1092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1093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189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B, C, D - IV.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162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964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164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965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166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C.c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190</v>
      </c>
      <c r="D132" s="219" t="s">
        <v>58</v>
      </c>
      <c r="E132" s="219" t="s">
        <v>54</v>
      </c>
      <c r="F132" s="219" t="s">
        <v>55</v>
      </c>
      <c r="G132" s="219" t="s">
        <v>191</v>
      </c>
      <c r="H132" s="219" t="s">
        <v>192</v>
      </c>
      <c r="I132" s="220" t="s">
        <v>193</v>
      </c>
      <c r="J132" s="221" t="s">
        <v>170</v>
      </c>
      <c r="K132" s="222" t="s">
        <v>194</v>
      </c>
      <c r="L132" s="223"/>
      <c r="M132" s="99" t="s">
        <v>1</v>
      </c>
      <c r="N132" s="100" t="s">
        <v>37</v>
      </c>
      <c r="O132" s="100" t="s">
        <v>195</v>
      </c>
      <c r="P132" s="100" t="s">
        <v>196</v>
      </c>
      <c r="Q132" s="100" t="s">
        <v>197</v>
      </c>
      <c r="R132" s="100" t="s">
        <v>198</v>
      </c>
      <c r="S132" s="100" t="s">
        <v>199</v>
      </c>
      <c r="T132" s="101" t="s">
        <v>200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201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P134+P138+P145+P148+P161+P163+P170+P176+P178</f>
        <v>0</v>
      </c>
      <c r="Q133" s="103"/>
      <c r="R133" s="226">
        <f>R134+R138+R145+R148+R161+R163+R170+R176+R178</f>
        <v>0</v>
      </c>
      <c r="S133" s="103"/>
      <c r="T133" s="227">
        <f>T134+T138+T145+T148+T161+T163+T170+T176+T178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172</v>
      </c>
      <c r="BK133" s="228">
        <f>BK134+BK138+BK145+BK148+BK161+BK163+BK170+BK176+BK178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615</v>
      </c>
      <c r="F134" s="232" t="s">
        <v>717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204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206</v>
      </c>
      <c r="E135" s="246" t="s">
        <v>718</v>
      </c>
      <c r="F135" s="247" t="s">
        <v>719</v>
      </c>
      <c r="G135" s="248" t="s">
        <v>312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210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210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721</v>
      </c>
      <c r="G136" s="248" t="s">
        <v>312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5" s="2" customFormat="1" ht="16.5" customHeight="1">
      <c r="A137" s="37"/>
      <c r="B137" s="38"/>
      <c r="C137" s="245" t="s">
        <v>73</v>
      </c>
      <c r="D137" s="245" t="s">
        <v>206</v>
      </c>
      <c r="E137" s="246" t="s">
        <v>722</v>
      </c>
      <c r="F137" s="247" t="s">
        <v>723</v>
      </c>
      <c r="G137" s="248" t="s">
        <v>702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210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210</v>
      </c>
      <c r="BM137" s="257" t="s">
        <v>241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645</v>
      </c>
      <c r="F138" s="232" t="s">
        <v>724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SUM(P139:P144)</f>
        <v>0</v>
      </c>
      <c r="Q138" s="237"/>
      <c r="R138" s="238">
        <f>SUM(R139:R144)</f>
        <v>0</v>
      </c>
      <c r="S138" s="237"/>
      <c r="T138" s="239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204</v>
      </c>
      <c r="BK138" s="242">
        <f>SUM(BK139:BK144)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726</v>
      </c>
      <c r="G139" s="248" t="s">
        <v>312</v>
      </c>
      <c r="H139" s="249">
        <v>12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55.5" customHeight="1">
      <c r="A140" s="37"/>
      <c r="B140" s="38"/>
      <c r="C140" s="245" t="s">
        <v>73</v>
      </c>
      <c r="D140" s="245" t="s">
        <v>206</v>
      </c>
      <c r="E140" s="246" t="s">
        <v>1094</v>
      </c>
      <c r="F140" s="247" t="s">
        <v>730</v>
      </c>
      <c r="G140" s="248" t="s">
        <v>312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55.5" customHeight="1">
      <c r="A141" s="37"/>
      <c r="B141" s="38"/>
      <c r="C141" s="245" t="s">
        <v>73</v>
      </c>
      <c r="D141" s="245" t="s">
        <v>206</v>
      </c>
      <c r="E141" s="246" t="s">
        <v>1095</v>
      </c>
      <c r="F141" s="247" t="s">
        <v>732</v>
      </c>
      <c r="G141" s="248" t="s">
        <v>312</v>
      </c>
      <c r="H141" s="249">
        <v>18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5" s="2" customFormat="1" ht="55.5" customHeight="1">
      <c r="A142" s="37"/>
      <c r="B142" s="38"/>
      <c r="C142" s="245" t="s">
        <v>73</v>
      </c>
      <c r="D142" s="245" t="s">
        <v>206</v>
      </c>
      <c r="E142" s="246" t="s">
        <v>1096</v>
      </c>
      <c r="F142" s="247" t="s">
        <v>734</v>
      </c>
      <c r="G142" s="248" t="s">
        <v>312</v>
      </c>
      <c r="H142" s="249">
        <v>8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299</v>
      </c>
    </row>
    <row r="143" spans="1:65" s="2" customFormat="1" ht="55.5" customHeight="1">
      <c r="A143" s="37"/>
      <c r="B143" s="38"/>
      <c r="C143" s="245" t="s">
        <v>73</v>
      </c>
      <c r="D143" s="245" t="s">
        <v>206</v>
      </c>
      <c r="E143" s="246" t="s">
        <v>1097</v>
      </c>
      <c r="F143" s="247" t="s">
        <v>732</v>
      </c>
      <c r="G143" s="248" t="s">
        <v>312</v>
      </c>
      <c r="H143" s="249">
        <v>7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309</v>
      </c>
    </row>
    <row r="144" spans="1:65" s="2" customFormat="1" ht="55.5" customHeight="1">
      <c r="A144" s="37"/>
      <c r="B144" s="38"/>
      <c r="C144" s="245" t="s">
        <v>73</v>
      </c>
      <c r="D144" s="245" t="s">
        <v>206</v>
      </c>
      <c r="E144" s="246" t="s">
        <v>1098</v>
      </c>
      <c r="F144" s="247" t="s">
        <v>736</v>
      </c>
      <c r="G144" s="248" t="s">
        <v>312</v>
      </c>
      <c r="H144" s="249">
        <v>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331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679</v>
      </c>
      <c r="F145" s="232" t="s">
        <v>737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204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206</v>
      </c>
      <c r="E146" s="246" t="s">
        <v>1099</v>
      </c>
      <c r="F146" s="247" t="s">
        <v>739</v>
      </c>
      <c r="G146" s="248" t="s">
        <v>312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343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740</v>
      </c>
      <c r="F147" s="247" t="s">
        <v>741</v>
      </c>
      <c r="G147" s="248" t="s">
        <v>312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355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695</v>
      </c>
      <c r="F148" s="232" t="s">
        <v>742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SUM(P149:P160)</f>
        <v>0</v>
      </c>
      <c r="Q148" s="237"/>
      <c r="R148" s="238">
        <f>SUM(R149:R160)</f>
        <v>0</v>
      </c>
      <c r="S148" s="237"/>
      <c r="T148" s="239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204</v>
      </c>
      <c r="BK148" s="242">
        <f>SUM(BK149:BK160)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743</v>
      </c>
      <c r="F149" s="247" t="s">
        <v>744</v>
      </c>
      <c r="G149" s="248" t="s">
        <v>312</v>
      </c>
      <c r="H149" s="249">
        <v>52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364</v>
      </c>
    </row>
    <row r="150" spans="1:65" s="2" customFormat="1" ht="16.5" customHeight="1">
      <c r="A150" s="37"/>
      <c r="B150" s="38"/>
      <c r="C150" s="245" t="s">
        <v>73</v>
      </c>
      <c r="D150" s="245" t="s">
        <v>206</v>
      </c>
      <c r="E150" s="246" t="s">
        <v>745</v>
      </c>
      <c r="F150" s="247" t="s">
        <v>1100</v>
      </c>
      <c r="G150" s="248" t="s">
        <v>312</v>
      </c>
      <c r="H150" s="249">
        <v>18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375</v>
      </c>
    </row>
    <row r="151" spans="1:65" s="2" customFormat="1" ht="16.5" customHeight="1">
      <c r="A151" s="37"/>
      <c r="B151" s="38"/>
      <c r="C151" s="245" t="s">
        <v>73</v>
      </c>
      <c r="D151" s="245" t="s">
        <v>206</v>
      </c>
      <c r="E151" s="246" t="s">
        <v>1101</v>
      </c>
      <c r="F151" s="247" t="s">
        <v>1102</v>
      </c>
      <c r="G151" s="248" t="s">
        <v>312</v>
      </c>
      <c r="H151" s="249">
        <v>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386</v>
      </c>
    </row>
    <row r="152" spans="1:65" s="2" customFormat="1" ht="16.5" customHeight="1">
      <c r="A152" s="37"/>
      <c r="B152" s="38"/>
      <c r="C152" s="245" t="s">
        <v>73</v>
      </c>
      <c r="D152" s="245" t="s">
        <v>206</v>
      </c>
      <c r="E152" s="246" t="s">
        <v>749</v>
      </c>
      <c r="F152" s="247" t="s">
        <v>750</v>
      </c>
      <c r="G152" s="248" t="s">
        <v>312</v>
      </c>
      <c r="H152" s="249">
        <v>12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400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1103</v>
      </c>
      <c r="F153" s="247" t="s">
        <v>752</v>
      </c>
      <c r="G153" s="248" t="s">
        <v>312</v>
      </c>
      <c r="H153" s="249">
        <v>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408</v>
      </c>
    </row>
    <row r="154" spans="1:65" s="2" customFormat="1" ht="16.5" customHeight="1">
      <c r="A154" s="37"/>
      <c r="B154" s="38"/>
      <c r="C154" s="245" t="s">
        <v>73</v>
      </c>
      <c r="D154" s="245" t="s">
        <v>206</v>
      </c>
      <c r="E154" s="246" t="s">
        <v>751</v>
      </c>
      <c r="F154" s="247" t="s">
        <v>754</v>
      </c>
      <c r="G154" s="248" t="s">
        <v>702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419</v>
      </c>
    </row>
    <row r="155" spans="1:65" s="2" customFormat="1" ht="16.5" customHeight="1">
      <c r="A155" s="37"/>
      <c r="B155" s="38"/>
      <c r="C155" s="245" t="s">
        <v>73</v>
      </c>
      <c r="D155" s="245" t="s">
        <v>206</v>
      </c>
      <c r="E155" s="246" t="s">
        <v>753</v>
      </c>
      <c r="F155" s="247" t="s">
        <v>756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432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1104</v>
      </c>
      <c r="F156" s="247" t="s">
        <v>758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441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757</v>
      </c>
      <c r="F157" s="247" t="s">
        <v>760</v>
      </c>
      <c r="G157" s="248" t="s">
        <v>702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451</v>
      </c>
    </row>
    <row r="158" spans="1:65" s="2" customFormat="1" ht="16.5" customHeight="1">
      <c r="A158" s="37"/>
      <c r="B158" s="38"/>
      <c r="C158" s="245" t="s">
        <v>73</v>
      </c>
      <c r="D158" s="245" t="s">
        <v>206</v>
      </c>
      <c r="E158" s="246" t="s">
        <v>1105</v>
      </c>
      <c r="F158" s="247" t="s">
        <v>1106</v>
      </c>
      <c r="G158" s="248" t="s">
        <v>312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460</v>
      </c>
    </row>
    <row r="159" spans="1:65" s="2" customFormat="1" ht="16.5" customHeight="1">
      <c r="A159" s="37"/>
      <c r="B159" s="38"/>
      <c r="C159" s="245" t="s">
        <v>73</v>
      </c>
      <c r="D159" s="245" t="s">
        <v>206</v>
      </c>
      <c r="E159" s="246" t="s">
        <v>761</v>
      </c>
      <c r="F159" s="247" t="s">
        <v>764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470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763</v>
      </c>
      <c r="F160" s="247" t="s">
        <v>766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478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848</v>
      </c>
      <c r="F161" s="232" t="s">
        <v>767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P162</f>
        <v>0</v>
      </c>
      <c r="Q161" s="237"/>
      <c r="R161" s="238">
        <f>R162</f>
        <v>0</v>
      </c>
      <c r="S161" s="237"/>
      <c r="T161" s="23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80</v>
      </c>
      <c r="AT161" s="241" t="s">
        <v>72</v>
      </c>
      <c r="AU161" s="241" t="s">
        <v>73</v>
      </c>
      <c r="AY161" s="240" t="s">
        <v>204</v>
      </c>
      <c r="BK161" s="242">
        <f>BK162</f>
        <v>0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765</v>
      </c>
      <c r="F162" s="247" t="s">
        <v>769</v>
      </c>
      <c r="G162" s="248" t="s">
        <v>312</v>
      </c>
      <c r="H162" s="249">
        <v>12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852</v>
      </c>
      <c r="F163" s="232" t="s">
        <v>770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SUM(P164:P169)</f>
        <v>0</v>
      </c>
      <c r="Q163" s="237"/>
      <c r="R163" s="238">
        <f>SUM(R164:R169)</f>
        <v>0</v>
      </c>
      <c r="S163" s="237"/>
      <c r="T163" s="239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204</v>
      </c>
      <c r="BK163" s="242">
        <f>SUM(BK164:BK169)</f>
        <v>0</v>
      </c>
    </row>
    <row r="164" spans="1:65" s="2" customFormat="1" ht="21.75" customHeight="1">
      <c r="A164" s="37"/>
      <c r="B164" s="38"/>
      <c r="C164" s="245" t="s">
        <v>73</v>
      </c>
      <c r="D164" s="245" t="s">
        <v>206</v>
      </c>
      <c r="E164" s="246" t="s">
        <v>768</v>
      </c>
      <c r="F164" s="247" t="s">
        <v>772</v>
      </c>
      <c r="G164" s="248" t="s">
        <v>773</v>
      </c>
      <c r="H164" s="249">
        <v>806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494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771</v>
      </c>
      <c r="F165" s="247" t="s">
        <v>775</v>
      </c>
      <c r="G165" s="248" t="s">
        <v>773</v>
      </c>
      <c r="H165" s="249">
        <v>127.4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502</v>
      </c>
    </row>
    <row r="166" spans="1:65" s="2" customFormat="1" ht="21.75" customHeight="1">
      <c r="A166" s="37"/>
      <c r="B166" s="38"/>
      <c r="C166" s="245" t="s">
        <v>73</v>
      </c>
      <c r="D166" s="245" t="s">
        <v>206</v>
      </c>
      <c r="E166" s="246" t="s">
        <v>774</v>
      </c>
      <c r="F166" s="247" t="s">
        <v>777</v>
      </c>
      <c r="G166" s="248" t="s">
        <v>773</v>
      </c>
      <c r="H166" s="249">
        <v>35.1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512</v>
      </c>
    </row>
    <row r="167" spans="1:65" s="2" customFormat="1" ht="21.75" customHeight="1">
      <c r="A167" s="37"/>
      <c r="B167" s="38"/>
      <c r="C167" s="245" t="s">
        <v>73</v>
      </c>
      <c r="D167" s="245" t="s">
        <v>206</v>
      </c>
      <c r="E167" s="246" t="s">
        <v>776</v>
      </c>
      <c r="F167" s="247" t="s">
        <v>779</v>
      </c>
      <c r="G167" s="248" t="s">
        <v>773</v>
      </c>
      <c r="H167" s="249">
        <v>65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520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778</v>
      </c>
      <c r="F168" s="247" t="s">
        <v>781</v>
      </c>
      <c r="G168" s="248" t="s">
        <v>773</v>
      </c>
      <c r="H168" s="249">
        <v>68.9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528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1107</v>
      </c>
      <c r="F169" s="247" t="s">
        <v>783</v>
      </c>
      <c r="G169" s="248" t="s">
        <v>702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536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883</v>
      </c>
      <c r="F170" s="232" t="s">
        <v>784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SUM(P171:P175)</f>
        <v>0</v>
      </c>
      <c r="Q170" s="237"/>
      <c r="R170" s="238">
        <f>SUM(R171:R175)</f>
        <v>0</v>
      </c>
      <c r="S170" s="237"/>
      <c r="T170" s="23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204</v>
      </c>
      <c r="BK170" s="242">
        <f>SUM(BK171:BK175)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206</v>
      </c>
      <c r="E171" s="246" t="s">
        <v>782</v>
      </c>
      <c r="F171" s="247" t="s">
        <v>1108</v>
      </c>
      <c r="G171" s="248" t="s">
        <v>773</v>
      </c>
      <c r="H171" s="249">
        <v>26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543</v>
      </c>
    </row>
    <row r="172" spans="1:65" s="2" customFormat="1" ht="21.75" customHeight="1">
      <c r="A172" s="37"/>
      <c r="B172" s="38"/>
      <c r="C172" s="245" t="s">
        <v>73</v>
      </c>
      <c r="D172" s="245" t="s">
        <v>206</v>
      </c>
      <c r="E172" s="246" t="s">
        <v>785</v>
      </c>
      <c r="F172" s="247" t="s">
        <v>1109</v>
      </c>
      <c r="G172" s="248" t="s">
        <v>773</v>
      </c>
      <c r="H172" s="249">
        <v>35.1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555</v>
      </c>
    </row>
    <row r="173" spans="1:65" s="2" customFormat="1" ht="21.75" customHeight="1">
      <c r="A173" s="37"/>
      <c r="B173" s="38"/>
      <c r="C173" s="245" t="s">
        <v>73</v>
      </c>
      <c r="D173" s="245" t="s">
        <v>206</v>
      </c>
      <c r="E173" s="246" t="s">
        <v>787</v>
      </c>
      <c r="F173" s="247" t="s">
        <v>788</v>
      </c>
      <c r="G173" s="248" t="s">
        <v>773</v>
      </c>
      <c r="H173" s="249">
        <v>35.1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570</v>
      </c>
    </row>
    <row r="174" spans="1:65" s="2" customFormat="1" ht="21.75" customHeight="1">
      <c r="A174" s="37"/>
      <c r="B174" s="38"/>
      <c r="C174" s="245" t="s">
        <v>73</v>
      </c>
      <c r="D174" s="245" t="s">
        <v>206</v>
      </c>
      <c r="E174" s="246" t="s">
        <v>789</v>
      </c>
      <c r="F174" s="247" t="s">
        <v>790</v>
      </c>
      <c r="G174" s="248" t="s">
        <v>773</v>
      </c>
      <c r="H174" s="249">
        <v>65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579</v>
      </c>
    </row>
    <row r="175" spans="1:65" s="2" customFormat="1" ht="21.75" customHeight="1">
      <c r="A175" s="37"/>
      <c r="B175" s="38"/>
      <c r="C175" s="245" t="s">
        <v>73</v>
      </c>
      <c r="D175" s="245" t="s">
        <v>206</v>
      </c>
      <c r="E175" s="246" t="s">
        <v>791</v>
      </c>
      <c r="F175" s="247" t="s">
        <v>792</v>
      </c>
      <c r="G175" s="248" t="s">
        <v>773</v>
      </c>
      <c r="H175" s="249">
        <v>68.9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589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892</v>
      </c>
      <c r="F176" s="232" t="s">
        <v>793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204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206</v>
      </c>
      <c r="E177" s="246" t="s">
        <v>794</v>
      </c>
      <c r="F177" s="247" t="s">
        <v>795</v>
      </c>
      <c r="G177" s="248" t="s">
        <v>312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599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1110</v>
      </c>
      <c r="F178" s="232" t="s">
        <v>796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SUM(P179:P190)</f>
        <v>0</v>
      </c>
      <c r="Q178" s="237"/>
      <c r="R178" s="238">
        <f>SUM(R179:R190)</f>
        <v>0</v>
      </c>
      <c r="S178" s="237"/>
      <c r="T178" s="239">
        <f>SUM(T179:T190)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204</v>
      </c>
      <c r="BK178" s="242">
        <f>SUM(BK179:BK190)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206</v>
      </c>
      <c r="E179" s="246" t="s">
        <v>1111</v>
      </c>
      <c r="F179" s="247" t="s">
        <v>798</v>
      </c>
      <c r="G179" s="248" t="s">
        <v>317</v>
      </c>
      <c r="H179" s="249">
        <v>1102.4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688</v>
      </c>
    </row>
    <row r="180" spans="1:51" s="14" customFormat="1" ht="12">
      <c r="A180" s="14"/>
      <c r="B180" s="270"/>
      <c r="C180" s="271"/>
      <c r="D180" s="261" t="s">
        <v>212</v>
      </c>
      <c r="E180" s="272" t="s">
        <v>1</v>
      </c>
      <c r="F180" s="273" t="s">
        <v>1112</v>
      </c>
      <c r="G180" s="271"/>
      <c r="H180" s="274">
        <v>1102.4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212</v>
      </c>
      <c r="AU180" s="280" t="s">
        <v>80</v>
      </c>
      <c r="AV180" s="14" t="s">
        <v>85</v>
      </c>
      <c r="AW180" s="14" t="s">
        <v>30</v>
      </c>
      <c r="AX180" s="14" t="s">
        <v>73</v>
      </c>
      <c r="AY180" s="280" t="s">
        <v>204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800</v>
      </c>
      <c r="F181" s="247" t="s">
        <v>801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206</v>
      </c>
      <c r="E182" s="246" t="s">
        <v>802</v>
      </c>
      <c r="F182" s="247" t="s">
        <v>803</v>
      </c>
      <c r="G182" s="248" t="s">
        <v>773</v>
      </c>
      <c r="H182" s="249">
        <v>5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692</v>
      </c>
    </row>
    <row r="183" spans="1:65" s="2" customFormat="1" ht="21.75" customHeight="1">
      <c r="A183" s="37"/>
      <c r="B183" s="38"/>
      <c r="C183" s="245" t="s">
        <v>73</v>
      </c>
      <c r="D183" s="245" t="s">
        <v>206</v>
      </c>
      <c r="E183" s="246" t="s">
        <v>1113</v>
      </c>
      <c r="F183" s="247" t="s">
        <v>805</v>
      </c>
      <c r="G183" s="248" t="s">
        <v>209</v>
      </c>
      <c r="H183" s="249">
        <v>40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694</v>
      </c>
    </row>
    <row r="184" spans="1:65" s="2" customFormat="1" ht="21.75" customHeight="1">
      <c r="A184" s="37"/>
      <c r="B184" s="38"/>
      <c r="C184" s="245" t="s">
        <v>73</v>
      </c>
      <c r="D184" s="245" t="s">
        <v>206</v>
      </c>
      <c r="E184" s="246" t="s">
        <v>806</v>
      </c>
      <c r="F184" s="247" t="s">
        <v>807</v>
      </c>
      <c r="G184" s="248" t="s">
        <v>209</v>
      </c>
      <c r="H184" s="249">
        <v>12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699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808</v>
      </c>
      <c r="F185" s="247" t="s">
        <v>809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703</v>
      </c>
    </row>
    <row r="186" spans="1:65" s="2" customFormat="1" ht="16.5" customHeight="1">
      <c r="A186" s="37"/>
      <c r="B186" s="38"/>
      <c r="C186" s="245" t="s">
        <v>73</v>
      </c>
      <c r="D186" s="245" t="s">
        <v>206</v>
      </c>
      <c r="E186" s="246" t="s">
        <v>810</v>
      </c>
      <c r="F186" s="247" t="s">
        <v>811</v>
      </c>
      <c r="G186" s="248" t="s">
        <v>209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80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706</v>
      </c>
    </row>
    <row r="187" spans="1:65" s="2" customFormat="1" ht="16.5" customHeight="1">
      <c r="A187" s="37"/>
      <c r="B187" s="38"/>
      <c r="C187" s="245" t="s">
        <v>73</v>
      </c>
      <c r="D187" s="245" t="s">
        <v>206</v>
      </c>
      <c r="E187" s="246" t="s">
        <v>812</v>
      </c>
      <c r="F187" s="247" t="s">
        <v>813</v>
      </c>
      <c r="G187" s="248" t="s">
        <v>209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210</v>
      </c>
      <c r="AT187" s="257" t="s">
        <v>206</v>
      </c>
      <c r="AU187" s="257" t="s">
        <v>80</v>
      </c>
      <c r="AY187" s="16" t="s">
        <v>204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210</v>
      </c>
      <c r="BM187" s="257" t="s">
        <v>814</v>
      </c>
    </row>
    <row r="188" spans="1:65" s="2" customFormat="1" ht="16.5" customHeight="1">
      <c r="A188" s="37"/>
      <c r="B188" s="38"/>
      <c r="C188" s="245" t="s">
        <v>73</v>
      </c>
      <c r="D188" s="245" t="s">
        <v>206</v>
      </c>
      <c r="E188" s="246" t="s">
        <v>818</v>
      </c>
      <c r="F188" s="247" t="s">
        <v>819</v>
      </c>
      <c r="G188" s="248" t="s">
        <v>209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210</v>
      </c>
      <c r="AT188" s="257" t="s">
        <v>206</v>
      </c>
      <c r="AU188" s="257" t="s">
        <v>80</v>
      </c>
      <c r="AY188" s="16" t="s">
        <v>204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210</v>
      </c>
      <c r="BM188" s="257" t="s">
        <v>817</v>
      </c>
    </row>
    <row r="189" spans="1:65" s="2" customFormat="1" ht="16.5" customHeight="1">
      <c r="A189" s="37"/>
      <c r="B189" s="38"/>
      <c r="C189" s="245" t="s">
        <v>73</v>
      </c>
      <c r="D189" s="245" t="s">
        <v>206</v>
      </c>
      <c r="E189" s="246" t="s">
        <v>821</v>
      </c>
      <c r="F189" s="247" t="s">
        <v>418</v>
      </c>
      <c r="G189" s="248" t="s">
        <v>702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210</v>
      </c>
      <c r="AT189" s="257" t="s">
        <v>206</v>
      </c>
      <c r="AU189" s="257" t="s">
        <v>80</v>
      </c>
      <c r="AY189" s="16" t="s">
        <v>204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210</v>
      </c>
      <c r="BM189" s="257" t="s">
        <v>820</v>
      </c>
    </row>
    <row r="190" spans="1:65" s="2" customFormat="1" ht="16.5" customHeight="1">
      <c r="A190" s="37"/>
      <c r="B190" s="38"/>
      <c r="C190" s="245" t="s">
        <v>73</v>
      </c>
      <c r="D190" s="245" t="s">
        <v>206</v>
      </c>
      <c r="E190" s="246" t="s">
        <v>823</v>
      </c>
      <c r="F190" s="247" t="s">
        <v>824</v>
      </c>
      <c r="G190" s="248" t="s">
        <v>702</v>
      </c>
      <c r="H190" s="249">
        <v>1</v>
      </c>
      <c r="I190" s="250"/>
      <c r="J190" s="251">
        <f>ROUND(I190*H190,2)</f>
        <v>0</v>
      </c>
      <c r="K190" s="252"/>
      <c r="L190" s="43"/>
      <c r="M190" s="295" t="s">
        <v>1</v>
      </c>
      <c r="N190" s="296" t="s">
        <v>39</v>
      </c>
      <c r="O190" s="297"/>
      <c r="P190" s="298">
        <f>O190*H190</f>
        <v>0</v>
      </c>
      <c r="Q190" s="298">
        <v>0</v>
      </c>
      <c r="R190" s="298">
        <f>Q190*H190</f>
        <v>0</v>
      </c>
      <c r="S190" s="298">
        <v>0</v>
      </c>
      <c r="T190" s="29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210</v>
      </c>
      <c r="AT190" s="257" t="s">
        <v>206</v>
      </c>
      <c r="AU190" s="257" t="s">
        <v>80</v>
      </c>
      <c r="AY190" s="16" t="s">
        <v>204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210</v>
      </c>
      <c r="BM190" s="257" t="s">
        <v>822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192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32:K19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1114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ROUND((SUM(BE132:BE186)),2)</f>
        <v>0</v>
      </c>
      <c r="G37" s="37"/>
      <c r="H37" s="37"/>
      <c r="I37" s="171">
        <v>0.21</v>
      </c>
      <c r="J37" s="170">
        <f>ROUND(((SUM(BE132:BE186))*I37),2)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ROUND((SUM(BF132:BF186)),2)</f>
        <v>0</v>
      </c>
      <c r="G38" s="37"/>
      <c r="H38" s="37"/>
      <c r="I38" s="171">
        <v>0.15</v>
      </c>
      <c r="J38" s="170">
        <f>ROUND(((SUM(BF132:BF186))*I38),2)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1115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J177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J182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964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C.d.a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P133+P135+P137+P142+P146+P149+P177+P182</f>
        <v>0</v>
      </c>
      <c r="Q132" s="103"/>
      <c r="R132" s="226">
        <f>R133+R135+R137+R142+R146+R149+R177+R182</f>
        <v>0</v>
      </c>
      <c r="S132" s="103"/>
      <c r="T132" s="227">
        <f>T133+T135+T137+T142+T146+T149+T177+T182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BK133+BK135+BK137+BK142+BK146+BK149+BK177+BK182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1116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841</v>
      </c>
      <c r="G139" s="248" t="s">
        <v>312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1117</v>
      </c>
      <c r="F140" s="247" t="s">
        <v>842</v>
      </c>
      <c r="G140" s="248" t="s">
        <v>312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727</v>
      </c>
      <c r="F141" s="247" t="s">
        <v>843</v>
      </c>
      <c r="G141" s="248" t="s">
        <v>312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1118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729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731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733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735</v>
      </c>
      <c r="F147" s="247" t="s">
        <v>850</v>
      </c>
      <c r="G147" s="248" t="s">
        <v>312</v>
      </c>
      <c r="H147" s="249">
        <v>5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SUM(P150:P176)</f>
        <v>0</v>
      </c>
      <c r="Q149" s="237"/>
      <c r="R149" s="238">
        <f>SUM(R150:R176)</f>
        <v>0</v>
      </c>
      <c r="S149" s="237"/>
      <c r="T149" s="239">
        <f>SUM(T150:T176)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SUM(BK150:BK176)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1119</v>
      </c>
      <c r="F150" s="247" t="s">
        <v>854</v>
      </c>
      <c r="G150" s="248" t="s">
        <v>773</v>
      </c>
      <c r="H150" s="249">
        <v>22.08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743</v>
      </c>
      <c r="F151" s="247" t="s">
        <v>855</v>
      </c>
      <c r="G151" s="248" t="s">
        <v>773</v>
      </c>
      <c r="H151" s="249">
        <v>76.68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745</v>
      </c>
      <c r="F152" s="247" t="s">
        <v>856</v>
      </c>
      <c r="G152" s="248" t="s">
        <v>773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747</v>
      </c>
      <c r="F153" s="247" t="s">
        <v>857</v>
      </c>
      <c r="G153" s="248" t="s">
        <v>773</v>
      </c>
      <c r="H153" s="249">
        <v>16.104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1120</v>
      </c>
      <c r="F154" s="247" t="s">
        <v>1121</v>
      </c>
      <c r="G154" s="248" t="s">
        <v>312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749</v>
      </c>
      <c r="F155" s="247" t="s">
        <v>860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1122</v>
      </c>
      <c r="F156" s="247" t="s">
        <v>1123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1124</v>
      </c>
      <c r="F157" s="247" t="s">
        <v>1125</v>
      </c>
      <c r="G157" s="248" t="s">
        <v>312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755</v>
      </c>
      <c r="F158" s="247" t="s">
        <v>858</v>
      </c>
      <c r="G158" s="248" t="s">
        <v>312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757</v>
      </c>
      <c r="F159" s="247" t="s">
        <v>859</v>
      </c>
      <c r="G159" s="248" t="s">
        <v>312</v>
      </c>
      <c r="H159" s="249">
        <v>15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759</v>
      </c>
      <c r="F160" s="247" t="s">
        <v>864</v>
      </c>
      <c r="G160" s="248" t="s">
        <v>312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21.75" customHeight="1">
      <c r="A161" s="37"/>
      <c r="B161" s="38"/>
      <c r="C161" s="245" t="s">
        <v>73</v>
      </c>
      <c r="D161" s="245" t="s">
        <v>206</v>
      </c>
      <c r="E161" s="246" t="s">
        <v>1126</v>
      </c>
      <c r="F161" s="247" t="s">
        <v>900</v>
      </c>
      <c r="G161" s="248" t="s">
        <v>312</v>
      </c>
      <c r="H161" s="249">
        <v>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761</v>
      </c>
      <c r="F162" s="247" t="s">
        <v>865</v>
      </c>
      <c r="G162" s="248" t="s">
        <v>312</v>
      </c>
      <c r="H162" s="249">
        <v>15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33" customHeight="1">
      <c r="A163" s="37"/>
      <c r="B163" s="38"/>
      <c r="C163" s="245" t="s">
        <v>73</v>
      </c>
      <c r="D163" s="245" t="s">
        <v>206</v>
      </c>
      <c r="E163" s="246" t="s">
        <v>763</v>
      </c>
      <c r="F163" s="247" t="s">
        <v>1127</v>
      </c>
      <c r="G163" s="248" t="s">
        <v>312</v>
      </c>
      <c r="H163" s="249">
        <v>13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21.75" customHeight="1">
      <c r="A164" s="37"/>
      <c r="B164" s="38"/>
      <c r="C164" s="245" t="s">
        <v>73</v>
      </c>
      <c r="D164" s="245" t="s">
        <v>206</v>
      </c>
      <c r="E164" s="246" t="s">
        <v>765</v>
      </c>
      <c r="F164" s="247" t="s">
        <v>868</v>
      </c>
      <c r="G164" s="248" t="s">
        <v>312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768</v>
      </c>
      <c r="F165" s="247" t="s">
        <v>869</v>
      </c>
      <c r="G165" s="248" t="s">
        <v>312</v>
      </c>
      <c r="H165" s="249">
        <v>9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771</v>
      </c>
      <c r="F166" s="247" t="s">
        <v>870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774</v>
      </c>
      <c r="F167" s="247" t="s">
        <v>871</v>
      </c>
      <c r="G167" s="248" t="s">
        <v>312</v>
      </c>
      <c r="H167" s="249">
        <v>6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776</v>
      </c>
      <c r="F168" s="247" t="s">
        <v>872</v>
      </c>
      <c r="G168" s="248" t="s">
        <v>312</v>
      </c>
      <c r="H168" s="249">
        <v>7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778</v>
      </c>
      <c r="F169" s="247" t="s">
        <v>873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780</v>
      </c>
      <c r="F170" s="247" t="s">
        <v>874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782</v>
      </c>
      <c r="F171" s="247" t="s">
        <v>875</v>
      </c>
      <c r="G171" s="248" t="s">
        <v>312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785</v>
      </c>
      <c r="F172" s="247" t="s">
        <v>876</v>
      </c>
      <c r="G172" s="248" t="s">
        <v>312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787</v>
      </c>
      <c r="F173" s="247" t="s">
        <v>877</v>
      </c>
      <c r="G173" s="248" t="s">
        <v>312</v>
      </c>
      <c r="H173" s="249">
        <v>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789</v>
      </c>
      <c r="F174" s="247" t="s">
        <v>878</v>
      </c>
      <c r="G174" s="248" t="s">
        <v>312</v>
      </c>
      <c r="H174" s="249">
        <v>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599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791</v>
      </c>
      <c r="F175" s="247" t="s">
        <v>879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688</v>
      </c>
    </row>
    <row r="176" spans="1:65" s="2" customFormat="1" ht="16.5" customHeight="1">
      <c r="A176" s="37"/>
      <c r="B176" s="38"/>
      <c r="C176" s="245" t="s">
        <v>73</v>
      </c>
      <c r="D176" s="245" t="s">
        <v>206</v>
      </c>
      <c r="E176" s="246" t="s">
        <v>794</v>
      </c>
      <c r="F176" s="247" t="s">
        <v>882</v>
      </c>
      <c r="G176" s="248" t="s">
        <v>312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690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883</v>
      </c>
      <c r="F177" s="232" t="s">
        <v>884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204</v>
      </c>
      <c r="BK177" s="242">
        <f>SUM(BK178:BK181)</f>
        <v>0</v>
      </c>
    </row>
    <row r="178" spans="1:65" s="2" customFormat="1" ht="33" customHeight="1">
      <c r="A178" s="37"/>
      <c r="B178" s="38"/>
      <c r="C178" s="245" t="s">
        <v>73</v>
      </c>
      <c r="D178" s="245" t="s">
        <v>206</v>
      </c>
      <c r="E178" s="246" t="s">
        <v>1128</v>
      </c>
      <c r="F178" s="247" t="s">
        <v>1129</v>
      </c>
      <c r="G178" s="248" t="s">
        <v>228</v>
      </c>
      <c r="H178" s="249">
        <v>3.108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692</v>
      </c>
    </row>
    <row r="179" spans="1:65" s="2" customFormat="1" ht="33" customHeight="1">
      <c r="A179" s="37"/>
      <c r="B179" s="38"/>
      <c r="C179" s="245" t="s">
        <v>73</v>
      </c>
      <c r="D179" s="245" t="s">
        <v>206</v>
      </c>
      <c r="E179" s="246" t="s">
        <v>1130</v>
      </c>
      <c r="F179" s="247" t="s">
        <v>1131</v>
      </c>
      <c r="G179" s="248" t="s">
        <v>228</v>
      </c>
      <c r="H179" s="249">
        <v>5.616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694</v>
      </c>
    </row>
    <row r="180" spans="1:65" s="2" customFormat="1" ht="44.25" customHeight="1">
      <c r="A180" s="37"/>
      <c r="B180" s="38"/>
      <c r="C180" s="245" t="s">
        <v>73</v>
      </c>
      <c r="D180" s="245" t="s">
        <v>206</v>
      </c>
      <c r="E180" s="246" t="s">
        <v>802</v>
      </c>
      <c r="F180" s="247" t="s">
        <v>889</v>
      </c>
      <c r="G180" s="248" t="s">
        <v>228</v>
      </c>
      <c r="H180" s="249">
        <v>3.6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699</v>
      </c>
    </row>
    <row r="181" spans="1:65" s="2" customFormat="1" ht="44.25" customHeight="1">
      <c r="A181" s="37"/>
      <c r="B181" s="38"/>
      <c r="C181" s="245" t="s">
        <v>73</v>
      </c>
      <c r="D181" s="245" t="s">
        <v>206</v>
      </c>
      <c r="E181" s="246" t="s">
        <v>804</v>
      </c>
      <c r="F181" s="247" t="s">
        <v>891</v>
      </c>
      <c r="G181" s="248" t="s">
        <v>228</v>
      </c>
      <c r="H181" s="249">
        <v>5.112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703</v>
      </c>
    </row>
    <row r="182" spans="1:63" s="12" customFormat="1" ht="25.9" customHeight="1">
      <c r="A182" s="12"/>
      <c r="B182" s="229"/>
      <c r="C182" s="230"/>
      <c r="D182" s="231" t="s">
        <v>72</v>
      </c>
      <c r="E182" s="232" t="s">
        <v>892</v>
      </c>
      <c r="F182" s="232" t="s">
        <v>796</v>
      </c>
      <c r="G182" s="230"/>
      <c r="H182" s="230"/>
      <c r="I182" s="233"/>
      <c r="J182" s="234">
        <f>BK182</f>
        <v>0</v>
      </c>
      <c r="K182" s="230"/>
      <c r="L182" s="235"/>
      <c r="M182" s="236"/>
      <c r="N182" s="237"/>
      <c r="O182" s="237"/>
      <c r="P182" s="238">
        <f>SUM(P183:P186)</f>
        <v>0</v>
      </c>
      <c r="Q182" s="237"/>
      <c r="R182" s="238">
        <f>SUM(R183:R186)</f>
        <v>0</v>
      </c>
      <c r="S182" s="237"/>
      <c r="T182" s="239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80</v>
      </c>
      <c r="AT182" s="241" t="s">
        <v>72</v>
      </c>
      <c r="AU182" s="241" t="s">
        <v>73</v>
      </c>
      <c r="AY182" s="240" t="s">
        <v>204</v>
      </c>
      <c r="BK182" s="242">
        <f>SUM(BK183:BK186)</f>
        <v>0</v>
      </c>
    </row>
    <row r="183" spans="1:65" s="2" customFormat="1" ht="21.75" customHeight="1">
      <c r="A183" s="37"/>
      <c r="B183" s="38"/>
      <c r="C183" s="245" t="s">
        <v>73</v>
      </c>
      <c r="D183" s="245" t="s">
        <v>206</v>
      </c>
      <c r="E183" s="246" t="s">
        <v>806</v>
      </c>
      <c r="F183" s="247" t="s">
        <v>893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706</v>
      </c>
    </row>
    <row r="184" spans="1:65" s="2" customFormat="1" ht="16.5" customHeight="1">
      <c r="A184" s="37"/>
      <c r="B184" s="38"/>
      <c r="C184" s="245" t="s">
        <v>73</v>
      </c>
      <c r="D184" s="245" t="s">
        <v>206</v>
      </c>
      <c r="E184" s="246" t="s">
        <v>1132</v>
      </c>
      <c r="F184" s="247" t="s">
        <v>895</v>
      </c>
      <c r="G184" s="248" t="s">
        <v>209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814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810</v>
      </c>
      <c r="F185" s="247" t="s">
        <v>896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817</v>
      </c>
    </row>
    <row r="186" spans="1:65" s="2" customFormat="1" ht="16.5" customHeight="1">
      <c r="A186" s="37"/>
      <c r="B186" s="38"/>
      <c r="C186" s="245" t="s">
        <v>73</v>
      </c>
      <c r="D186" s="245" t="s">
        <v>206</v>
      </c>
      <c r="E186" s="246" t="s">
        <v>815</v>
      </c>
      <c r="F186" s="247" t="s">
        <v>902</v>
      </c>
      <c r="G186" s="248" t="s">
        <v>209</v>
      </c>
      <c r="H186" s="249">
        <v>1</v>
      </c>
      <c r="I186" s="250"/>
      <c r="J186" s="251">
        <f>ROUND(I186*H186,2)</f>
        <v>0</v>
      </c>
      <c r="K186" s="252"/>
      <c r="L186" s="43"/>
      <c r="M186" s="295" t="s">
        <v>1</v>
      </c>
      <c r="N186" s="296" t="s">
        <v>39</v>
      </c>
      <c r="O186" s="297"/>
      <c r="P186" s="298">
        <f>O186*H186</f>
        <v>0</v>
      </c>
      <c r="Q186" s="298">
        <v>0</v>
      </c>
      <c r="R186" s="298">
        <f>Q186*H186</f>
        <v>0</v>
      </c>
      <c r="S186" s="298">
        <v>0</v>
      </c>
      <c r="T186" s="29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80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820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2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1:K18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1133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964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C.d.b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1134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10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841</v>
      </c>
      <c r="G139" s="248" t="s">
        <v>312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1117</v>
      </c>
      <c r="F140" s="247" t="s">
        <v>842</v>
      </c>
      <c r="G140" s="248" t="s">
        <v>312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727</v>
      </c>
      <c r="F141" s="247" t="s">
        <v>843</v>
      </c>
      <c r="G141" s="248" t="s">
        <v>312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729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731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733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735</v>
      </c>
      <c r="F147" s="247" t="s">
        <v>850</v>
      </c>
      <c r="G147" s="248" t="s">
        <v>312</v>
      </c>
      <c r="H147" s="249">
        <v>7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1119</v>
      </c>
      <c r="F150" s="247" t="s">
        <v>854</v>
      </c>
      <c r="G150" s="248" t="s">
        <v>773</v>
      </c>
      <c r="H150" s="249">
        <v>19.08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743</v>
      </c>
      <c r="F151" s="247" t="s">
        <v>855</v>
      </c>
      <c r="G151" s="248" t="s">
        <v>773</v>
      </c>
      <c r="H151" s="249">
        <v>72.3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745</v>
      </c>
      <c r="F152" s="247" t="s">
        <v>856</v>
      </c>
      <c r="G152" s="248" t="s">
        <v>773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747</v>
      </c>
      <c r="F153" s="247" t="s">
        <v>857</v>
      </c>
      <c r="G153" s="248" t="s">
        <v>773</v>
      </c>
      <c r="H153" s="249">
        <v>18.636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1120</v>
      </c>
      <c r="F154" s="247" t="s">
        <v>1121</v>
      </c>
      <c r="G154" s="248" t="s">
        <v>312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749</v>
      </c>
      <c r="F155" s="247" t="s">
        <v>860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1124</v>
      </c>
      <c r="F156" s="247" t="s">
        <v>1125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751</v>
      </c>
      <c r="F157" s="247" t="s">
        <v>863</v>
      </c>
      <c r="G157" s="248" t="s">
        <v>312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755</v>
      </c>
      <c r="F158" s="247" t="s">
        <v>858</v>
      </c>
      <c r="G158" s="248" t="s">
        <v>312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757</v>
      </c>
      <c r="F159" s="247" t="s">
        <v>859</v>
      </c>
      <c r="G159" s="248" t="s">
        <v>312</v>
      </c>
      <c r="H159" s="249">
        <v>18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759</v>
      </c>
      <c r="F160" s="247" t="s">
        <v>864</v>
      </c>
      <c r="G160" s="248" t="s">
        <v>312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21.75" customHeight="1">
      <c r="A161" s="37"/>
      <c r="B161" s="38"/>
      <c r="C161" s="245" t="s">
        <v>73</v>
      </c>
      <c r="D161" s="245" t="s">
        <v>206</v>
      </c>
      <c r="E161" s="246" t="s">
        <v>761</v>
      </c>
      <c r="F161" s="247" t="s">
        <v>865</v>
      </c>
      <c r="G161" s="248" t="s">
        <v>312</v>
      </c>
      <c r="H161" s="249">
        <v>17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33" customHeight="1">
      <c r="A162" s="37"/>
      <c r="B162" s="38"/>
      <c r="C162" s="245" t="s">
        <v>73</v>
      </c>
      <c r="D162" s="245" t="s">
        <v>206</v>
      </c>
      <c r="E162" s="246" t="s">
        <v>763</v>
      </c>
      <c r="F162" s="247" t="s">
        <v>1127</v>
      </c>
      <c r="G162" s="248" t="s">
        <v>312</v>
      </c>
      <c r="H162" s="249">
        <v>12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765</v>
      </c>
      <c r="F163" s="247" t="s">
        <v>868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21.75" customHeight="1">
      <c r="A164" s="37"/>
      <c r="B164" s="38"/>
      <c r="C164" s="245" t="s">
        <v>73</v>
      </c>
      <c r="D164" s="245" t="s">
        <v>206</v>
      </c>
      <c r="E164" s="246" t="s">
        <v>768</v>
      </c>
      <c r="F164" s="247" t="s">
        <v>869</v>
      </c>
      <c r="G164" s="248" t="s">
        <v>312</v>
      </c>
      <c r="H164" s="249">
        <v>9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771</v>
      </c>
      <c r="F165" s="247" t="s">
        <v>870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774</v>
      </c>
      <c r="F166" s="247" t="s">
        <v>871</v>
      </c>
      <c r="G166" s="248" t="s">
        <v>312</v>
      </c>
      <c r="H166" s="249">
        <v>6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776</v>
      </c>
      <c r="F167" s="247" t="s">
        <v>872</v>
      </c>
      <c r="G167" s="248" t="s">
        <v>312</v>
      </c>
      <c r="H167" s="249">
        <v>8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778</v>
      </c>
      <c r="F168" s="247" t="s">
        <v>873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780</v>
      </c>
      <c r="F169" s="247" t="s">
        <v>874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782</v>
      </c>
      <c r="F170" s="247" t="s">
        <v>875</v>
      </c>
      <c r="G170" s="248" t="s">
        <v>312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785</v>
      </c>
      <c r="F171" s="247" t="s">
        <v>876</v>
      </c>
      <c r="G171" s="248" t="s">
        <v>312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787</v>
      </c>
      <c r="F172" s="247" t="s">
        <v>877</v>
      </c>
      <c r="G172" s="248" t="s">
        <v>312</v>
      </c>
      <c r="H172" s="249">
        <v>6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789</v>
      </c>
      <c r="F173" s="247" t="s">
        <v>878</v>
      </c>
      <c r="G173" s="248" t="s">
        <v>312</v>
      </c>
      <c r="H173" s="249">
        <v>7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791</v>
      </c>
      <c r="F174" s="247" t="s">
        <v>879</v>
      </c>
      <c r="G174" s="248" t="s">
        <v>312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599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794</v>
      </c>
      <c r="F175" s="247" t="s">
        <v>882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688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883</v>
      </c>
      <c r="F176" s="232" t="s">
        <v>884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204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206</v>
      </c>
      <c r="E177" s="246" t="s">
        <v>1128</v>
      </c>
      <c r="F177" s="247" t="s">
        <v>1129</v>
      </c>
      <c r="G177" s="248" t="s">
        <v>228</v>
      </c>
      <c r="H177" s="249">
        <v>2.544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690</v>
      </c>
    </row>
    <row r="178" spans="1:65" s="2" customFormat="1" ht="33" customHeight="1">
      <c r="A178" s="37"/>
      <c r="B178" s="38"/>
      <c r="C178" s="245" t="s">
        <v>73</v>
      </c>
      <c r="D178" s="245" t="s">
        <v>206</v>
      </c>
      <c r="E178" s="246" t="s">
        <v>1130</v>
      </c>
      <c r="F178" s="247" t="s">
        <v>1131</v>
      </c>
      <c r="G178" s="248" t="s">
        <v>228</v>
      </c>
      <c r="H178" s="249">
        <v>9.276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692</v>
      </c>
    </row>
    <row r="179" spans="1:65" s="2" customFormat="1" ht="44.25" customHeight="1">
      <c r="A179" s="37"/>
      <c r="B179" s="38"/>
      <c r="C179" s="245" t="s">
        <v>73</v>
      </c>
      <c r="D179" s="245" t="s">
        <v>206</v>
      </c>
      <c r="E179" s="246" t="s">
        <v>802</v>
      </c>
      <c r="F179" s="247" t="s">
        <v>889</v>
      </c>
      <c r="G179" s="248" t="s">
        <v>228</v>
      </c>
      <c r="H179" s="249">
        <v>2.952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694</v>
      </c>
    </row>
    <row r="180" spans="1:65" s="2" customFormat="1" ht="44.25" customHeight="1">
      <c r="A180" s="37"/>
      <c r="B180" s="38"/>
      <c r="C180" s="245" t="s">
        <v>73</v>
      </c>
      <c r="D180" s="245" t="s">
        <v>206</v>
      </c>
      <c r="E180" s="246" t="s">
        <v>804</v>
      </c>
      <c r="F180" s="247" t="s">
        <v>891</v>
      </c>
      <c r="G180" s="248" t="s">
        <v>228</v>
      </c>
      <c r="H180" s="249">
        <v>6.66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699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892</v>
      </c>
      <c r="F181" s="232" t="s">
        <v>796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204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206</v>
      </c>
      <c r="E182" s="246" t="s">
        <v>806</v>
      </c>
      <c r="F182" s="247" t="s">
        <v>893</v>
      </c>
      <c r="G182" s="248" t="s">
        <v>209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703</v>
      </c>
    </row>
    <row r="183" spans="1:65" s="2" customFormat="1" ht="16.5" customHeight="1">
      <c r="A183" s="37"/>
      <c r="B183" s="38"/>
      <c r="C183" s="245" t="s">
        <v>73</v>
      </c>
      <c r="D183" s="245" t="s">
        <v>206</v>
      </c>
      <c r="E183" s="246" t="s">
        <v>1135</v>
      </c>
      <c r="F183" s="247" t="s">
        <v>895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706</v>
      </c>
    </row>
    <row r="184" spans="1:65" s="2" customFormat="1" ht="16.5" customHeight="1">
      <c r="A184" s="37"/>
      <c r="B184" s="38"/>
      <c r="C184" s="245" t="s">
        <v>73</v>
      </c>
      <c r="D184" s="245" t="s">
        <v>206</v>
      </c>
      <c r="E184" s="246" t="s">
        <v>810</v>
      </c>
      <c r="F184" s="247" t="s">
        <v>896</v>
      </c>
      <c r="G184" s="248" t="s">
        <v>209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814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815</v>
      </c>
      <c r="F185" s="247" t="s">
        <v>418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817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964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965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1136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964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965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C.d.c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964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965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C.d.c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1137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841</v>
      </c>
      <c r="G139" s="248" t="s">
        <v>312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842</v>
      </c>
      <c r="G140" s="248" t="s">
        <v>312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729</v>
      </c>
      <c r="F141" s="247" t="s">
        <v>843</v>
      </c>
      <c r="G141" s="248" t="s">
        <v>312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731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733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735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738</v>
      </c>
      <c r="F147" s="247" t="s">
        <v>850</v>
      </c>
      <c r="G147" s="248" t="s">
        <v>312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854</v>
      </c>
      <c r="G150" s="248" t="s">
        <v>773</v>
      </c>
      <c r="H150" s="249">
        <v>19.68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745</v>
      </c>
      <c r="F151" s="247" t="s">
        <v>855</v>
      </c>
      <c r="G151" s="248" t="s">
        <v>773</v>
      </c>
      <c r="H151" s="249">
        <v>60.984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747</v>
      </c>
      <c r="F152" s="247" t="s">
        <v>856</v>
      </c>
      <c r="G152" s="248" t="s">
        <v>773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749</v>
      </c>
      <c r="F153" s="247" t="s">
        <v>857</v>
      </c>
      <c r="G153" s="248" t="s">
        <v>773</v>
      </c>
      <c r="H153" s="249">
        <v>15.732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1138</v>
      </c>
      <c r="F154" s="247" t="s">
        <v>1139</v>
      </c>
      <c r="G154" s="248" t="s">
        <v>312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751</v>
      </c>
      <c r="F155" s="247" t="s">
        <v>860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753</v>
      </c>
      <c r="F156" s="247" t="s">
        <v>863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755</v>
      </c>
      <c r="F157" s="247" t="s">
        <v>858</v>
      </c>
      <c r="G157" s="248" t="s">
        <v>312</v>
      </c>
      <c r="H157" s="249">
        <v>13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757</v>
      </c>
      <c r="F158" s="247" t="s">
        <v>859</v>
      </c>
      <c r="G158" s="248" t="s">
        <v>312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759</v>
      </c>
      <c r="F159" s="247" t="s">
        <v>864</v>
      </c>
      <c r="G159" s="248" t="s">
        <v>312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761</v>
      </c>
      <c r="F160" s="247" t="s">
        <v>865</v>
      </c>
      <c r="G160" s="248" t="s">
        <v>312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33" customHeight="1">
      <c r="A161" s="37"/>
      <c r="B161" s="38"/>
      <c r="C161" s="245" t="s">
        <v>73</v>
      </c>
      <c r="D161" s="245" t="s">
        <v>206</v>
      </c>
      <c r="E161" s="246" t="s">
        <v>763</v>
      </c>
      <c r="F161" s="247" t="s">
        <v>1127</v>
      </c>
      <c r="G161" s="248" t="s">
        <v>312</v>
      </c>
      <c r="H161" s="249">
        <v>13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765</v>
      </c>
      <c r="F162" s="247" t="s">
        <v>868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768</v>
      </c>
      <c r="F163" s="247" t="s">
        <v>869</v>
      </c>
      <c r="G163" s="248" t="s">
        <v>312</v>
      </c>
      <c r="H163" s="249">
        <v>10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771</v>
      </c>
      <c r="F164" s="247" t="s">
        <v>870</v>
      </c>
      <c r="G164" s="248" t="s">
        <v>312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774</v>
      </c>
      <c r="F165" s="247" t="s">
        <v>871</v>
      </c>
      <c r="G165" s="248" t="s">
        <v>312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776</v>
      </c>
      <c r="F166" s="247" t="s">
        <v>872</v>
      </c>
      <c r="G166" s="248" t="s">
        <v>312</v>
      </c>
      <c r="H166" s="249">
        <v>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778</v>
      </c>
      <c r="F167" s="247" t="s">
        <v>873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780</v>
      </c>
      <c r="F168" s="247" t="s">
        <v>874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1140</v>
      </c>
      <c r="F169" s="247" t="s">
        <v>906</v>
      </c>
      <c r="G169" s="248" t="s">
        <v>312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785</v>
      </c>
      <c r="F170" s="247" t="s">
        <v>876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787</v>
      </c>
      <c r="F171" s="247" t="s">
        <v>877</v>
      </c>
      <c r="G171" s="248" t="s">
        <v>312</v>
      </c>
      <c r="H171" s="249">
        <v>3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789</v>
      </c>
      <c r="F172" s="247" t="s">
        <v>878</v>
      </c>
      <c r="G172" s="248" t="s">
        <v>312</v>
      </c>
      <c r="H172" s="249">
        <v>5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791</v>
      </c>
      <c r="F173" s="247" t="s">
        <v>879</v>
      </c>
      <c r="G173" s="248" t="s">
        <v>312</v>
      </c>
      <c r="H173" s="249">
        <v>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794</v>
      </c>
      <c r="F174" s="247" t="s">
        <v>881</v>
      </c>
      <c r="G174" s="248" t="s">
        <v>312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599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797</v>
      </c>
      <c r="F175" s="247" t="s">
        <v>882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688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883</v>
      </c>
      <c r="F176" s="232" t="s">
        <v>884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204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206</v>
      </c>
      <c r="E177" s="246" t="s">
        <v>1141</v>
      </c>
      <c r="F177" s="247" t="s">
        <v>1129</v>
      </c>
      <c r="G177" s="248" t="s">
        <v>228</v>
      </c>
      <c r="H177" s="249">
        <v>2.04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690</v>
      </c>
    </row>
    <row r="178" spans="1:65" s="2" customFormat="1" ht="33" customHeight="1">
      <c r="A178" s="37"/>
      <c r="B178" s="38"/>
      <c r="C178" s="245" t="s">
        <v>73</v>
      </c>
      <c r="D178" s="245" t="s">
        <v>206</v>
      </c>
      <c r="E178" s="246" t="s">
        <v>1142</v>
      </c>
      <c r="F178" s="247" t="s">
        <v>1131</v>
      </c>
      <c r="G178" s="248" t="s">
        <v>228</v>
      </c>
      <c r="H178" s="249">
        <v>8.748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692</v>
      </c>
    </row>
    <row r="179" spans="1:65" s="2" customFormat="1" ht="44.25" customHeight="1">
      <c r="A179" s="37"/>
      <c r="B179" s="38"/>
      <c r="C179" s="245" t="s">
        <v>73</v>
      </c>
      <c r="D179" s="245" t="s">
        <v>206</v>
      </c>
      <c r="E179" s="246" t="s">
        <v>804</v>
      </c>
      <c r="F179" s="247" t="s">
        <v>889</v>
      </c>
      <c r="G179" s="248" t="s">
        <v>228</v>
      </c>
      <c r="H179" s="249">
        <v>4.26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694</v>
      </c>
    </row>
    <row r="180" spans="1:65" s="2" customFormat="1" ht="44.25" customHeight="1">
      <c r="A180" s="37"/>
      <c r="B180" s="38"/>
      <c r="C180" s="245" t="s">
        <v>73</v>
      </c>
      <c r="D180" s="245" t="s">
        <v>206</v>
      </c>
      <c r="E180" s="246" t="s">
        <v>806</v>
      </c>
      <c r="F180" s="247" t="s">
        <v>891</v>
      </c>
      <c r="G180" s="248" t="s">
        <v>228</v>
      </c>
      <c r="H180" s="249">
        <v>3.828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699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892</v>
      </c>
      <c r="F181" s="232" t="s">
        <v>796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204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206</v>
      </c>
      <c r="E182" s="246" t="s">
        <v>808</v>
      </c>
      <c r="F182" s="247" t="s">
        <v>893</v>
      </c>
      <c r="G182" s="248" t="s">
        <v>209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703</v>
      </c>
    </row>
    <row r="183" spans="1:65" s="2" customFormat="1" ht="16.5" customHeight="1">
      <c r="A183" s="37"/>
      <c r="B183" s="38"/>
      <c r="C183" s="245" t="s">
        <v>73</v>
      </c>
      <c r="D183" s="245" t="s">
        <v>206</v>
      </c>
      <c r="E183" s="246" t="s">
        <v>1143</v>
      </c>
      <c r="F183" s="247" t="s">
        <v>895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706</v>
      </c>
    </row>
    <row r="184" spans="1:65" s="2" customFormat="1" ht="16.5" customHeight="1">
      <c r="A184" s="37"/>
      <c r="B184" s="38"/>
      <c r="C184" s="245" t="s">
        <v>73</v>
      </c>
      <c r="D184" s="245" t="s">
        <v>206</v>
      </c>
      <c r="E184" s="246" t="s">
        <v>812</v>
      </c>
      <c r="F184" s="247" t="s">
        <v>896</v>
      </c>
      <c r="G184" s="248" t="s">
        <v>209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814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815</v>
      </c>
      <c r="F185" s="247" t="s">
        <v>418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817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964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1144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964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C..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909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910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911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912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189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B, C, D - IV.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162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964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164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C..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190</v>
      </c>
      <c r="D123" s="219" t="s">
        <v>58</v>
      </c>
      <c r="E123" s="219" t="s">
        <v>54</v>
      </c>
      <c r="F123" s="219" t="s">
        <v>55</v>
      </c>
      <c r="G123" s="219" t="s">
        <v>191</v>
      </c>
      <c r="H123" s="219" t="s">
        <v>192</v>
      </c>
      <c r="I123" s="220" t="s">
        <v>193</v>
      </c>
      <c r="J123" s="221" t="s">
        <v>170</v>
      </c>
      <c r="K123" s="222" t="s">
        <v>194</v>
      </c>
      <c r="L123" s="223"/>
      <c r="M123" s="99" t="s">
        <v>1</v>
      </c>
      <c r="N123" s="100" t="s">
        <v>37</v>
      </c>
      <c r="O123" s="100" t="s">
        <v>195</v>
      </c>
      <c r="P123" s="100" t="s">
        <v>196</v>
      </c>
      <c r="Q123" s="100" t="s">
        <v>197</v>
      </c>
      <c r="R123" s="100" t="s">
        <v>198</v>
      </c>
      <c r="S123" s="100" t="s">
        <v>199</v>
      </c>
      <c r="T123" s="101" t="s">
        <v>200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201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172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913</v>
      </c>
      <c r="F125" s="232" t="s">
        <v>914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210</v>
      </c>
      <c r="AT125" s="241" t="s">
        <v>72</v>
      </c>
      <c r="AU125" s="241" t="s">
        <v>73</v>
      </c>
      <c r="AY125" s="240" t="s">
        <v>204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206</v>
      </c>
      <c r="E126" s="246" t="s">
        <v>915</v>
      </c>
      <c r="F126" s="247" t="s">
        <v>916</v>
      </c>
      <c r="G126" s="248" t="s">
        <v>917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918</v>
      </c>
      <c r="AT126" s="257" t="s">
        <v>206</v>
      </c>
      <c r="AU126" s="257" t="s">
        <v>80</v>
      </c>
      <c r="AY126" s="16" t="s">
        <v>204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918</v>
      </c>
      <c r="BM126" s="257" t="s">
        <v>1145</v>
      </c>
    </row>
    <row r="127" spans="1:51" s="14" customFormat="1" ht="12">
      <c r="A127" s="14"/>
      <c r="B127" s="270"/>
      <c r="C127" s="271"/>
      <c r="D127" s="261" t="s">
        <v>212</v>
      </c>
      <c r="E127" s="272" t="s">
        <v>1</v>
      </c>
      <c r="F127" s="273" t="s">
        <v>920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212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204</v>
      </c>
    </row>
    <row r="128" spans="1:51" s="14" customFormat="1" ht="12">
      <c r="A128" s="14"/>
      <c r="B128" s="270"/>
      <c r="C128" s="271"/>
      <c r="D128" s="261" t="s">
        <v>212</v>
      </c>
      <c r="E128" s="272" t="s">
        <v>1</v>
      </c>
      <c r="F128" s="273" t="s">
        <v>921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212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204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922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925</v>
      </c>
      <c r="F131" s="243" t="s">
        <v>926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206</v>
      </c>
      <c r="E132" s="246" t="s">
        <v>927</v>
      </c>
      <c r="F132" s="247" t="s">
        <v>928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1146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931</v>
      </c>
      <c r="F133" s="243" t="s">
        <v>932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206</v>
      </c>
      <c r="E134" s="246" t="s">
        <v>933</v>
      </c>
      <c r="F134" s="247" t="s">
        <v>934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1147</v>
      </c>
    </row>
    <row r="135" spans="1:65" s="2" customFormat="1" ht="16.5" customHeight="1">
      <c r="A135" s="37"/>
      <c r="B135" s="38"/>
      <c r="C135" s="245" t="s">
        <v>253</v>
      </c>
      <c r="D135" s="245" t="s">
        <v>206</v>
      </c>
      <c r="E135" s="246" t="s">
        <v>936</v>
      </c>
      <c r="F135" s="247" t="s">
        <v>937</v>
      </c>
      <c r="G135" s="248" t="s">
        <v>426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929</v>
      </c>
      <c r="AT135" s="257" t="s">
        <v>206</v>
      </c>
      <c r="AU135" s="257" t="s">
        <v>85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929</v>
      </c>
      <c r="BM135" s="257" t="s">
        <v>1148</v>
      </c>
    </row>
    <row r="136" spans="1:65" s="2" customFormat="1" ht="21.75" customHeight="1">
      <c r="A136" s="37"/>
      <c r="B136" s="38"/>
      <c r="C136" s="245" t="s">
        <v>210</v>
      </c>
      <c r="D136" s="245" t="s">
        <v>206</v>
      </c>
      <c r="E136" s="246" t="s">
        <v>939</v>
      </c>
      <c r="F136" s="247" t="s">
        <v>940</v>
      </c>
      <c r="G136" s="248" t="s">
        <v>426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929</v>
      </c>
      <c r="AT136" s="257" t="s">
        <v>206</v>
      </c>
      <c r="AU136" s="257" t="s">
        <v>85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929</v>
      </c>
      <c r="BM136" s="257" t="s">
        <v>1149</v>
      </c>
    </row>
    <row r="137" spans="1:65" s="2" customFormat="1" ht="16.5" customHeight="1">
      <c r="A137" s="37"/>
      <c r="B137" s="38"/>
      <c r="C137" s="245" t="s">
        <v>241</v>
      </c>
      <c r="D137" s="245" t="s">
        <v>206</v>
      </c>
      <c r="E137" s="246" t="s">
        <v>942</v>
      </c>
      <c r="F137" s="247" t="s">
        <v>943</v>
      </c>
      <c r="G137" s="248" t="s">
        <v>426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929</v>
      </c>
      <c r="AT137" s="257" t="s">
        <v>206</v>
      </c>
      <c r="AU137" s="257" t="s">
        <v>85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929</v>
      </c>
      <c r="BM137" s="257" t="s">
        <v>1150</v>
      </c>
    </row>
    <row r="138" spans="1:65" s="2" customFormat="1" ht="21.75" customHeight="1">
      <c r="A138" s="37"/>
      <c r="B138" s="38"/>
      <c r="C138" s="245" t="s">
        <v>261</v>
      </c>
      <c r="D138" s="245" t="s">
        <v>206</v>
      </c>
      <c r="E138" s="246" t="s">
        <v>945</v>
      </c>
      <c r="F138" s="247" t="s">
        <v>946</v>
      </c>
      <c r="G138" s="248" t="s">
        <v>426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929</v>
      </c>
      <c r="AT138" s="257" t="s">
        <v>206</v>
      </c>
      <c r="AU138" s="257" t="s">
        <v>85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929</v>
      </c>
      <c r="BM138" s="257" t="s">
        <v>1151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964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1152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964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C...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173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178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910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949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950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189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B, C, D - IV.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162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964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164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C...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190</v>
      </c>
      <c r="D124" s="219" t="s">
        <v>58</v>
      </c>
      <c r="E124" s="219" t="s">
        <v>54</v>
      </c>
      <c r="F124" s="219" t="s">
        <v>55</v>
      </c>
      <c r="G124" s="219" t="s">
        <v>191</v>
      </c>
      <c r="H124" s="219" t="s">
        <v>192</v>
      </c>
      <c r="I124" s="220" t="s">
        <v>193</v>
      </c>
      <c r="J124" s="221" t="s">
        <v>170</v>
      </c>
      <c r="K124" s="222" t="s">
        <v>194</v>
      </c>
      <c r="L124" s="223"/>
      <c r="M124" s="99" t="s">
        <v>1</v>
      </c>
      <c r="N124" s="100" t="s">
        <v>37</v>
      </c>
      <c r="O124" s="100" t="s">
        <v>195</v>
      </c>
      <c r="P124" s="100" t="s">
        <v>196</v>
      </c>
      <c r="Q124" s="100" t="s">
        <v>197</v>
      </c>
      <c r="R124" s="100" t="s">
        <v>198</v>
      </c>
      <c r="S124" s="100" t="s">
        <v>199</v>
      </c>
      <c r="T124" s="101" t="s">
        <v>200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201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0.038400000000000004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172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202</v>
      </c>
      <c r="F126" s="232" t="s">
        <v>203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0.038400000000000004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204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273</v>
      </c>
      <c r="F127" s="243" t="s">
        <v>308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0.038400000000000004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204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206</v>
      </c>
      <c r="E128" s="246" t="s">
        <v>951</v>
      </c>
      <c r="F128" s="247" t="s">
        <v>952</v>
      </c>
      <c r="G128" s="248" t="s">
        <v>228</v>
      </c>
      <c r="H128" s="249">
        <v>960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0.038400000000000004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210</v>
      </c>
      <c r="AT128" s="257" t="s">
        <v>206</v>
      </c>
      <c r="AU128" s="257" t="s">
        <v>85</v>
      </c>
      <c r="AY128" s="16" t="s">
        <v>204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210</v>
      </c>
      <c r="BM128" s="257" t="s">
        <v>1153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954</v>
      </c>
      <c r="G129" s="271"/>
      <c r="H129" s="274">
        <v>960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955</v>
      </c>
      <c r="F131" s="243" t="s">
        <v>956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206</v>
      </c>
      <c r="E132" s="246" t="s">
        <v>957</v>
      </c>
      <c r="F132" s="247" t="s">
        <v>956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1154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959</v>
      </c>
      <c r="F133" s="243" t="s">
        <v>960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206</v>
      </c>
      <c r="E134" s="246" t="s">
        <v>961</v>
      </c>
      <c r="F134" s="247" t="s">
        <v>962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1155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1158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ROUND((SUM(BE140:BE449)),2)</f>
        <v>0</v>
      </c>
      <c r="G37" s="37"/>
      <c r="H37" s="37"/>
      <c r="I37" s="171">
        <v>0.21</v>
      </c>
      <c r="J37" s="170">
        <f>ROUND(((SUM(BE140:BE449))*I37),2)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ROUND((SUM(BF140:BF449)),2)</f>
        <v>0</v>
      </c>
      <c r="G38" s="37"/>
      <c r="H38" s="37"/>
      <c r="I38" s="171">
        <v>0.15</v>
      </c>
      <c r="J38" s="170">
        <f>ROUND(((SUM(BF140:BF449))*I38),2)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ROUND((SUM(BG140:BG449)),2)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ROUND((SUM(BH140:BH449)),2)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ROUND((SUM(BI140:BI449)),2)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173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174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175</v>
      </c>
      <c r="E103" s="212"/>
      <c r="F103" s="212"/>
      <c r="G103" s="212"/>
      <c r="H103" s="212"/>
      <c r="I103" s="213"/>
      <c r="J103" s="214">
        <f>J185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176</v>
      </c>
      <c r="E104" s="212"/>
      <c r="F104" s="212"/>
      <c r="G104" s="212"/>
      <c r="H104" s="212"/>
      <c r="I104" s="213"/>
      <c r="J104" s="214">
        <f>J236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177</v>
      </c>
      <c r="E105" s="212"/>
      <c r="F105" s="212"/>
      <c r="G105" s="212"/>
      <c r="H105" s="212"/>
      <c r="I105" s="213"/>
      <c r="J105" s="214">
        <f>J264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178</v>
      </c>
      <c r="E106" s="212"/>
      <c r="F106" s="212"/>
      <c r="G106" s="212"/>
      <c r="H106" s="212"/>
      <c r="I106" s="213"/>
      <c r="J106" s="214">
        <f>J267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179</v>
      </c>
      <c r="E107" s="212"/>
      <c r="F107" s="212"/>
      <c r="G107" s="212"/>
      <c r="H107" s="212"/>
      <c r="I107" s="213"/>
      <c r="J107" s="214">
        <f>J328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180</v>
      </c>
      <c r="E108" s="212"/>
      <c r="F108" s="212"/>
      <c r="G108" s="212"/>
      <c r="H108" s="212"/>
      <c r="I108" s="213"/>
      <c r="J108" s="214">
        <f>J372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181</v>
      </c>
      <c r="E109" s="212"/>
      <c r="F109" s="212"/>
      <c r="G109" s="212"/>
      <c r="H109" s="212"/>
      <c r="I109" s="213"/>
      <c r="J109" s="214">
        <f>J379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182</v>
      </c>
      <c r="E110" s="206"/>
      <c r="F110" s="206"/>
      <c r="G110" s="206"/>
      <c r="H110" s="206"/>
      <c r="I110" s="207"/>
      <c r="J110" s="208">
        <f>J382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183</v>
      </c>
      <c r="E111" s="212"/>
      <c r="F111" s="212"/>
      <c r="G111" s="212"/>
      <c r="H111" s="212"/>
      <c r="I111" s="213"/>
      <c r="J111" s="214">
        <f>J383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184</v>
      </c>
      <c r="E112" s="212"/>
      <c r="F112" s="212"/>
      <c r="G112" s="212"/>
      <c r="H112" s="212"/>
      <c r="I112" s="213"/>
      <c r="J112" s="214">
        <f>J396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185</v>
      </c>
      <c r="E113" s="212"/>
      <c r="F113" s="212"/>
      <c r="G113" s="212"/>
      <c r="H113" s="212"/>
      <c r="I113" s="213"/>
      <c r="J113" s="214">
        <f>J407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186</v>
      </c>
      <c r="E114" s="212"/>
      <c r="F114" s="212"/>
      <c r="G114" s="212"/>
      <c r="H114" s="212"/>
      <c r="I114" s="213"/>
      <c r="J114" s="214">
        <f>J418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187</v>
      </c>
      <c r="E115" s="212"/>
      <c r="F115" s="212"/>
      <c r="G115" s="212"/>
      <c r="H115" s="212"/>
      <c r="I115" s="213"/>
      <c r="J115" s="214">
        <f>J421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188</v>
      </c>
      <c r="E116" s="212"/>
      <c r="F116" s="212"/>
      <c r="G116" s="212"/>
      <c r="H116" s="212"/>
      <c r="I116" s="213"/>
      <c r="J116" s="214">
        <f>J437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189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B, C, D - IV.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162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1156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164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1157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166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D.a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190</v>
      </c>
      <c r="D139" s="219" t="s">
        <v>58</v>
      </c>
      <c r="E139" s="219" t="s">
        <v>54</v>
      </c>
      <c r="F139" s="219" t="s">
        <v>55</v>
      </c>
      <c r="G139" s="219" t="s">
        <v>191</v>
      </c>
      <c r="H139" s="219" t="s">
        <v>192</v>
      </c>
      <c r="I139" s="220" t="s">
        <v>193</v>
      </c>
      <c r="J139" s="221" t="s">
        <v>170</v>
      </c>
      <c r="K139" s="222" t="s">
        <v>194</v>
      </c>
      <c r="L139" s="223"/>
      <c r="M139" s="99" t="s">
        <v>1</v>
      </c>
      <c r="N139" s="100" t="s">
        <v>37</v>
      </c>
      <c r="O139" s="100" t="s">
        <v>195</v>
      </c>
      <c r="P139" s="100" t="s">
        <v>196</v>
      </c>
      <c r="Q139" s="100" t="s">
        <v>197</v>
      </c>
      <c r="R139" s="100" t="s">
        <v>198</v>
      </c>
      <c r="S139" s="100" t="s">
        <v>199</v>
      </c>
      <c r="T139" s="101" t="s">
        <v>200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201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P141+P382</f>
        <v>0</v>
      </c>
      <c r="Q140" s="103"/>
      <c r="R140" s="226">
        <f>R141+R382</f>
        <v>25.42322065</v>
      </c>
      <c r="S140" s="103"/>
      <c r="T140" s="227">
        <f>T141+T382</f>
        <v>8.4291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172</v>
      </c>
      <c r="BK140" s="228">
        <f>BK141+BK382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202</v>
      </c>
      <c r="F141" s="232" t="s">
        <v>203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P142+P185+P236+P264+P267+P328+P372+P379</f>
        <v>0</v>
      </c>
      <c r="Q141" s="237"/>
      <c r="R141" s="238">
        <f>R142+R185+R236+R264+R267+R328+R372+R379</f>
        <v>21.16897625</v>
      </c>
      <c r="S141" s="237"/>
      <c r="T141" s="239">
        <f>T142+T185+T236+T264+T267+T328+T372+T379</f>
        <v>8.4291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204</v>
      </c>
      <c r="BK141" s="242">
        <f>BK142+BK185+BK236+BK264+BK267+BK328+BK372+BK379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205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SUM(P143:P184)</f>
        <v>0</v>
      </c>
      <c r="Q142" s="237"/>
      <c r="R142" s="238">
        <f>SUM(R143:R184)</f>
        <v>16.76723775</v>
      </c>
      <c r="S142" s="237"/>
      <c r="T142" s="239">
        <f>SUM(T143:T184)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204</v>
      </c>
      <c r="BK142" s="242">
        <f>SUM(BK143:BK184)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206</v>
      </c>
      <c r="E143" s="246" t="s">
        <v>207</v>
      </c>
      <c r="F143" s="247" t="s">
        <v>208</v>
      </c>
      <c r="G143" s="248" t="s">
        <v>209</v>
      </c>
      <c r="H143" s="249">
        <v>123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14.785829999999999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85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1159</v>
      </c>
    </row>
    <row r="144" spans="1:51" s="13" customFormat="1" ht="12">
      <c r="A144" s="13"/>
      <c r="B144" s="259"/>
      <c r="C144" s="260"/>
      <c r="D144" s="261" t="s">
        <v>212</v>
      </c>
      <c r="E144" s="262" t="s">
        <v>1</v>
      </c>
      <c r="F144" s="263" t="s">
        <v>213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212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204</v>
      </c>
    </row>
    <row r="145" spans="1:51" s="14" customFormat="1" ht="12">
      <c r="A145" s="14"/>
      <c r="B145" s="270"/>
      <c r="C145" s="271"/>
      <c r="D145" s="261" t="s">
        <v>212</v>
      </c>
      <c r="E145" s="272" t="s">
        <v>1</v>
      </c>
      <c r="F145" s="273" t="s">
        <v>214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212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204</v>
      </c>
    </row>
    <row r="146" spans="1:51" s="14" customFormat="1" ht="12">
      <c r="A146" s="14"/>
      <c r="B146" s="270"/>
      <c r="C146" s="271"/>
      <c r="D146" s="261" t="s">
        <v>212</v>
      </c>
      <c r="E146" s="272" t="s">
        <v>1</v>
      </c>
      <c r="F146" s="273" t="s">
        <v>1160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212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204</v>
      </c>
    </row>
    <row r="147" spans="1:51" s="14" customFormat="1" ht="12">
      <c r="A147" s="14"/>
      <c r="B147" s="270"/>
      <c r="C147" s="271"/>
      <c r="D147" s="261" t="s">
        <v>212</v>
      </c>
      <c r="E147" s="272" t="s">
        <v>1</v>
      </c>
      <c r="F147" s="273" t="s">
        <v>1161</v>
      </c>
      <c r="G147" s="271"/>
      <c r="H147" s="274">
        <v>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212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204</v>
      </c>
    </row>
    <row r="148" spans="1:51" s="14" customFormat="1" ht="12">
      <c r="A148" s="14"/>
      <c r="B148" s="270"/>
      <c r="C148" s="271"/>
      <c r="D148" s="261" t="s">
        <v>212</v>
      </c>
      <c r="E148" s="272" t="s">
        <v>1</v>
      </c>
      <c r="F148" s="273" t="s">
        <v>217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212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204</v>
      </c>
    </row>
    <row r="149" spans="1:51" s="14" customFormat="1" ht="12">
      <c r="A149" s="14"/>
      <c r="B149" s="270"/>
      <c r="C149" s="271"/>
      <c r="D149" s="261" t="s">
        <v>212</v>
      </c>
      <c r="E149" s="272" t="s">
        <v>1</v>
      </c>
      <c r="F149" s="273" t="s">
        <v>1162</v>
      </c>
      <c r="G149" s="271"/>
      <c r="H149" s="274">
        <v>9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212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204</v>
      </c>
    </row>
    <row r="150" spans="1:51" s="14" customFormat="1" ht="12">
      <c r="A150" s="14"/>
      <c r="B150" s="270"/>
      <c r="C150" s="271"/>
      <c r="D150" s="261" t="s">
        <v>212</v>
      </c>
      <c r="E150" s="272" t="s">
        <v>1</v>
      </c>
      <c r="F150" s="273" t="s">
        <v>970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212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204</v>
      </c>
    </row>
    <row r="151" spans="1:51" s="14" customFormat="1" ht="12">
      <c r="A151" s="14"/>
      <c r="B151" s="270"/>
      <c r="C151" s="271"/>
      <c r="D151" s="261" t="s">
        <v>212</v>
      </c>
      <c r="E151" s="272" t="s">
        <v>1</v>
      </c>
      <c r="F151" s="273" t="s">
        <v>1163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212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204</v>
      </c>
    </row>
    <row r="152" spans="1:51" s="14" customFormat="1" ht="12">
      <c r="A152" s="14"/>
      <c r="B152" s="270"/>
      <c r="C152" s="271"/>
      <c r="D152" s="261" t="s">
        <v>212</v>
      </c>
      <c r="E152" s="272" t="s">
        <v>1</v>
      </c>
      <c r="F152" s="273" t="s">
        <v>1164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212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204</v>
      </c>
    </row>
    <row r="153" spans="1:51" s="14" customFormat="1" ht="12">
      <c r="A153" s="14"/>
      <c r="B153" s="270"/>
      <c r="C153" s="271"/>
      <c r="D153" s="261" t="s">
        <v>212</v>
      </c>
      <c r="E153" s="272" t="s">
        <v>1</v>
      </c>
      <c r="F153" s="273" t="s">
        <v>1165</v>
      </c>
      <c r="G153" s="271"/>
      <c r="H153" s="274">
        <v>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212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204</v>
      </c>
    </row>
    <row r="154" spans="1:51" s="14" customFormat="1" ht="12">
      <c r="A154" s="14"/>
      <c r="B154" s="270"/>
      <c r="C154" s="271"/>
      <c r="D154" s="261" t="s">
        <v>212</v>
      </c>
      <c r="E154" s="272" t="s">
        <v>1</v>
      </c>
      <c r="F154" s="273" t="s">
        <v>1166</v>
      </c>
      <c r="G154" s="271"/>
      <c r="H154" s="274">
        <v>6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212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204</v>
      </c>
    </row>
    <row r="155" spans="1:51" s="14" customFormat="1" ht="12">
      <c r="A155" s="14"/>
      <c r="B155" s="270"/>
      <c r="C155" s="271"/>
      <c r="D155" s="261" t="s">
        <v>212</v>
      </c>
      <c r="E155" s="272" t="s">
        <v>1</v>
      </c>
      <c r="F155" s="273" t="s">
        <v>1167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212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204</v>
      </c>
    </row>
    <row r="156" spans="1:51" s="14" customFormat="1" ht="12">
      <c r="A156" s="14"/>
      <c r="B156" s="270"/>
      <c r="C156" s="271"/>
      <c r="D156" s="261" t="s">
        <v>212</v>
      </c>
      <c r="E156" s="272" t="s">
        <v>1</v>
      </c>
      <c r="F156" s="273" t="s">
        <v>1168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212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204</v>
      </c>
    </row>
    <row r="157" spans="1:51" s="14" customFormat="1" ht="12">
      <c r="A157" s="14"/>
      <c r="B157" s="270"/>
      <c r="C157" s="271"/>
      <c r="D157" s="261" t="s">
        <v>212</v>
      </c>
      <c r="E157" s="272" t="s">
        <v>1</v>
      </c>
      <c r="F157" s="273" t="s">
        <v>1169</v>
      </c>
      <c r="G157" s="271"/>
      <c r="H157" s="274">
        <v>6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212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204</v>
      </c>
    </row>
    <row r="158" spans="1:51" s="14" customFormat="1" ht="12">
      <c r="A158" s="14"/>
      <c r="B158" s="270"/>
      <c r="C158" s="271"/>
      <c r="D158" s="261" t="s">
        <v>212</v>
      </c>
      <c r="E158" s="272" t="s">
        <v>1</v>
      </c>
      <c r="F158" s="273" t="s">
        <v>1170</v>
      </c>
      <c r="G158" s="271"/>
      <c r="H158" s="274">
        <v>7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212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204</v>
      </c>
    </row>
    <row r="159" spans="1:51" s="14" customFormat="1" ht="12">
      <c r="A159" s="14"/>
      <c r="B159" s="270"/>
      <c r="C159" s="271"/>
      <c r="D159" s="261" t="s">
        <v>212</v>
      </c>
      <c r="E159" s="272" t="s">
        <v>1</v>
      </c>
      <c r="F159" s="273" t="s">
        <v>225</v>
      </c>
      <c r="G159" s="271"/>
      <c r="H159" s="274">
        <v>7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212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204</v>
      </c>
    </row>
    <row r="160" spans="1:51" s="14" customFormat="1" ht="12">
      <c r="A160" s="14"/>
      <c r="B160" s="270"/>
      <c r="C160" s="271"/>
      <c r="D160" s="261" t="s">
        <v>212</v>
      </c>
      <c r="E160" s="272" t="s">
        <v>1</v>
      </c>
      <c r="F160" s="273" t="s">
        <v>1171</v>
      </c>
      <c r="G160" s="271"/>
      <c r="H160" s="274">
        <v>6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212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204</v>
      </c>
    </row>
    <row r="161" spans="1:51" s="14" customFormat="1" ht="12">
      <c r="A161" s="14"/>
      <c r="B161" s="270"/>
      <c r="C161" s="271"/>
      <c r="D161" s="261" t="s">
        <v>212</v>
      </c>
      <c r="E161" s="272" t="s">
        <v>1</v>
      </c>
      <c r="F161" s="273" t="s">
        <v>1172</v>
      </c>
      <c r="G161" s="271"/>
      <c r="H161" s="274">
        <v>7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212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204</v>
      </c>
    </row>
    <row r="162" spans="1:51" s="14" customFormat="1" ht="12">
      <c r="A162" s="14"/>
      <c r="B162" s="270"/>
      <c r="C162" s="271"/>
      <c r="D162" s="261" t="s">
        <v>212</v>
      </c>
      <c r="E162" s="272" t="s">
        <v>1</v>
      </c>
      <c r="F162" s="273" t="s">
        <v>1173</v>
      </c>
      <c r="G162" s="271"/>
      <c r="H162" s="274">
        <v>7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212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204</v>
      </c>
    </row>
    <row r="163" spans="1:65" s="2" customFormat="1" ht="21.75" customHeight="1">
      <c r="A163" s="37"/>
      <c r="B163" s="38"/>
      <c r="C163" s="245" t="s">
        <v>85</v>
      </c>
      <c r="D163" s="245" t="s">
        <v>206</v>
      </c>
      <c r="E163" s="246" t="s">
        <v>226</v>
      </c>
      <c r="F163" s="247" t="s">
        <v>227</v>
      </c>
      <c r="G163" s="248" t="s">
        <v>228</v>
      </c>
      <c r="H163" s="249">
        <v>11.725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0.04564</v>
      </c>
      <c r="R163" s="255">
        <f>Q163*H163</f>
        <v>0.535129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85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1174</v>
      </c>
    </row>
    <row r="164" spans="1:51" s="13" customFormat="1" ht="12">
      <c r="A164" s="13"/>
      <c r="B164" s="259"/>
      <c r="C164" s="260"/>
      <c r="D164" s="261" t="s">
        <v>212</v>
      </c>
      <c r="E164" s="262" t="s">
        <v>1</v>
      </c>
      <c r="F164" s="263" t="s">
        <v>230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212</v>
      </c>
      <c r="AU164" s="269" t="s">
        <v>85</v>
      </c>
      <c r="AV164" s="13" t="s">
        <v>80</v>
      </c>
      <c r="AW164" s="13" t="s">
        <v>30</v>
      </c>
      <c r="AX164" s="13" t="s">
        <v>73</v>
      </c>
      <c r="AY164" s="269" t="s">
        <v>204</v>
      </c>
    </row>
    <row r="165" spans="1:51" s="14" customFormat="1" ht="12">
      <c r="A165" s="14"/>
      <c r="B165" s="270"/>
      <c r="C165" s="271"/>
      <c r="D165" s="261" t="s">
        <v>212</v>
      </c>
      <c r="E165" s="272" t="s">
        <v>1</v>
      </c>
      <c r="F165" s="273" t="s">
        <v>1175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212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204</v>
      </c>
    </row>
    <row r="166" spans="1:51" s="14" customFormat="1" ht="12">
      <c r="A166" s="14"/>
      <c r="B166" s="270"/>
      <c r="C166" s="271"/>
      <c r="D166" s="261" t="s">
        <v>212</v>
      </c>
      <c r="E166" s="272" t="s">
        <v>1</v>
      </c>
      <c r="F166" s="273" t="s">
        <v>1176</v>
      </c>
      <c r="G166" s="271"/>
      <c r="H166" s="274">
        <v>0.525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212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204</v>
      </c>
    </row>
    <row r="167" spans="1:51" s="14" customFormat="1" ht="12">
      <c r="A167" s="14"/>
      <c r="B167" s="270"/>
      <c r="C167" s="271"/>
      <c r="D167" s="261" t="s">
        <v>212</v>
      </c>
      <c r="E167" s="272" t="s">
        <v>1</v>
      </c>
      <c r="F167" s="273" t="s">
        <v>1177</v>
      </c>
      <c r="G167" s="271"/>
      <c r="H167" s="274">
        <v>1.05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212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204</v>
      </c>
    </row>
    <row r="168" spans="1:51" s="14" customFormat="1" ht="12">
      <c r="A168" s="14"/>
      <c r="B168" s="270"/>
      <c r="C168" s="271"/>
      <c r="D168" s="261" t="s">
        <v>212</v>
      </c>
      <c r="E168" s="272" t="s">
        <v>1</v>
      </c>
      <c r="F168" s="273" t="s">
        <v>1178</v>
      </c>
      <c r="G168" s="271"/>
      <c r="H168" s="274">
        <v>0.525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212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204</v>
      </c>
    </row>
    <row r="169" spans="1:51" s="13" customFormat="1" ht="12">
      <c r="A169" s="13"/>
      <c r="B169" s="259"/>
      <c r="C169" s="260"/>
      <c r="D169" s="261" t="s">
        <v>212</v>
      </c>
      <c r="E169" s="262" t="s">
        <v>1</v>
      </c>
      <c r="F169" s="263" t="s">
        <v>234</v>
      </c>
      <c r="G169" s="260"/>
      <c r="H169" s="262" t="s">
        <v>1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212</v>
      </c>
      <c r="AU169" s="269" t="s">
        <v>85</v>
      </c>
      <c r="AV169" s="13" t="s">
        <v>80</v>
      </c>
      <c r="AW169" s="13" t="s">
        <v>30</v>
      </c>
      <c r="AX169" s="13" t="s">
        <v>73</v>
      </c>
      <c r="AY169" s="269" t="s">
        <v>204</v>
      </c>
    </row>
    <row r="170" spans="1:51" s="14" customFormat="1" ht="12">
      <c r="A170" s="14"/>
      <c r="B170" s="270"/>
      <c r="C170" s="271"/>
      <c r="D170" s="261" t="s">
        <v>212</v>
      </c>
      <c r="E170" s="272" t="s">
        <v>1</v>
      </c>
      <c r="F170" s="273" t="s">
        <v>1179</v>
      </c>
      <c r="G170" s="271"/>
      <c r="H170" s="274">
        <v>2.275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212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204</v>
      </c>
    </row>
    <row r="171" spans="1:51" s="14" customFormat="1" ht="12">
      <c r="A171" s="14"/>
      <c r="B171" s="270"/>
      <c r="C171" s="271"/>
      <c r="D171" s="261" t="s">
        <v>212</v>
      </c>
      <c r="E171" s="272" t="s">
        <v>1</v>
      </c>
      <c r="F171" s="273" t="s">
        <v>1180</v>
      </c>
      <c r="G171" s="271"/>
      <c r="H171" s="274">
        <v>2.275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212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204</v>
      </c>
    </row>
    <row r="172" spans="1:51" s="14" customFormat="1" ht="12">
      <c r="A172" s="14"/>
      <c r="B172" s="270"/>
      <c r="C172" s="271"/>
      <c r="D172" s="261" t="s">
        <v>212</v>
      </c>
      <c r="E172" s="272" t="s">
        <v>1</v>
      </c>
      <c r="F172" s="273" t="s">
        <v>1181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212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204</v>
      </c>
    </row>
    <row r="173" spans="1:51" s="14" customFormat="1" ht="12">
      <c r="A173" s="14"/>
      <c r="B173" s="270"/>
      <c r="C173" s="271"/>
      <c r="D173" s="261" t="s">
        <v>212</v>
      </c>
      <c r="E173" s="272" t="s">
        <v>1</v>
      </c>
      <c r="F173" s="273" t="s">
        <v>1182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212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204</v>
      </c>
    </row>
    <row r="174" spans="1:65" s="2" customFormat="1" ht="21.75" customHeight="1">
      <c r="A174" s="37"/>
      <c r="B174" s="38"/>
      <c r="C174" s="245" t="s">
        <v>90</v>
      </c>
      <c r="D174" s="245" t="s">
        <v>206</v>
      </c>
      <c r="E174" s="246" t="s">
        <v>238</v>
      </c>
      <c r="F174" s="247" t="s">
        <v>239</v>
      </c>
      <c r="G174" s="248" t="s">
        <v>228</v>
      </c>
      <c r="H174" s="249">
        <v>11.725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0.12335</v>
      </c>
      <c r="R174" s="255">
        <f>Q174*H174</f>
        <v>1.44627875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85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1183</v>
      </c>
    </row>
    <row r="175" spans="1:51" s="13" customFormat="1" ht="12">
      <c r="A175" s="13"/>
      <c r="B175" s="259"/>
      <c r="C175" s="260"/>
      <c r="D175" s="261" t="s">
        <v>212</v>
      </c>
      <c r="E175" s="262" t="s">
        <v>1</v>
      </c>
      <c r="F175" s="263" t="s">
        <v>230</v>
      </c>
      <c r="G175" s="260"/>
      <c r="H175" s="262" t="s">
        <v>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212</v>
      </c>
      <c r="AU175" s="269" t="s">
        <v>85</v>
      </c>
      <c r="AV175" s="13" t="s">
        <v>80</v>
      </c>
      <c r="AW175" s="13" t="s">
        <v>30</v>
      </c>
      <c r="AX175" s="13" t="s">
        <v>73</v>
      </c>
      <c r="AY175" s="269" t="s">
        <v>204</v>
      </c>
    </row>
    <row r="176" spans="1:51" s="14" customFormat="1" ht="12">
      <c r="A176" s="14"/>
      <c r="B176" s="270"/>
      <c r="C176" s="271"/>
      <c r="D176" s="261" t="s">
        <v>212</v>
      </c>
      <c r="E176" s="272" t="s">
        <v>1</v>
      </c>
      <c r="F176" s="273" t="s">
        <v>1175</v>
      </c>
      <c r="G176" s="271"/>
      <c r="H176" s="274">
        <v>0.525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212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204</v>
      </c>
    </row>
    <row r="177" spans="1:51" s="14" customFormat="1" ht="12">
      <c r="A177" s="14"/>
      <c r="B177" s="270"/>
      <c r="C177" s="271"/>
      <c r="D177" s="261" t="s">
        <v>212</v>
      </c>
      <c r="E177" s="272" t="s">
        <v>1</v>
      </c>
      <c r="F177" s="273" t="s">
        <v>1176</v>
      </c>
      <c r="G177" s="271"/>
      <c r="H177" s="274">
        <v>0.525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212</v>
      </c>
      <c r="AU177" s="280" t="s">
        <v>85</v>
      </c>
      <c r="AV177" s="14" t="s">
        <v>85</v>
      </c>
      <c r="AW177" s="14" t="s">
        <v>30</v>
      </c>
      <c r="AX177" s="14" t="s">
        <v>73</v>
      </c>
      <c r="AY177" s="280" t="s">
        <v>204</v>
      </c>
    </row>
    <row r="178" spans="1:51" s="14" customFormat="1" ht="12">
      <c r="A178" s="14"/>
      <c r="B178" s="270"/>
      <c r="C178" s="271"/>
      <c r="D178" s="261" t="s">
        <v>212</v>
      </c>
      <c r="E178" s="272" t="s">
        <v>1</v>
      </c>
      <c r="F178" s="273" t="s">
        <v>1177</v>
      </c>
      <c r="G178" s="271"/>
      <c r="H178" s="274">
        <v>1.05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212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204</v>
      </c>
    </row>
    <row r="179" spans="1:51" s="14" customFormat="1" ht="12">
      <c r="A179" s="14"/>
      <c r="B179" s="270"/>
      <c r="C179" s="271"/>
      <c r="D179" s="261" t="s">
        <v>212</v>
      </c>
      <c r="E179" s="272" t="s">
        <v>1</v>
      </c>
      <c r="F179" s="273" t="s">
        <v>1178</v>
      </c>
      <c r="G179" s="271"/>
      <c r="H179" s="274">
        <v>0.525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212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204</v>
      </c>
    </row>
    <row r="180" spans="1:51" s="13" customFormat="1" ht="12">
      <c r="A180" s="13"/>
      <c r="B180" s="259"/>
      <c r="C180" s="260"/>
      <c r="D180" s="261" t="s">
        <v>212</v>
      </c>
      <c r="E180" s="262" t="s">
        <v>1</v>
      </c>
      <c r="F180" s="263" t="s">
        <v>234</v>
      </c>
      <c r="G180" s="260"/>
      <c r="H180" s="262" t="s">
        <v>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212</v>
      </c>
      <c r="AU180" s="269" t="s">
        <v>85</v>
      </c>
      <c r="AV180" s="13" t="s">
        <v>80</v>
      </c>
      <c r="AW180" s="13" t="s">
        <v>30</v>
      </c>
      <c r="AX180" s="13" t="s">
        <v>73</v>
      </c>
      <c r="AY180" s="269" t="s">
        <v>204</v>
      </c>
    </row>
    <row r="181" spans="1:51" s="14" customFormat="1" ht="12">
      <c r="A181" s="14"/>
      <c r="B181" s="270"/>
      <c r="C181" s="271"/>
      <c r="D181" s="261" t="s">
        <v>212</v>
      </c>
      <c r="E181" s="272" t="s">
        <v>1</v>
      </c>
      <c r="F181" s="273" t="s">
        <v>1179</v>
      </c>
      <c r="G181" s="271"/>
      <c r="H181" s="274">
        <v>2.275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212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204</v>
      </c>
    </row>
    <row r="182" spans="1:51" s="14" customFormat="1" ht="12">
      <c r="A182" s="14"/>
      <c r="B182" s="270"/>
      <c r="C182" s="271"/>
      <c r="D182" s="261" t="s">
        <v>212</v>
      </c>
      <c r="E182" s="272" t="s">
        <v>1</v>
      </c>
      <c r="F182" s="273" t="s">
        <v>1180</v>
      </c>
      <c r="G182" s="271"/>
      <c r="H182" s="274">
        <v>2.275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212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204</v>
      </c>
    </row>
    <row r="183" spans="1:51" s="14" customFormat="1" ht="12">
      <c r="A183" s="14"/>
      <c r="B183" s="270"/>
      <c r="C183" s="271"/>
      <c r="D183" s="261" t="s">
        <v>212</v>
      </c>
      <c r="E183" s="272" t="s">
        <v>1</v>
      </c>
      <c r="F183" s="273" t="s">
        <v>1181</v>
      </c>
      <c r="G183" s="271"/>
      <c r="H183" s="274">
        <v>2.275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212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204</v>
      </c>
    </row>
    <row r="184" spans="1:51" s="14" customFormat="1" ht="12">
      <c r="A184" s="14"/>
      <c r="B184" s="270"/>
      <c r="C184" s="271"/>
      <c r="D184" s="261" t="s">
        <v>212</v>
      </c>
      <c r="E184" s="272" t="s">
        <v>1</v>
      </c>
      <c r="F184" s="273" t="s">
        <v>1182</v>
      </c>
      <c r="G184" s="271"/>
      <c r="H184" s="274">
        <v>2.275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212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204</v>
      </c>
    </row>
    <row r="185" spans="1:63" s="12" customFormat="1" ht="22.8" customHeight="1">
      <c r="A185" s="12"/>
      <c r="B185" s="229"/>
      <c r="C185" s="230"/>
      <c r="D185" s="231" t="s">
        <v>72</v>
      </c>
      <c r="E185" s="243" t="s">
        <v>241</v>
      </c>
      <c r="F185" s="243" t="s">
        <v>242</v>
      </c>
      <c r="G185" s="230"/>
      <c r="H185" s="230"/>
      <c r="I185" s="233"/>
      <c r="J185" s="244">
        <f>BK185</f>
        <v>0</v>
      </c>
      <c r="K185" s="230"/>
      <c r="L185" s="235"/>
      <c r="M185" s="236"/>
      <c r="N185" s="237"/>
      <c r="O185" s="237"/>
      <c r="P185" s="238">
        <f>SUM(P186:P235)</f>
        <v>0</v>
      </c>
      <c r="Q185" s="237"/>
      <c r="R185" s="238">
        <f>SUM(R186:R235)</f>
        <v>1.5477185</v>
      </c>
      <c r="S185" s="237"/>
      <c r="T185" s="239">
        <f>SUM(T186:T235)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80</v>
      </c>
      <c r="AT185" s="241" t="s">
        <v>72</v>
      </c>
      <c r="AU185" s="241" t="s">
        <v>80</v>
      </c>
      <c r="AY185" s="240" t="s">
        <v>204</v>
      </c>
      <c r="BK185" s="242">
        <f>SUM(BK186:BK235)</f>
        <v>0</v>
      </c>
    </row>
    <row r="186" spans="1:65" s="2" customFormat="1" ht="21.75" customHeight="1">
      <c r="A186" s="37"/>
      <c r="B186" s="38"/>
      <c r="C186" s="245" t="s">
        <v>210</v>
      </c>
      <c r="D186" s="245" t="s">
        <v>206</v>
      </c>
      <c r="E186" s="246" t="s">
        <v>243</v>
      </c>
      <c r="F186" s="247" t="s">
        <v>244</v>
      </c>
      <c r="G186" s="248" t="s">
        <v>228</v>
      </c>
      <c r="H186" s="249">
        <v>32.83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0.00026</v>
      </c>
      <c r="R186" s="255">
        <f>Q186*H186</f>
        <v>0.0085358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85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1184</v>
      </c>
    </row>
    <row r="187" spans="1:51" s="13" customFormat="1" ht="12">
      <c r="A187" s="13"/>
      <c r="B187" s="259"/>
      <c r="C187" s="260"/>
      <c r="D187" s="261" t="s">
        <v>212</v>
      </c>
      <c r="E187" s="262" t="s">
        <v>1</v>
      </c>
      <c r="F187" s="263" t="s">
        <v>230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212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204</v>
      </c>
    </row>
    <row r="188" spans="1:51" s="14" customFormat="1" ht="12">
      <c r="A188" s="14"/>
      <c r="B188" s="270"/>
      <c r="C188" s="271"/>
      <c r="D188" s="261" t="s">
        <v>212</v>
      </c>
      <c r="E188" s="272" t="s">
        <v>1</v>
      </c>
      <c r="F188" s="273" t="s">
        <v>1185</v>
      </c>
      <c r="G188" s="271"/>
      <c r="H188" s="274">
        <v>1.05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212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204</v>
      </c>
    </row>
    <row r="189" spans="1:51" s="14" customFormat="1" ht="12">
      <c r="A189" s="14"/>
      <c r="B189" s="270"/>
      <c r="C189" s="271"/>
      <c r="D189" s="261" t="s">
        <v>212</v>
      </c>
      <c r="E189" s="272" t="s">
        <v>1</v>
      </c>
      <c r="F189" s="273" t="s">
        <v>1186</v>
      </c>
      <c r="G189" s="271"/>
      <c r="H189" s="274">
        <v>1.05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212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204</v>
      </c>
    </row>
    <row r="190" spans="1:51" s="14" customFormat="1" ht="12">
      <c r="A190" s="14"/>
      <c r="B190" s="270"/>
      <c r="C190" s="271"/>
      <c r="D190" s="261" t="s">
        <v>212</v>
      </c>
      <c r="E190" s="272" t="s">
        <v>1</v>
      </c>
      <c r="F190" s="273" t="s">
        <v>1187</v>
      </c>
      <c r="G190" s="271"/>
      <c r="H190" s="274">
        <v>2.1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212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204</v>
      </c>
    </row>
    <row r="191" spans="1:51" s="14" customFormat="1" ht="12">
      <c r="A191" s="14"/>
      <c r="B191" s="270"/>
      <c r="C191" s="271"/>
      <c r="D191" s="261" t="s">
        <v>212</v>
      </c>
      <c r="E191" s="272" t="s">
        <v>1</v>
      </c>
      <c r="F191" s="273" t="s">
        <v>1188</v>
      </c>
      <c r="G191" s="271"/>
      <c r="H191" s="274">
        <v>1.05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212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204</v>
      </c>
    </row>
    <row r="192" spans="1:51" s="13" customFormat="1" ht="12">
      <c r="A192" s="13"/>
      <c r="B192" s="259"/>
      <c r="C192" s="260"/>
      <c r="D192" s="261" t="s">
        <v>212</v>
      </c>
      <c r="E192" s="262" t="s">
        <v>1</v>
      </c>
      <c r="F192" s="263" t="s">
        <v>234</v>
      </c>
      <c r="G192" s="260"/>
      <c r="H192" s="262" t="s">
        <v>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212</v>
      </c>
      <c r="AU192" s="269" t="s">
        <v>85</v>
      </c>
      <c r="AV192" s="13" t="s">
        <v>80</v>
      </c>
      <c r="AW192" s="13" t="s">
        <v>30</v>
      </c>
      <c r="AX192" s="13" t="s">
        <v>73</v>
      </c>
      <c r="AY192" s="269" t="s">
        <v>204</v>
      </c>
    </row>
    <row r="193" spans="1:51" s="14" customFormat="1" ht="12">
      <c r="A193" s="14"/>
      <c r="B193" s="270"/>
      <c r="C193" s="271"/>
      <c r="D193" s="261" t="s">
        <v>212</v>
      </c>
      <c r="E193" s="272" t="s">
        <v>1</v>
      </c>
      <c r="F193" s="273" t="s">
        <v>1189</v>
      </c>
      <c r="G193" s="271"/>
      <c r="H193" s="274">
        <v>4.55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212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204</v>
      </c>
    </row>
    <row r="194" spans="1:51" s="14" customFormat="1" ht="12">
      <c r="A194" s="14"/>
      <c r="B194" s="270"/>
      <c r="C194" s="271"/>
      <c r="D194" s="261" t="s">
        <v>212</v>
      </c>
      <c r="E194" s="272" t="s">
        <v>1</v>
      </c>
      <c r="F194" s="273" t="s">
        <v>1190</v>
      </c>
      <c r="G194" s="271"/>
      <c r="H194" s="274">
        <v>4.55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212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204</v>
      </c>
    </row>
    <row r="195" spans="1:51" s="14" customFormat="1" ht="12">
      <c r="A195" s="14"/>
      <c r="B195" s="270"/>
      <c r="C195" s="271"/>
      <c r="D195" s="261" t="s">
        <v>212</v>
      </c>
      <c r="E195" s="272" t="s">
        <v>1</v>
      </c>
      <c r="F195" s="273" t="s">
        <v>1191</v>
      </c>
      <c r="G195" s="271"/>
      <c r="H195" s="274">
        <v>4.55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212</v>
      </c>
      <c r="AU195" s="280" t="s">
        <v>85</v>
      </c>
      <c r="AV195" s="14" t="s">
        <v>85</v>
      </c>
      <c r="AW195" s="14" t="s">
        <v>30</v>
      </c>
      <c r="AX195" s="14" t="s">
        <v>73</v>
      </c>
      <c r="AY195" s="280" t="s">
        <v>204</v>
      </c>
    </row>
    <row r="196" spans="1:51" s="14" customFormat="1" ht="12">
      <c r="A196" s="14"/>
      <c r="B196" s="270"/>
      <c r="C196" s="271"/>
      <c r="D196" s="261" t="s">
        <v>212</v>
      </c>
      <c r="E196" s="272" t="s">
        <v>1</v>
      </c>
      <c r="F196" s="273" t="s">
        <v>1192</v>
      </c>
      <c r="G196" s="271"/>
      <c r="H196" s="274">
        <v>4.55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212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204</v>
      </c>
    </row>
    <row r="197" spans="1:51" s="14" customFormat="1" ht="12">
      <c r="A197" s="14"/>
      <c r="B197" s="270"/>
      <c r="C197" s="271"/>
      <c r="D197" s="261" t="s">
        <v>212</v>
      </c>
      <c r="E197" s="271"/>
      <c r="F197" s="273" t="s">
        <v>1193</v>
      </c>
      <c r="G197" s="271"/>
      <c r="H197" s="274">
        <v>32.83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212</v>
      </c>
      <c r="AU197" s="280" t="s">
        <v>85</v>
      </c>
      <c r="AV197" s="14" t="s">
        <v>85</v>
      </c>
      <c r="AW197" s="14" t="s">
        <v>4</v>
      </c>
      <c r="AX197" s="14" t="s">
        <v>80</v>
      </c>
      <c r="AY197" s="280" t="s">
        <v>204</v>
      </c>
    </row>
    <row r="198" spans="1:65" s="2" customFormat="1" ht="21.75" customHeight="1">
      <c r="A198" s="37"/>
      <c r="B198" s="38"/>
      <c r="C198" s="245" t="s">
        <v>253</v>
      </c>
      <c r="D198" s="245" t="s">
        <v>206</v>
      </c>
      <c r="E198" s="246" t="s">
        <v>254</v>
      </c>
      <c r="F198" s="247" t="s">
        <v>255</v>
      </c>
      <c r="G198" s="248" t="s">
        <v>228</v>
      </c>
      <c r="H198" s="249">
        <v>16.415</v>
      </c>
      <c r="I198" s="250"/>
      <c r="J198" s="251">
        <f>ROUND(I198*H198,2)</f>
        <v>0</v>
      </c>
      <c r="K198" s="252"/>
      <c r="L198" s="43"/>
      <c r="M198" s="253" t="s">
        <v>1</v>
      </c>
      <c r="N198" s="254" t="s">
        <v>39</v>
      </c>
      <c r="O198" s="90"/>
      <c r="P198" s="255">
        <f>O198*H198</f>
        <v>0</v>
      </c>
      <c r="Q198" s="255">
        <v>0.00438</v>
      </c>
      <c r="R198" s="255">
        <f>Q198*H198</f>
        <v>0.0718977</v>
      </c>
      <c r="S198" s="255">
        <v>0</v>
      </c>
      <c r="T198" s="25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7" t="s">
        <v>210</v>
      </c>
      <c r="AT198" s="257" t="s">
        <v>206</v>
      </c>
      <c r="AU198" s="257" t="s">
        <v>85</v>
      </c>
      <c r="AY198" s="16" t="s">
        <v>204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6" t="s">
        <v>85</v>
      </c>
      <c r="BK198" s="258">
        <f>ROUND(I198*H198,2)</f>
        <v>0</v>
      </c>
      <c r="BL198" s="16" t="s">
        <v>210</v>
      </c>
      <c r="BM198" s="257" t="s">
        <v>1194</v>
      </c>
    </row>
    <row r="199" spans="1:51" s="13" customFormat="1" ht="12">
      <c r="A199" s="13"/>
      <c r="B199" s="259"/>
      <c r="C199" s="260"/>
      <c r="D199" s="261" t="s">
        <v>212</v>
      </c>
      <c r="E199" s="262" t="s">
        <v>1</v>
      </c>
      <c r="F199" s="263" t="s">
        <v>230</v>
      </c>
      <c r="G199" s="260"/>
      <c r="H199" s="262" t="s">
        <v>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212</v>
      </c>
      <c r="AU199" s="269" t="s">
        <v>85</v>
      </c>
      <c r="AV199" s="13" t="s">
        <v>80</v>
      </c>
      <c r="AW199" s="13" t="s">
        <v>30</v>
      </c>
      <c r="AX199" s="13" t="s">
        <v>73</v>
      </c>
      <c r="AY199" s="269" t="s">
        <v>204</v>
      </c>
    </row>
    <row r="200" spans="1:51" s="14" customFormat="1" ht="12">
      <c r="A200" s="14"/>
      <c r="B200" s="270"/>
      <c r="C200" s="271"/>
      <c r="D200" s="261" t="s">
        <v>212</v>
      </c>
      <c r="E200" s="272" t="s">
        <v>1</v>
      </c>
      <c r="F200" s="273" t="s">
        <v>1175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212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204</v>
      </c>
    </row>
    <row r="201" spans="1:51" s="14" customFormat="1" ht="12">
      <c r="A201" s="14"/>
      <c r="B201" s="270"/>
      <c r="C201" s="271"/>
      <c r="D201" s="261" t="s">
        <v>212</v>
      </c>
      <c r="E201" s="272" t="s">
        <v>1</v>
      </c>
      <c r="F201" s="273" t="s">
        <v>1176</v>
      </c>
      <c r="G201" s="271"/>
      <c r="H201" s="274">
        <v>0.525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212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204</v>
      </c>
    </row>
    <row r="202" spans="1:51" s="14" customFormat="1" ht="12">
      <c r="A202" s="14"/>
      <c r="B202" s="270"/>
      <c r="C202" s="271"/>
      <c r="D202" s="261" t="s">
        <v>212</v>
      </c>
      <c r="E202" s="272" t="s">
        <v>1</v>
      </c>
      <c r="F202" s="273" t="s">
        <v>1177</v>
      </c>
      <c r="G202" s="271"/>
      <c r="H202" s="274">
        <v>1.05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212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204</v>
      </c>
    </row>
    <row r="203" spans="1:51" s="14" customFormat="1" ht="12">
      <c r="A203" s="14"/>
      <c r="B203" s="270"/>
      <c r="C203" s="271"/>
      <c r="D203" s="261" t="s">
        <v>212</v>
      </c>
      <c r="E203" s="272" t="s">
        <v>1</v>
      </c>
      <c r="F203" s="273" t="s">
        <v>1178</v>
      </c>
      <c r="G203" s="271"/>
      <c r="H203" s="274">
        <v>0.525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212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204</v>
      </c>
    </row>
    <row r="204" spans="1:51" s="13" customFormat="1" ht="12">
      <c r="A204" s="13"/>
      <c r="B204" s="259"/>
      <c r="C204" s="260"/>
      <c r="D204" s="261" t="s">
        <v>212</v>
      </c>
      <c r="E204" s="262" t="s">
        <v>1</v>
      </c>
      <c r="F204" s="263" t="s">
        <v>234</v>
      </c>
      <c r="G204" s="260"/>
      <c r="H204" s="262" t="s">
        <v>1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212</v>
      </c>
      <c r="AU204" s="269" t="s">
        <v>85</v>
      </c>
      <c r="AV204" s="13" t="s">
        <v>80</v>
      </c>
      <c r="AW204" s="13" t="s">
        <v>30</v>
      </c>
      <c r="AX204" s="13" t="s">
        <v>73</v>
      </c>
      <c r="AY204" s="269" t="s">
        <v>204</v>
      </c>
    </row>
    <row r="205" spans="1:51" s="14" customFormat="1" ht="12">
      <c r="A205" s="14"/>
      <c r="B205" s="270"/>
      <c r="C205" s="271"/>
      <c r="D205" s="261" t="s">
        <v>212</v>
      </c>
      <c r="E205" s="272" t="s">
        <v>1</v>
      </c>
      <c r="F205" s="273" t="s">
        <v>1179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212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204</v>
      </c>
    </row>
    <row r="206" spans="1:51" s="14" customFormat="1" ht="12">
      <c r="A206" s="14"/>
      <c r="B206" s="270"/>
      <c r="C206" s="271"/>
      <c r="D206" s="261" t="s">
        <v>212</v>
      </c>
      <c r="E206" s="272" t="s">
        <v>1</v>
      </c>
      <c r="F206" s="273" t="s">
        <v>1180</v>
      </c>
      <c r="G206" s="271"/>
      <c r="H206" s="274">
        <v>2.275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212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204</v>
      </c>
    </row>
    <row r="207" spans="1:51" s="14" customFormat="1" ht="12">
      <c r="A207" s="14"/>
      <c r="B207" s="270"/>
      <c r="C207" s="271"/>
      <c r="D207" s="261" t="s">
        <v>212</v>
      </c>
      <c r="E207" s="272" t="s">
        <v>1</v>
      </c>
      <c r="F207" s="273" t="s">
        <v>1181</v>
      </c>
      <c r="G207" s="271"/>
      <c r="H207" s="274">
        <v>2.275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212</v>
      </c>
      <c r="AU207" s="280" t="s">
        <v>85</v>
      </c>
      <c r="AV207" s="14" t="s">
        <v>85</v>
      </c>
      <c r="AW207" s="14" t="s">
        <v>30</v>
      </c>
      <c r="AX207" s="14" t="s">
        <v>73</v>
      </c>
      <c r="AY207" s="280" t="s">
        <v>204</v>
      </c>
    </row>
    <row r="208" spans="1:51" s="14" customFormat="1" ht="12">
      <c r="A208" s="14"/>
      <c r="B208" s="270"/>
      <c r="C208" s="271"/>
      <c r="D208" s="261" t="s">
        <v>212</v>
      </c>
      <c r="E208" s="272" t="s">
        <v>1</v>
      </c>
      <c r="F208" s="273" t="s">
        <v>1182</v>
      </c>
      <c r="G208" s="271"/>
      <c r="H208" s="274">
        <v>2.275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212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204</v>
      </c>
    </row>
    <row r="209" spans="1:51" s="14" customFormat="1" ht="12">
      <c r="A209" s="14"/>
      <c r="B209" s="270"/>
      <c r="C209" s="271"/>
      <c r="D209" s="261" t="s">
        <v>212</v>
      </c>
      <c r="E209" s="271"/>
      <c r="F209" s="273" t="s">
        <v>1195</v>
      </c>
      <c r="G209" s="271"/>
      <c r="H209" s="274">
        <v>16.415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212</v>
      </c>
      <c r="AU209" s="280" t="s">
        <v>85</v>
      </c>
      <c r="AV209" s="14" t="s">
        <v>85</v>
      </c>
      <c r="AW209" s="14" t="s">
        <v>4</v>
      </c>
      <c r="AX209" s="14" t="s">
        <v>80</v>
      </c>
      <c r="AY209" s="280" t="s">
        <v>204</v>
      </c>
    </row>
    <row r="210" spans="1:65" s="2" customFormat="1" ht="21.75" customHeight="1">
      <c r="A210" s="37"/>
      <c r="B210" s="38"/>
      <c r="C210" s="245" t="s">
        <v>241</v>
      </c>
      <c r="D210" s="245" t="s">
        <v>206</v>
      </c>
      <c r="E210" s="246" t="s">
        <v>258</v>
      </c>
      <c r="F210" s="247" t="s">
        <v>259</v>
      </c>
      <c r="G210" s="248" t="s">
        <v>228</v>
      </c>
      <c r="H210" s="249">
        <v>16.415</v>
      </c>
      <c r="I210" s="250"/>
      <c r="J210" s="251">
        <f>ROUND(I210*H210,2)</f>
        <v>0</v>
      </c>
      <c r="K210" s="252"/>
      <c r="L210" s="43"/>
      <c r="M210" s="253" t="s">
        <v>1</v>
      </c>
      <c r="N210" s="254" t="s">
        <v>39</v>
      </c>
      <c r="O210" s="90"/>
      <c r="P210" s="255">
        <f>O210*H210</f>
        <v>0</v>
      </c>
      <c r="Q210" s="255">
        <v>0.003</v>
      </c>
      <c r="R210" s="255">
        <f>Q210*H210</f>
        <v>0.049245</v>
      </c>
      <c r="S210" s="255">
        <v>0</v>
      </c>
      <c r="T210" s="25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7" t="s">
        <v>210</v>
      </c>
      <c r="AT210" s="257" t="s">
        <v>206</v>
      </c>
      <c r="AU210" s="257" t="s">
        <v>85</v>
      </c>
      <c r="AY210" s="16" t="s">
        <v>204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6" t="s">
        <v>85</v>
      </c>
      <c r="BK210" s="258">
        <f>ROUND(I210*H210,2)</f>
        <v>0</v>
      </c>
      <c r="BL210" s="16" t="s">
        <v>210</v>
      </c>
      <c r="BM210" s="257" t="s">
        <v>1196</v>
      </c>
    </row>
    <row r="211" spans="1:51" s="13" customFormat="1" ht="12">
      <c r="A211" s="13"/>
      <c r="B211" s="259"/>
      <c r="C211" s="260"/>
      <c r="D211" s="261" t="s">
        <v>212</v>
      </c>
      <c r="E211" s="262" t="s">
        <v>1</v>
      </c>
      <c r="F211" s="263" t="s">
        <v>230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212</v>
      </c>
      <c r="AU211" s="269" t="s">
        <v>85</v>
      </c>
      <c r="AV211" s="13" t="s">
        <v>80</v>
      </c>
      <c r="AW211" s="13" t="s">
        <v>30</v>
      </c>
      <c r="AX211" s="13" t="s">
        <v>73</v>
      </c>
      <c r="AY211" s="269" t="s">
        <v>204</v>
      </c>
    </row>
    <row r="212" spans="1:51" s="14" customFormat="1" ht="12">
      <c r="A212" s="14"/>
      <c r="B212" s="270"/>
      <c r="C212" s="271"/>
      <c r="D212" s="261" t="s">
        <v>212</v>
      </c>
      <c r="E212" s="272" t="s">
        <v>1</v>
      </c>
      <c r="F212" s="273" t="s">
        <v>1175</v>
      </c>
      <c r="G212" s="271"/>
      <c r="H212" s="274">
        <v>0.525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212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204</v>
      </c>
    </row>
    <row r="213" spans="1:51" s="14" customFormat="1" ht="12">
      <c r="A213" s="14"/>
      <c r="B213" s="270"/>
      <c r="C213" s="271"/>
      <c r="D213" s="261" t="s">
        <v>212</v>
      </c>
      <c r="E213" s="272" t="s">
        <v>1</v>
      </c>
      <c r="F213" s="273" t="s">
        <v>1176</v>
      </c>
      <c r="G213" s="271"/>
      <c r="H213" s="274">
        <v>0.525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212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204</v>
      </c>
    </row>
    <row r="214" spans="1:51" s="14" customFormat="1" ht="12">
      <c r="A214" s="14"/>
      <c r="B214" s="270"/>
      <c r="C214" s="271"/>
      <c r="D214" s="261" t="s">
        <v>212</v>
      </c>
      <c r="E214" s="272" t="s">
        <v>1</v>
      </c>
      <c r="F214" s="273" t="s">
        <v>1177</v>
      </c>
      <c r="G214" s="271"/>
      <c r="H214" s="274">
        <v>1.05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212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204</v>
      </c>
    </row>
    <row r="215" spans="1:51" s="14" customFormat="1" ht="12">
      <c r="A215" s="14"/>
      <c r="B215" s="270"/>
      <c r="C215" s="271"/>
      <c r="D215" s="261" t="s">
        <v>212</v>
      </c>
      <c r="E215" s="272" t="s">
        <v>1</v>
      </c>
      <c r="F215" s="273" t="s">
        <v>1178</v>
      </c>
      <c r="G215" s="271"/>
      <c r="H215" s="274">
        <v>0.525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212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204</v>
      </c>
    </row>
    <row r="216" spans="1:51" s="13" customFormat="1" ht="12">
      <c r="A216" s="13"/>
      <c r="B216" s="259"/>
      <c r="C216" s="260"/>
      <c r="D216" s="261" t="s">
        <v>212</v>
      </c>
      <c r="E216" s="262" t="s">
        <v>1</v>
      </c>
      <c r="F216" s="263" t="s">
        <v>234</v>
      </c>
      <c r="G216" s="260"/>
      <c r="H216" s="262" t="s">
        <v>1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212</v>
      </c>
      <c r="AU216" s="269" t="s">
        <v>85</v>
      </c>
      <c r="AV216" s="13" t="s">
        <v>80</v>
      </c>
      <c r="AW216" s="13" t="s">
        <v>30</v>
      </c>
      <c r="AX216" s="13" t="s">
        <v>73</v>
      </c>
      <c r="AY216" s="269" t="s">
        <v>204</v>
      </c>
    </row>
    <row r="217" spans="1:51" s="14" customFormat="1" ht="12">
      <c r="A217" s="14"/>
      <c r="B217" s="270"/>
      <c r="C217" s="271"/>
      <c r="D217" s="261" t="s">
        <v>212</v>
      </c>
      <c r="E217" s="272" t="s">
        <v>1</v>
      </c>
      <c r="F217" s="273" t="s">
        <v>1179</v>
      </c>
      <c r="G217" s="271"/>
      <c r="H217" s="274">
        <v>2.275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212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204</v>
      </c>
    </row>
    <row r="218" spans="1:51" s="14" customFormat="1" ht="12">
      <c r="A218" s="14"/>
      <c r="B218" s="270"/>
      <c r="C218" s="271"/>
      <c r="D218" s="261" t="s">
        <v>212</v>
      </c>
      <c r="E218" s="272" t="s">
        <v>1</v>
      </c>
      <c r="F218" s="273" t="s">
        <v>1180</v>
      </c>
      <c r="G218" s="271"/>
      <c r="H218" s="274">
        <v>2.275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212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204</v>
      </c>
    </row>
    <row r="219" spans="1:51" s="14" customFormat="1" ht="12">
      <c r="A219" s="14"/>
      <c r="B219" s="270"/>
      <c r="C219" s="271"/>
      <c r="D219" s="261" t="s">
        <v>212</v>
      </c>
      <c r="E219" s="272" t="s">
        <v>1</v>
      </c>
      <c r="F219" s="273" t="s">
        <v>1181</v>
      </c>
      <c r="G219" s="271"/>
      <c r="H219" s="274">
        <v>2.275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212</v>
      </c>
      <c r="AU219" s="280" t="s">
        <v>85</v>
      </c>
      <c r="AV219" s="14" t="s">
        <v>85</v>
      </c>
      <c r="AW219" s="14" t="s">
        <v>30</v>
      </c>
      <c r="AX219" s="14" t="s">
        <v>73</v>
      </c>
      <c r="AY219" s="280" t="s">
        <v>204</v>
      </c>
    </row>
    <row r="220" spans="1:51" s="14" customFormat="1" ht="12">
      <c r="A220" s="14"/>
      <c r="B220" s="270"/>
      <c r="C220" s="271"/>
      <c r="D220" s="261" t="s">
        <v>212</v>
      </c>
      <c r="E220" s="272" t="s">
        <v>1</v>
      </c>
      <c r="F220" s="273" t="s">
        <v>1182</v>
      </c>
      <c r="G220" s="271"/>
      <c r="H220" s="274">
        <v>2.275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212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204</v>
      </c>
    </row>
    <row r="221" spans="1:51" s="14" customFormat="1" ht="12">
      <c r="A221" s="14"/>
      <c r="B221" s="270"/>
      <c r="C221" s="271"/>
      <c r="D221" s="261" t="s">
        <v>212</v>
      </c>
      <c r="E221" s="271"/>
      <c r="F221" s="273" t="s">
        <v>1195</v>
      </c>
      <c r="G221" s="271"/>
      <c r="H221" s="274">
        <v>16.415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212</v>
      </c>
      <c r="AU221" s="280" t="s">
        <v>85</v>
      </c>
      <c r="AV221" s="14" t="s">
        <v>85</v>
      </c>
      <c r="AW221" s="14" t="s">
        <v>4</v>
      </c>
      <c r="AX221" s="14" t="s">
        <v>80</v>
      </c>
      <c r="AY221" s="280" t="s">
        <v>204</v>
      </c>
    </row>
    <row r="222" spans="1:65" s="2" customFormat="1" ht="21.75" customHeight="1">
      <c r="A222" s="37"/>
      <c r="B222" s="38"/>
      <c r="C222" s="245" t="s">
        <v>261</v>
      </c>
      <c r="D222" s="245" t="s">
        <v>206</v>
      </c>
      <c r="E222" s="246" t="s">
        <v>262</v>
      </c>
      <c r="F222" s="247" t="s">
        <v>263</v>
      </c>
      <c r="G222" s="248" t="s">
        <v>209</v>
      </c>
      <c r="H222" s="249">
        <v>9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0.1575</v>
      </c>
      <c r="R222" s="255">
        <f>Q222*H222</f>
        <v>1.4175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210</v>
      </c>
      <c r="AT222" s="257" t="s">
        <v>206</v>
      </c>
      <c r="AU222" s="257" t="s">
        <v>85</v>
      </c>
      <c r="AY222" s="16" t="s">
        <v>204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210</v>
      </c>
      <c r="BM222" s="257" t="s">
        <v>1197</v>
      </c>
    </row>
    <row r="223" spans="1:51" s="13" customFormat="1" ht="12">
      <c r="A223" s="13"/>
      <c r="B223" s="259"/>
      <c r="C223" s="260"/>
      <c r="D223" s="261" t="s">
        <v>212</v>
      </c>
      <c r="E223" s="262" t="s">
        <v>1</v>
      </c>
      <c r="F223" s="263" t="s">
        <v>230</v>
      </c>
      <c r="G223" s="260"/>
      <c r="H223" s="262" t="s">
        <v>1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212</v>
      </c>
      <c r="AU223" s="269" t="s">
        <v>85</v>
      </c>
      <c r="AV223" s="13" t="s">
        <v>80</v>
      </c>
      <c r="AW223" s="13" t="s">
        <v>30</v>
      </c>
      <c r="AX223" s="13" t="s">
        <v>73</v>
      </c>
      <c r="AY223" s="269" t="s">
        <v>204</v>
      </c>
    </row>
    <row r="224" spans="1:51" s="14" customFormat="1" ht="12">
      <c r="A224" s="14"/>
      <c r="B224" s="270"/>
      <c r="C224" s="271"/>
      <c r="D224" s="261" t="s">
        <v>212</v>
      </c>
      <c r="E224" s="272" t="s">
        <v>1</v>
      </c>
      <c r="F224" s="273" t="s">
        <v>1198</v>
      </c>
      <c r="G224" s="271"/>
      <c r="H224" s="274">
        <v>1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212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204</v>
      </c>
    </row>
    <row r="225" spans="1:51" s="14" customFormat="1" ht="12">
      <c r="A225" s="14"/>
      <c r="B225" s="270"/>
      <c r="C225" s="271"/>
      <c r="D225" s="261" t="s">
        <v>212</v>
      </c>
      <c r="E225" s="272" t="s">
        <v>1</v>
      </c>
      <c r="F225" s="273" t="s">
        <v>1199</v>
      </c>
      <c r="G225" s="271"/>
      <c r="H225" s="274">
        <v>1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212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204</v>
      </c>
    </row>
    <row r="226" spans="1:51" s="14" customFormat="1" ht="12">
      <c r="A226" s="14"/>
      <c r="B226" s="270"/>
      <c r="C226" s="271"/>
      <c r="D226" s="261" t="s">
        <v>212</v>
      </c>
      <c r="E226" s="272" t="s">
        <v>1</v>
      </c>
      <c r="F226" s="273" t="s">
        <v>1200</v>
      </c>
      <c r="G226" s="271"/>
      <c r="H226" s="274">
        <v>2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212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204</v>
      </c>
    </row>
    <row r="227" spans="1:51" s="14" customFormat="1" ht="12">
      <c r="A227" s="14"/>
      <c r="B227" s="270"/>
      <c r="C227" s="271"/>
      <c r="D227" s="261" t="s">
        <v>212</v>
      </c>
      <c r="E227" s="272" t="s">
        <v>1</v>
      </c>
      <c r="F227" s="273" t="s">
        <v>1201</v>
      </c>
      <c r="G227" s="271"/>
      <c r="H227" s="274">
        <v>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212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204</v>
      </c>
    </row>
    <row r="228" spans="1:51" s="13" customFormat="1" ht="12">
      <c r="A228" s="13"/>
      <c r="B228" s="259"/>
      <c r="C228" s="260"/>
      <c r="D228" s="261" t="s">
        <v>212</v>
      </c>
      <c r="E228" s="262" t="s">
        <v>1</v>
      </c>
      <c r="F228" s="263" t="s">
        <v>234</v>
      </c>
      <c r="G228" s="260"/>
      <c r="H228" s="262" t="s">
        <v>1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212</v>
      </c>
      <c r="AU228" s="269" t="s">
        <v>85</v>
      </c>
      <c r="AV228" s="13" t="s">
        <v>80</v>
      </c>
      <c r="AW228" s="13" t="s">
        <v>30</v>
      </c>
      <c r="AX228" s="13" t="s">
        <v>73</v>
      </c>
      <c r="AY228" s="269" t="s">
        <v>204</v>
      </c>
    </row>
    <row r="229" spans="1:51" s="14" customFormat="1" ht="12">
      <c r="A229" s="14"/>
      <c r="B229" s="270"/>
      <c r="C229" s="271"/>
      <c r="D229" s="261" t="s">
        <v>212</v>
      </c>
      <c r="E229" s="272" t="s">
        <v>1</v>
      </c>
      <c r="F229" s="273" t="s">
        <v>1198</v>
      </c>
      <c r="G229" s="271"/>
      <c r="H229" s="274">
        <v>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212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204</v>
      </c>
    </row>
    <row r="230" spans="1:51" s="14" customFormat="1" ht="12">
      <c r="A230" s="14"/>
      <c r="B230" s="270"/>
      <c r="C230" s="271"/>
      <c r="D230" s="261" t="s">
        <v>212</v>
      </c>
      <c r="E230" s="272" t="s">
        <v>1</v>
      </c>
      <c r="F230" s="273" t="s">
        <v>1199</v>
      </c>
      <c r="G230" s="271"/>
      <c r="H230" s="274">
        <v>1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212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204</v>
      </c>
    </row>
    <row r="231" spans="1:51" s="14" customFormat="1" ht="12">
      <c r="A231" s="14"/>
      <c r="B231" s="270"/>
      <c r="C231" s="271"/>
      <c r="D231" s="261" t="s">
        <v>212</v>
      </c>
      <c r="E231" s="272" t="s">
        <v>1</v>
      </c>
      <c r="F231" s="273" t="s">
        <v>1202</v>
      </c>
      <c r="G231" s="271"/>
      <c r="H231" s="274">
        <v>1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212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204</v>
      </c>
    </row>
    <row r="232" spans="1:51" s="14" customFormat="1" ht="12">
      <c r="A232" s="14"/>
      <c r="B232" s="270"/>
      <c r="C232" s="271"/>
      <c r="D232" s="261" t="s">
        <v>212</v>
      </c>
      <c r="E232" s="272" t="s">
        <v>1</v>
      </c>
      <c r="F232" s="273" t="s">
        <v>1201</v>
      </c>
      <c r="G232" s="271"/>
      <c r="H232" s="274">
        <v>1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212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204</v>
      </c>
    </row>
    <row r="233" spans="1:65" s="2" customFormat="1" ht="21.75" customHeight="1">
      <c r="A233" s="37"/>
      <c r="B233" s="38"/>
      <c r="C233" s="245" t="s">
        <v>268</v>
      </c>
      <c r="D233" s="245" t="s">
        <v>206</v>
      </c>
      <c r="E233" s="246" t="s">
        <v>269</v>
      </c>
      <c r="F233" s="247" t="s">
        <v>270</v>
      </c>
      <c r="G233" s="248" t="s">
        <v>209</v>
      </c>
      <c r="H233" s="249">
        <v>18</v>
      </c>
      <c r="I233" s="250"/>
      <c r="J233" s="251">
        <f>ROUND(I233*H233,2)</f>
        <v>0</v>
      </c>
      <c r="K233" s="252"/>
      <c r="L233" s="43"/>
      <c r="M233" s="253" t="s">
        <v>1</v>
      </c>
      <c r="N233" s="254" t="s">
        <v>39</v>
      </c>
      <c r="O233" s="90"/>
      <c r="P233" s="255">
        <f>O233*H233</f>
        <v>0</v>
      </c>
      <c r="Q233" s="255">
        <v>0</v>
      </c>
      <c r="R233" s="255">
        <f>Q233*H233</f>
        <v>0</v>
      </c>
      <c r="S233" s="255">
        <v>0</v>
      </c>
      <c r="T233" s="25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7" t="s">
        <v>210</v>
      </c>
      <c r="AT233" s="257" t="s">
        <v>206</v>
      </c>
      <c r="AU233" s="257" t="s">
        <v>85</v>
      </c>
      <c r="AY233" s="16" t="s">
        <v>204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6" t="s">
        <v>85</v>
      </c>
      <c r="BK233" s="258">
        <f>ROUND(I233*H233,2)</f>
        <v>0</v>
      </c>
      <c r="BL233" s="16" t="s">
        <v>210</v>
      </c>
      <c r="BM233" s="257" t="s">
        <v>1203</v>
      </c>
    </row>
    <row r="234" spans="1:51" s="14" customFormat="1" ht="12">
      <c r="A234" s="14"/>
      <c r="B234" s="270"/>
      <c r="C234" s="271"/>
      <c r="D234" s="261" t="s">
        <v>212</v>
      </c>
      <c r="E234" s="272" t="s">
        <v>1</v>
      </c>
      <c r="F234" s="273" t="s">
        <v>1204</v>
      </c>
      <c r="G234" s="271"/>
      <c r="H234" s="274">
        <v>18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212</v>
      </c>
      <c r="AU234" s="280" t="s">
        <v>85</v>
      </c>
      <c r="AV234" s="14" t="s">
        <v>85</v>
      </c>
      <c r="AW234" s="14" t="s">
        <v>30</v>
      </c>
      <c r="AX234" s="14" t="s">
        <v>80</v>
      </c>
      <c r="AY234" s="280" t="s">
        <v>204</v>
      </c>
    </row>
    <row r="235" spans="1:65" s="2" customFormat="1" ht="16.5" customHeight="1">
      <c r="A235" s="37"/>
      <c r="B235" s="38"/>
      <c r="C235" s="281" t="s">
        <v>273</v>
      </c>
      <c r="D235" s="281" t="s">
        <v>274</v>
      </c>
      <c r="E235" s="282" t="s">
        <v>275</v>
      </c>
      <c r="F235" s="283" t="s">
        <v>276</v>
      </c>
      <c r="G235" s="284" t="s">
        <v>209</v>
      </c>
      <c r="H235" s="285">
        <v>18</v>
      </c>
      <c r="I235" s="286"/>
      <c r="J235" s="287">
        <f>ROUND(I235*H235,2)</f>
        <v>0</v>
      </c>
      <c r="K235" s="288"/>
      <c r="L235" s="289"/>
      <c r="M235" s="290" t="s">
        <v>1</v>
      </c>
      <c r="N235" s="291" t="s">
        <v>39</v>
      </c>
      <c r="O235" s="90"/>
      <c r="P235" s="255">
        <f>O235*H235</f>
        <v>0</v>
      </c>
      <c r="Q235" s="255">
        <v>3E-05</v>
      </c>
      <c r="R235" s="255">
        <f>Q235*H235</f>
        <v>0.00054</v>
      </c>
      <c r="S235" s="255">
        <v>0</v>
      </c>
      <c r="T235" s="25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7" t="s">
        <v>268</v>
      </c>
      <c r="AT235" s="257" t="s">
        <v>274</v>
      </c>
      <c r="AU235" s="257" t="s">
        <v>85</v>
      </c>
      <c r="AY235" s="16" t="s">
        <v>204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6" t="s">
        <v>85</v>
      </c>
      <c r="BK235" s="258">
        <f>ROUND(I235*H235,2)</f>
        <v>0</v>
      </c>
      <c r="BL235" s="16" t="s">
        <v>210</v>
      </c>
      <c r="BM235" s="257" t="s">
        <v>1205</v>
      </c>
    </row>
    <row r="236" spans="1:63" s="12" customFormat="1" ht="22.8" customHeight="1">
      <c r="A236" s="12"/>
      <c r="B236" s="229"/>
      <c r="C236" s="230"/>
      <c r="D236" s="231" t="s">
        <v>72</v>
      </c>
      <c r="E236" s="243" t="s">
        <v>278</v>
      </c>
      <c r="F236" s="243" t="s">
        <v>279</v>
      </c>
      <c r="G236" s="230"/>
      <c r="H236" s="230"/>
      <c r="I236" s="233"/>
      <c r="J236" s="244">
        <f>BK236</f>
        <v>0</v>
      </c>
      <c r="K236" s="230"/>
      <c r="L236" s="235"/>
      <c r="M236" s="236"/>
      <c r="N236" s="237"/>
      <c r="O236" s="237"/>
      <c r="P236" s="238">
        <f>SUM(P237:P263)</f>
        <v>0</v>
      </c>
      <c r="Q236" s="237"/>
      <c r="R236" s="238">
        <f>SUM(R237:R263)</f>
        <v>2.7540000000000004</v>
      </c>
      <c r="S236" s="237"/>
      <c r="T236" s="239">
        <f>SUM(T237:T263)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0" t="s">
        <v>80</v>
      </c>
      <c r="AT236" s="241" t="s">
        <v>72</v>
      </c>
      <c r="AU236" s="241" t="s">
        <v>80</v>
      </c>
      <c r="AY236" s="240" t="s">
        <v>204</v>
      </c>
      <c r="BK236" s="242">
        <f>SUM(BK237:BK263)</f>
        <v>0</v>
      </c>
    </row>
    <row r="237" spans="1:65" s="2" customFormat="1" ht="21.75" customHeight="1">
      <c r="A237" s="37"/>
      <c r="B237" s="38"/>
      <c r="C237" s="245" t="s">
        <v>280</v>
      </c>
      <c r="D237" s="245" t="s">
        <v>206</v>
      </c>
      <c r="E237" s="246" t="s">
        <v>281</v>
      </c>
      <c r="F237" s="247" t="s">
        <v>282</v>
      </c>
      <c r="G237" s="248" t="s">
        <v>209</v>
      </c>
      <c r="H237" s="249">
        <v>24</v>
      </c>
      <c r="I237" s="250"/>
      <c r="J237" s="251">
        <f>ROUND(I237*H237,2)</f>
        <v>0</v>
      </c>
      <c r="K237" s="252"/>
      <c r="L237" s="43"/>
      <c r="M237" s="253" t="s">
        <v>1</v>
      </c>
      <c r="N237" s="254" t="s">
        <v>39</v>
      </c>
      <c r="O237" s="90"/>
      <c r="P237" s="255">
        <f>O237*H237</f>
        <v>0</v>
      </c>
      <c r="Q237" s="255">
        <v>0.0102</v>
      </c>
      <c r="R237" s="255">
        <f>Q237*H237</f>
        <v>0.24480000000000002</v>
      </c>
      <c r="S237" s="255">
        <v>0</v>
      </c>
      <c r="T237" s="25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7" t="s">
        <v>210</v>
      </c>
      <c r="AT237" s="257" t="s">
        <v>206</v>
      </c>
      <c r="AU237" s="257" t="s">
        <v>85</v>
      </c>
      <c r="AY237" s="16" t="s">
        <v>204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6" t="s">
        <v>85</v>
      </c>
      <c r="BK237" s="258">
        <f>ROUND(I237*H237,2)</f>
        <v>0</v>
      </c>
      <c r="BL237" s="16" t="s">
        <v>210</v>
      </c>
      <c r="BM237" s="257" t="s">
        <v>1206</v>
      </c>
    </row>
    <row r="238" spans="1:51" s="14" customFormat="1" ht="12">
      <c r="A238" s="14"/>
      <c r="B238" s="270"/>
      <c r="C238" s="271"/>
      <c r="D238" s="261" t="s">
        <v>212</v>
      </c>
      <c r="E238" s="272" t="s">
        <v>1</v>
      </c>
      <c r="F238" s="273" t="s">
        <v>1207</v>
      </c>
      <c r="G238" s="271"/>
      <c r="H238" s="274">
        <v>24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212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204</v>
      </c>
    </row>
    <row r="239" spans="1:65" s="2" customFormat="1" ht="21.75" customHeight="1">
      <c r="A239" s="37"/>
      <c r="B239" s="38"/>
      <c r="C239" s="245" t="s">
        <v>285</v>
      </c>
      <c r="D239" s="245" t="s">
        <v>206</v>
      </c>
      <c r="E239" s="246" t="s">
        <v>286</v>
      </c>
      <c r="F239" s="247" t="s">
        <v>287</v>
      </c>
      <c r="G239" s="248" t="s">
        <v>209</v>
      </c>
      <c r="H239" s="249">
        <v>246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0.0102</v>
      </c>
      <c r="R239" s="255">
        <f>Q239*H239</f>
        <v>2.5092000000000003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210</v>
      </c>
      <c r="AT239" s="257" t="s">
        <v>206</v>
      </c>
      <c r="AU239" s="257" t="s">
        <v>85</v>
      </c>
      <c r="AY239" s="16" t="s">
        <v>204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210</v>
      </c>
      <c r="BM239" s="257" t="s">
        <v>1208</v>
      </c>
    </row>
    <row r="240" spans="1:51" s="13" customFormat="1" ht="12">
      <c r="A240" s="13"/>
      <c r="B240" s="259"/>
      <c r="C240" s="260"/>
      <c r="D240" s="261" t="s">
        <v>212</v>
      </c>
      <c r="E240" s="262" t="s">
        <v>1</v>
      </c>
      <c r="F240" s="263" t="s">
        <v>213</v>
      </c>
      <c r="G240" s="260"/>
      <c r="H240" s="262" t="s">
        <v>1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212</v>
      </c>
      <c r="AU240" s="269" t="s">
        <v>85</v>
      </c>
      <c r="AV240" s="13" t="s">
        <v>80</v>
      </c>
      <c r="AW240" s="13" t="s">
        <v>30</v>
      </c>
      <c r="AX240" s="13" t="s">
        <v>73</v>
      </c>
      <c r="AY240" s="269" t="s">
        <v>204</v>
      </c>
    </row>
    <row r="241" spans="1:51" s="14" customFormat="1" ht="12">
      <c r="A241" s="14"/>
      <c r="B241" s="270"/>
      <c r="C241" s="271"/>
      <c r="D241" s="261" t="s">
        <v>212</v>
      </c>
      <c r="E241" s="272" t="s">
        <v>1</v>
      </c>
      <c r="F241" s="273" t="s">
        <v>214</v>
      </c>
      <c r="G241" s="271"/>
      <c r="H241" s="274">
        <v>7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212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204</v>
      </c>
    </row>
    <row r="242" spans="1:51" s="14" customFormat="1" ht="12">
      <c r="A242" s="14"/>
      <c r="B242" s="270"/>
      <c r="C242" s="271"/>
      <c r="D242" s="261" t="s">
        <v>212</v>
      </c>
      <c r="E242" s="272" t="s">
        <v>1</v>
      </c>
      <c r="F242" s="273" t="s">
        <v>1160</v>
      </c>
      <c r="G242" s="271"/>
      <c r="H242" s="274">
        <v>7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212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204</v>
      </c>
    </row>
    <row r="243" spans="1:51" s="14" customFormat="1" ht="12">
      <c r="A243" s="14"/>
      <c r="B243" s="270"/>
      <c r="C243" s="271"/>
      <c r="D243" s="261" t="s">
        <v>212</v>
      </c>
      <c r="E243" s="272" t="s">
        <v>1</v>
      </c>
      <c r="F243" s="273" t="s">
        <v>1161</v>
      </c>
      <c r="G243" s="271"/>
      <c r="H243" s="274">
        <v>7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212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204</v>
      </c>
    </row>
    <row r="244" spans="1:51" s="14" customFormat="1" ht="12">
      <c r="A244" s="14"/>
      <c r="B244" s="270"/>
      <c r="C244" s="271"/>
      <c r="D244" s="261" t="s">
        <v>212</v>
      </c>
      <c r="E244" s="272" t="s">
        <v>1</v>
      </c>
      <c r="F244" s="273" t="s">
        <v>217</v>
      </c>
      <c r="G244" s="271"/>
      <c r="H244" s="274">
        <v>7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212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204</v>
      </c>
    </row>
    <row r="245" spans="1:51" s="14" customFormat="1" ht="12">
      <c r="A245" s="14"/>
      <c r="B245" s="270"/>
      <c r="C245" s="271"/>
      <c r="D245" s="261" t="s">
        <v>212</v>
      </c>
      <c r="E245" s="272" t="s">
        <v>1</v>
      </c>
      <c r="F245" s="273" t="s">
        <v>1162</v>
      </c>
      <c r="G245" s="271"/>
      <c r="H245" s="274">
        <v>9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212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204</v>
      </c>
    </row>
    <row r="246" spans="1:51" s="14" customFormat="1" ht="12">
      <c r="A246" s="14"/>
      <c r="B246" s="270"/>
      <c r="C246" s="271"/>
      <c r="D246" s="261" t="s">
        <v>212</v>
      </c>
      <c r="E246" s="272" t="s">
        <v>1</v>
      </c>
      <c r="F246" s="273" t="s">
        <v>970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212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204</v>
      </c>
    </row>
    <row r="247" spans="1:51" s="14" customFormat="1" ht="12">
      <c r="A247" s="14"/>
      <c r="B247" s="270"/>
      <c r="C247" s="271"/>
      <c r="D247" s="261" t="s">
        <v>212</v>
      </c>
      <c r="E247" s="272" t="s">
        <v>1</v>
      </c>
      <c r="F247" s="273" t="s">
        <v>1163</v>
      </c>
      <c r="G247" s="271"/>
      <c r="H247" s="274">
        <v>7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212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204</v>
      </c>
    </row>
    <row r="248" spans="1:51" s="14" customFormat="1" ht="12">
      <c r="A248" s="14"/>
      <c r="B248" s="270"/>
      <c r="C248" s="271"/>
      <c r="D248" s="261" t="s">
        <v>212</v>
      </c>
      <c r="E248" s="272" t="s">
        <v>1</v>
      </c>
      <c r="F248" s="273" t="s">
        <v>1164</v>
      </c>
      <c r="G248" s="271"/>
      <c r="H248" s="274">
        <v>6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212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204</v>
      </c>
    </row>
    <row r="249" spans="1:51" s="14" customFormat="1" ht="12">
      <c r="A249" s="14"/>
      <c r="B249" s="270"/>
      <c r="C249" s="271"/>
      <c r="D249" s="261" t="s">
        <v>212</v>
      </c>
      <c r="E249" s="272" t="s">
        <v>1</v>
      </c>
      <c r="F249" s="273" t="s">
        <v>1165</v>
      </c>
      <c r="G249" s="271"/>
      <c r="H249" s="274">
        <v>7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212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204</v>
      </c>
    </row>
    <row r="250" spans="1:51" s="14" customFormat="1" ht="12">
      <c r="A250" s="14"/>
      <c r="B250" s="270"/>
      <c r="C250" s="271"/>
      <c r="D250" s="261" t="s">
        <v>212</v>
      </c>
      <c r="E250" s="272" t="s">
        <v>1</v>
      </c>
      <c r="F250" s="273" t="s">
        <v>1166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212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204</v>
      </c>
    </row>
    <row r="251" spans="1:51" s="14" customFormat="1" ht="12">
      <c r="A251" s="14"/>
      <c r="B251" s="270"/>
      <c r="C251" s="271"/>
      <c r="D251" s="261" t="s">
        <v>212</v>
      </c>
      <c r="E251" s="272" t="s">
        <v>1</v>
      </c>
      <c r="F251" s="273" t="s">
        <v>1167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212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204</v>
      </c>
    </row>
    <row r="252" spans="1:51" s="14" customFormat="1" ht="12">
      <c r="A252" s="14"/>
      <c r="B252" s="270"/>
      <c r="C252" s="271"/>
      <c r="D252" s="261" t="s">
        <v>212</v>
      </c>
      <c r="E252" s="272" t="s">
        <v>1</v>
      </c>
      <c r="F252" s="273" t="s">
        <v>1168</v>
      </c>
      <c r="G252" s="271"/>
      <c r="H252" s="274">
        <v>6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212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204</v>
      </c>
    </row>
    <row r="253" spans="1:51" s="14" customFormat="1" ht="12">
      <c r="A253" s="14"/>
      <c r="B253" s="270"/>
      <c r="C253" s="271"/>
      <c r="D253" s="261" t="s">
        <v>212</v>
      </c>
      <c r="E253" s="272" t="s">
        <v>1</v>
      </c>
      <c r="F253" s="273" t="s">
        <v>1169</v>
      </c>
      <c r="G253" s="271"/>
      <c r="H253" s="274">
        <v>6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212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204</v>
      </c>
    </row>
    <row r="254" spans="1:51" s="14" customFormat="1" ht="12">
      <c r="A254" s="14"/>
      <c r="B254" s="270"/>
      <c r="C254" s="271"/>
      <c r="D254" s="261" t="s">
        <v>212</v>
      </c>
      <c r="E254" s="272" t="s">
        <v>1</v>
      </c>
      <c r="F254" s="273" t="s">
        <v>1170</v>
      </c>
      <c r="G254" s="271"/>
      <c r="H254" s="274">
        <v>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212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204</v>
      </c>
    </row>
    <row r="255" spans="1:51" s="14" customFormat="1" ht="12">
      <c r="A255" s="14"/>
      <c r="B255" s="270"/>
      <c r="C255" s="271"/>
      <c r="D255" s="261" t="s">
        <v>212</v>
      </c>
      <c r="E255" s="272" t="s">
        <v>1</v>
      </c>
      <c r="F255" s="273" t="s">
        <v>225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212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204</v>
      </c>
    </row>
    <row r="256" spans="1:51" s="14" customFormat="1" ht="12">
      <c r="A256" s="14"/>
      <c r="B256" s="270"/>
      <c r="C256" s="271"/>
      <c r="D256" s="261" t="s">
        <v>212</v>
      </c>
      <c r="E256" s="272" t="s">
        <v>1</v>
      </c>
      <c r="F256" s="273" t="s">
        <v>1171</v>
      </c>
      <c r="G256" s="271"/>
      <c r="H256" s="274">
        <v>6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212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204</v>
      </c>
    </row>
    <row r="257" spans="1:51" s="14" customFormat="1" ht="12">
      <c r="A257" s="14"/>
      <c r="B257" s="270"/>
      <c r="C257" s="271"/>
      <c r="D257" s="261" t="s">
        <v>212</v>
      </c>
      <c r="E257" s="272" t="s">
        <v>1</v>
      </c>
      <c r="F257" s="273" t="s">
        <v>1172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212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204</v>
      </c>
    </row>
    <row r="258" spans="1:51" s="14" customFormat="1" ht="12">
      <c r="A258" s="14"/>
      <c r="B258" s="270"/>
      <c r="C258" s="271"/>
      <c r="D258" s="261" t="s">
        <v>212</v>
      </c>
      <c r="E258" s="272" t="s">
        <v>1</v>
      </c>
      <c r="F258" s="273" t="s">
        <v>1173</v>
      </c>
      <c r="G258" s="271"/>
      <c r="H258" s="274">
        <v>7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212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204</v>
      </c>
    </row>
    <row r="259" spans="1:51" s="14" customFormat="1" ht="12">
      <c r="A259" s="14"/>
      <c r="B259" s="270"/>
      <c r="C259" s="271"/>
      <c r="D259" s="261" t="s">
        <v>212</v>
      </c>
      <c r="E259" s="271"/>
      <c r="F259" s="273" t="s">
        <v>1209</v>
      </c>
      <c r="G259" s="271"/>
      <c r="H259" s="274">
        <v>246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212</v>
      </c>
      <c r="AU259" s="280" t="s">
        <v>85</v>
      </c>
      <c r="AV259" s="14" t="s">
        <v>85</v>
      </c>
      <c r="AW259" s="14" t="s">
        <v>4</v>
      </c>
      <c r="AX259" s="14" t="s">
        <v>80</v>
      </c>
      <c r="AY259" s="280" t="s">
        <v>204</v>
      </c>
    </row>
    <row r="260" spans="1:65" s="2" customFormat="1" ht="21.75" customHeight="1">
      <c r="A260" s="37"/>
      <c r="B260" s="38"/>
      <c r="C260" s="245" t="s">
        <v>290</v>
      </c>
      <c r="D260" s="245" t="s">
        <v>206</v>
      </c>
      <c r="E260" s="246" t="s">
        <v>291</v>
      </c>
      <c r="F260" s="247" t="s">
        <v>292</v>
      </c>
      <c r="G260" s="248" t="s">
        <v>209</v>
      </c>
      <c r="H260" s="249">
        <v>288</v>
      </c>
      <c r="I260" s="250"/>
      <c r="J260" s="251">
        <f>ROUND(I260*H260,2)</f>
        <v>0</v>
      </c>
      <c r="K260" s="252"/>
      <c r="L260" s="43"/>
      <c r="M260" s="253" t="s">
        <v>1</v>
      </c>
      <c r="N260" s="254" t="s">
        <v>39</v>
      </c>
      <c r="O260" s="90"/>
      <c r="P260" s="255">
        <f>O260*H260</f>
        <v>0</v>
      </c>
      <c r="Q260" s="255">
        <v>0</v>
      </c>
      <c r="R260" s="255">
        <f>Q260*H260</f>
        <v>0</v>
      </c>
      <c r="S260" s="255">
        <v>0</v>
      </c>
      <c r="T260" s="25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7" t="s">
        <v>210</v>
      </c>
      <c r="AT260" s="257" t="s">
        <v>206</v>
      </c>
      <c r="AU260" s="257" t="s">
        <v>85</v>
      </c>
      <c r="AY260" s="16" t="s">
        <v>204</v>
      </c>
      <c r="BE260" s="258">
        <f>IF(N260="základní",J260,0)</f>
        <v>0</v>
      </c>
      <c r="BF260" s="258">
        <f>IF(N260="snížená",J260,0)</f>
        <v>0</v>
      </c>
      <c r="BG260" s="258">
        <f>IF(N260="zákl. přenesená",J260,0)</f>
        <v>0</v>
      </c>
      <c r="BH260" s="258">
        <f>IF(N260="sníž. přenesená",J260,0)</f>
        <v>0</v>
      </c>
      <c r="BI260" s="258">
        <f>IF(N260="nulová",J260,0)</f>
        <v>0</v>
      </c>
      <c r="BJ260" s="16" t="s">
        <v>85</v>
      </c>
      <c r="BK260" s="258">
        <f>ROUND(I260*H260,2)</f>
        <v>0</v>
      </c>
      <c r="BL260" s="16" t="s">
        <v>210</v>
      </c>
      <c r="BM260" s="257" t="s">
        <v>1210</v>
      </c>
    </row>
    <row r="261" spans="1:51" s="14" customFormat="1" ht="12">
      <c r="A261" s="14"/>
      <c r="B261" s="270"/>
      <c r="C261" s="271"/>
      <c r="D261" s="261" t="s">
        <v>212</v>
      </c>
      <c r="E261" s="272" t="s">
        <v>1</v>
      </c>
      <c r="F261" s="273" t="s">
        <v>1211</v>
      </c>
      <c r="G261" s="271"/>
      <c r="H261" s="274">
        <v>288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212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204</v>
      </c>
    </row>
    <row r="262" spans="1:65" s="2" customFormat="1" ht="21.75" customHeight="1">
      <c r="A262" s="37"/>
      <c r="B262" s="38"/>
      <c r="C262" s="245" t="s">
        <v>295</v>
      </c>
      <c r="D262" s="245" t="s">
        <v>206</v>
      </c>
      <c r="E262" s="246" t="s">
        <v>296</v>
      </c>
      <c r="F262" s="247" t="s">
        <v>297</v>
      </c>
      <c r="G262" s="248" t="s">
        <v>209</v>
      </c>
      <c r="H262" s="249">
        <v>10</v>
      </c>
      <c r="I262" s="250"/>
      <c r="J262" s="251">
        <f>ROUND(I262*H262,2)</f>
        <v>0</v>
      </c>
      <c r="K262" s="252"/>
      <c r="L262" s="43"/>
      <c r="M262" s="253" t="s">
        <v>1</v>
      </c>
      <c r="N262" s="254" t="s">
        <v>39</v>
      </c>
      <c r="O262" s="90"/>
      <c r="P262" s="255">
        <f>O262*H262</f>
        <v>0</v>
      </c>
      <c r="Q262" s="255">
        <v>0</v>
      </c>
      <c r="R262" s="255">
        <f>Q262*H262</f>
        <v>0</v>
      </c>
      <c r="S262" s="255">
        <v>0</v>
      </c>
      <c r="T262" s="25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7" t="s">
        <v>210</v>
      </c>
      <c r="AT262" s="257" t="s">
        <v>206</v>
      </c>
      <c r="AU262" s="257" t="s">
        <v>85</v>
      </c>
      <c r="AY262" s="16" t="s">
        <v>204</v>
      </c>
      <c r="BE262" s="258">
        <f>IF(N262="základní",J262,0)</f>
        <v>0</v>
      </c>
      <c r="BF262" s="258">
        <f>IF(N262="snížená",J262,0)</f>
        <v>0</v>
      </c>
      <c r="BG262" s="258">
        <f>IF(N262="zákl. přenesená",J262,0)</f>
        <v>0</v>
      </c>
      <c r="BH262" s="258">
        <f>IF(N262="sníž. přenesená",J262,0)</f>
        <v>0</v>
      </c>
      <c r="BI262" s="258">
        <f>IF(N262="nulová",J262,0)</f>
        <v>0</v>
      </c>
      <c r="BJ262" s="16" t="s">
        <v>85</v>
      </c>
      <c r="BK262" s="258">
        <f>ROUND(I262*H262,2)</f>
        <v>0</v>
      </c>
      <c r="BL262" s="16" t="s">
        <v>210</v>
      </c>
      <c r="BM262" s="257" t="s">
        <v>1212</v>
      </c>
    </row>
    <row r="263" spans="1:65" s="2" customFormat="1" ht="21.75" customHeight="1">
      <c r="A263" s="37"/>
      <c r="B263" s="38"/>
      <c r="C263" s="245" t="s">
        <v>299</v>
      </c>
      <c r="D263" s="245" t="s">
        <v>206</v>
      </c>
      <c r="E263" s="246" t="s">
        <v>300</v>
      </c>
      <c r="F263" s="247" t="s">
        <v>301</v>
      </c>
      <c r="G263" s="248" t="s">
        <v>209</v>
      </c>
      <c r="H263" s="249">
        <v>18</v>
      </c>
      <c r="I263" s="250"/>
      <c r="J263" s="251">
        <f>ROUND(I263*H263,2)</f>
        <v>0</v>
      </c>
      <c r="K263" s="252"/>
      <c r="L263" s="43"/>
      <c r="M263" s="253" t="s">
        <v>1</v>
      </c>
      <c r="N263" s="254" t="s">
        <v>39</v>
      </c>
      <c r="O263" s="90"/>
      <c r="P263" s="255">
        <f>O263*H263</f>
        <v>0</v>
      </c>
      <c r="Q263" s="255">
        <v>0</v>
      </c>
      <c r="R263" s="255">
        <f>Q263*H263</f>
        <v>0</v>
      </c>
      <c r="S263" s="255">
        <v>0</v>
      </c>
      <c r="T263" s="25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7" t="s">
        <v>210</v>
      </c>
      <c r="AT263" s="257" t="s">
        <v>206</v>
      </c>
      <c r="AU263" s="257" t="s">
        <v>85</v>
      </c>
      <c r="AY263" s="16" t="s">
        <v>204</v>
      </c>
      <c r="BE263" s="258">
        <f>IF(N263="základní",J263,0)</f>
        <v>0</v>
      </c>
      <c r="BF263" s="258">
        <f>IF(N263="snížená",J263,0)</f>
        <v>0</v>
      </c>
      <c r="BG263" s="258">
        <f>IF(N263="zákl. přenesená",J263,0)</f>
        <v>0</v>
      </c>
      <c r="BH263" s="258">
        <f>IF(N263="sníž. přenesená",J263,0)</f>
        <v>0</v>
      </c>
      <c r="BI263" s="258">
        <f>IF(N263="nulová",J263,0)</f>
        <v>0</v>
      </c>
      <c r="BJ263" s="16" t="s">
        <v>85</v>
      </c>
      <c r="BK263" s="258">
        <f>ROUND(I263*H263,2)</f>
        <v>0</v>
      </c>
      <c r="BL263" s="16" t="s">
        <v>210</v>
      </c>
      <c r="BM263" s="257" t="s">
        <v>1213</v>
      </c>
    </row>
    <row r="264" spans="1:63" s="12" customFormat="1" ht="22.8" customHeight="1">
      <c r="A264" s="12"/>
      <c r="B264" s="229"/>
      <c r="C264" s="230"/>
      <c r="D264" s="231" t="s">
        <v>72</v>
      </c>
      <c r="E264" s="243" t="s">
        <v>303</v>
      </c>
      <c r="F264" s="243" t="s">
        <v>304</v>
      </c>
      <c r="G264" s="230"/>
      <c r="H264" s="230"/>
      <c r="I264" s="233"/>
      <c r="J264" s="244">
        <f>BK264</f>
        <v>0</v>
      </c>
      <c r="K264" s="230"/>
      <c r="L264" s="235"/>
      <c r="M264" s="236"/>
      <c r="N264" s="237"/>
      <c r="O264" s="237"/>
      <c r="P264" s="238">
        <f>SUM(P265:P266)</f>
        <v>0</v>
      </c>
      <c r="Q264" s="237"/>
      <c r="R264" s="238">
        <f>SUM(R265:R266)</f>
        <v>0.04512</v>
      </c>
      <c r="S264" s="237"/>
      <c r="T264" s="239">
        <f>SUM(T265:T266)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40" t="s">
        <v>80</v>
      </c>
      <c r="AT264" s="241" t="s">
        <v>72</v>
      </c>
      <c r="AU264" s="241" t="s">
        <v>80</v>
      </c>
      <c r="AY264" s="240" t="s">
        <v>204</v>
      </c>
      <c r="BK264" s="242">
        <f>SUM(BK265:BK266)</f>
        <v>0</v>
      </c>
    </row>
    <row r="265" spans="1:65" s="2" customFormat="1" ht="21.75" customHeight="1">
      <c r="A265" s="37"/>
      <c r="B265" s="38"/>
      <c r="C265" s="245" t="s">
        <v>8</v>
      </c>
      <c r="D265" s="245" t="s">
        <v>206</v>
      </c>
      <c r="E265" s="246" t="s">
        <v>305</v>
      </c>
      <c r="F265" s="247" t="s">
        <v>306</v>
      </c>
      <c r="G265" s="248" t="s">
        <v>209</v>
      </c>
      <c r="H265" s="249">
        <v>24</v>
      </c>
      <c r="I265" s="250"/>
      <c r="J265" s="251">
        <f>ROUND(I265*H265,2)</f>
        <v>0</v>
      </c>
      <c r="K265" s="252"/>
      <c r="L265" s="43"/>
      <c r="M265" s="253" t="s">
        <v>1</v>
      </c>
      <c r="N265" s="254" t="s">
        <v>39</v>
      </c>
      <c r="O265" s="90"/>
      <c r="P265" s="255">
        <f>O265*H265</f>
        <v>0</v>
      </c>
      <c r="Q265" s="255">
        <v>0.00188</v>
      </c>
      <c r="R265" s="255">
        <f>Q265*H265</f>
        <v>0.04512</v>
      </c>
      <c r="S265" s="255">
        <v>0</v>
      </c>
      <c r="T265" s="25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7" t="s">
        <v>210</v>
      </c>
      <c r="AT265" s="257" t="s">
        <v>206</v>
      </c>
      <c r="AU265" s="257" t="s">
        <v>85</v>
      </c>
      <c r="AY265" s="16" t="s">
        <v>204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6" t="s">
        <v>85</v>
      </c>
      <c r="BK265" s="258">
        <f>ROUND(I265*H265,2)</f>
        <v>0</v>
      </c>
      <c r="BL265" s="16" t="s">
        <v>210</v>
      </c>
      <c r="BM265" s="257" t="s">
        <v>1214</v>
      </c>
    </row>
    <row r="266" spans="1:51" s="14" customFormat="1" ht="12">
      <c r="A266" s="14"/>
      <c r="B266" s="270"/>
      <c r="C266" s="271"/>
      <c r="D266" s="261" t="s">
        <v>212</v>
      </c>
      <c r="E266" s="272" t="s">
        <v>1</v>
      </c>
      <c r="F266" s="273" t="s">
        <v>1207</v>
      </c>
      <c r="G266" s="271"/>
      <c r="H266" s="274">
        <v>24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212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204</v>
      </c>
    </row>
    <row r="267" spans="1:63" s="12" customFormat="1" ht="22.8" customHeight="1">
      <c r="A267" s="12"/>
      <c r="B267" s="229"/>
      <c r="C267" s="230"/>
      <c r="D267" s="231" t="s">
        <v>72</v>
      </c>
      <c r="E267" s="243" t="s">
        <v>273</v>
      </c>
      <c r="F267" s="243" t="s">
        <v>308</v>
      </c>
      <c r="G267" s="230"/>
      <c r="H267" s="230"/>
      <c r="I267" s="233"/>
      <c r="J267" s="244">
        <f>BK267</f>
        <v>0</v>
      </c>
      <c r="K267" s="230"/>
      <c r="L267" s="235"/>
      <c r="M267" s="236"/>
      <c r="N267" s="237"/>
      <c r="O267" s="237"/>
      <c r="P267" s="238">
        <f>SUM(P268:P327)</f>
        <v>0</v>
      </c>
      <c r="Q267" s="237"/>
      <c r="R267" s="238">
        <f>SUM(R268:R327)</f>
        <v>0.0549</v>
      </c>
      <c r="S267" s="237"/>
      <c r="T267" s="239">
        <f>SUM(T268:T327)</f>
        <v>3.1500000000000004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40" t="s">
        <v>80</v>
      </c>
      <c r="AT267" s="241" t="s">
        <v>72</v>
      </c>
      <c r="AU267" s="241" t="s">
        <v>80</v>
      </c>
      <c r="AY267" s="240" t="s">
        <v>204</v>
      </c>
      <c r="BK267" s="242">
        <f>SUM(BK268:BK327)</f>
        <v>0</v>
      </c>
    </row>
    <row r="268" spans="1:65" s="2" customFormat="1" ht="44.25" customHeight="1">
      <c r="A268" s="37"/>
      <c r="B268" s="38"/>
      <c r="C268" s="245" t="s">
        <v>309</v>
      </c>
      <c r="D268" s="245" t="s">
        <v>206</v>
      </c>
      <c r="E268" s="246" t="s">
        <v>310</v>
      </c>
      <c r="F268" s="247" t="s">
        <v>311</v>
      </c>
      <c r="G268" s="248" t="s">
        <v>312</v>
      </c>
      <c r="H268" s="249">
        <v>123</v>
      </c>
      <c r="I268" s="250"/>
      <c r="J268" s="251">
        <f>ROUND(I268*H268,2)</f>
        <v>0</v>
      </c>
      <c r="K268" s="252"/>
      <c r="L268" s="43"/>
      <c r="M268" s="253" t="s">
        <v>1</v>
      </c>
      <c r="N268" s="254" t="s">
        <v>39</v>
      </c>
      <c r="O268" s="90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7" t="s">
        <v>210</v>
      </c>
      <c r="AT268" s="257" t="s">
        <v>206</v>
      </c>
      <c r="AU268" s="257" t="s">
        <v>85</v>
      </c>
      <c r="AY268" s="16" t="s">
        <v>204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6" t="s">
        <v>85</v>
      </c>
      <c r="BK268" s="258">
        <f>ROUND(I268*H268,2)</f>
        <v>0</v>
      </c>
      <c r="BL268" s="16" t="s">
        <v>210</v>
      </c>
      <c r="BM268" s="257" t="s">
        <v>1215</v>
      </c>
    </row>
    <row r="269" spans="1:51" s="13" customFormat="1" ht="12">
      <c r="A269" s="13"/>
      <c r="B269" s="259"/>
      <c r="C269" s="260"/>
      <c r="D269" s="261" t="s">
        <v>212</v>
      </c>
      <c r="E269" s="262" t="s">
        <v>1</v>
      </c>
      <c r="F269" s="263" t="s">
        <v>213</v>
      </c>
      <c r="G269" s="260"/>
      <c r="H269" s="262" t="s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212</v>
      </c>
      <c r="AU269" s="269" t="s">
        <v>85</v>
      </c>
      <c r="AV269" s="13" t="s">
        <v>80</v>
      </c>
      <c r="AW269" s="13" t="s">
        <v>30</v>
      </c>
      <c r="AX269" s="13" t="s">
        <v>73</v>
      </c>
      <c r="AY269" s="269" t="s">
        <v>204</v>
      </c>
    </row>
    <row r="270" spans="1:51" s="14" customFormat="1" ht="12">
      <c r="A270" s="14"/>
      <c r="B270" s="270"/>
      <c r="C270" s="271"/>
      <c r="D270" s="261" t="s">
        <v>212</v>
      </c>
      <c r="E270" s="272" t="s">
        <v>1</v>
      </c>
      <c r="F270" s="273" t="s">
        <v>214</v>
      </c>
      <c r="G270" s="271"/>
      <c r="H270" s="274">
        <v>7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212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204</v>
      </c>
    </row>
    <row r="271" spans="1:51" s="14" customFormat="1" ht="12">
      <c r="A271" s="14"/>
      <c r="B271" s="270"/>
      <c r="C271" s="271"/>
      <c r="D271" s="261" t="s">
        <v>212</v>
      </c>
      <c r="E271" s="272" t="s">
        <v>1</v>
      </c>
      <c r="F271" s="273" t="s">
        <v>1160</v>
      </c>
      <c r="G271" s="271"/>
      <c r="H271" s="274">
        <v>7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212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204</v>
      </c>
    </row>
    <row r="272" spans="1:51" s="14" customFormat="1" ht="12">
      <c r="A272" s="14"/>
      <c r="B272" s="270"/>
      <c r="C272" s="271"/>
      <c r="D272" s="261" t="s">
        <v>212</v>
      </c>
      <c r="E272" s="272" t="s">
        <v>1</v>
      </c>
      <c r="F272" s="273" t="s">
        <v>1161</v>
      </c>
      <c r="G272" s="271"/>
      <c r="H272" s="274">
        <v>7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212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204</v>
      </c>
    </row>
    <row r="273" spans="1:51" s="14" customFormat="1" ht="12">
      <c r="A273" s="14"/>
      <c r="B273" s="270"/>
      <c r="C273" s="271"/>
      <c r="D273" s="261" t="s">
        <v>212</v>
      </c>
      <c r="E273" s="272" t="s">
        <v>1</v>
      </c>
      <c r="F273" s="273" t="s">
        <v>217</v>
      </c>
      <c r="G273" s="271"/>
      <c r="H273" s="274">
        <v>7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212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204</v>
      </c>
    </row>
    <row r="274" spans="1:51" s="14" customFormat="1" ht="12">
      <c r="A274" s="14"/>
      <c r="B274" s="270"/>
      <c r="C274" s="271"/>
      <c r="D274" s="261" t="s">
        <v>212</v>
      </c>
      <c r="E274" s="272" t="s">
        <v>1</v>
      </c>
      <c r="F274" s="273" t="s">
        <v>1162</v>
      </c>
      <c r="G274" s="271"/>
      <c r="H274" s="274">
        <v>9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212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204</v>
      </c>
    </row>
    <row r="275" spans="1:51" s="14" customFormat="1" ht="12">
      <c r="A275" s="14"/>
      <c r="B275" s="270"/>
      <c r="C275" s="271"/>
      <c r="D275" s="261" t="s">
        <v>212</v>
      </c>
      <c r="E275" s="272" t="s">
        <v>1</v>
      </c>
      <c r="F275" s="273" t="s">
        <v>970</v>
      </c>
      <c r="G275" s="271"/>
      <c r="H275" s="274">
        <v>7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212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204</v>
      </c>
    </row>
    <row r="276" spans="1:51" s="14" customFormat="1" ht="12">
      <c r="A276" s="14"/>
      <c r="B276" s="270"/>
      <c r="C276" s="271"/>
      <c r="D276" s="261" t="s">
        <v>212</v>
      </c>
      <c r="E276" s="272" t="s">
        <v>1</v>
      </c>
      <c r="F276" s="273" t="s">
        <v>1163</v>
      </c>
      <c r="G276" s="271"/>
      <c r="H276" s="274">
        <v>7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212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204</v>
      </c>
    </row>
    <row r="277" spans="1:51" s="14" customFormat="1" ht="12">
      <c r="A277" s="14"/>
      <c r="B277" s="270"/>
      <c r="C277" s="271"/>
      <c r="D277" s="261" t="s">
        <v>212</v>
      </c>
      <c r="E277" s="272" t="s">
        <v>1</v>
      </c>
      <c r="F277" s="273" t="s">
        <v>1164</v>
      </c>
      <c r="G277" s="271"/>
      <c r="H277" s="274">
        <v>6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212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204</v>
      </c>
    </row>
    <row r="278" spans="1:51" s="14" customFormat="1" ht="12">
      <c r="A278" s="14"/>
      <c r="B278" s="270"/>
      <c r="C278" s="271"/>
      <c r="D278" s="261" t="s">
        <v>212</v>
      </c>
      <c r="E278" s="272" t="s">
        <v>1</v>
      </c>
      <c r="F278" s="273" t="s">
        <v>1165</v>
      </c>
      <c r="G278" s="271"/>
      <c r="H278" s="274">
        <v>7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212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204</v>
      </c>
    </row>
    <row r="279" spans="1:51" s="14" customFormat="1" ht="12">
      <c r="A279" s="14"/>
      <c r="B279" s="270"/>
      <c r="C279" s="271"/>
      <c r="D279" s="261" t="s">
        <v>212</v>
      </c>
      <c r="E279" s="272" t="s">
        <v>1</v>
      </c>
      <c r="F279" s="273" t="s">
        <v>1166</v>
      </c>
      <c r="G279" s="271"/>
      <c r="H279" s="274">
        <v>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212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204</v>
      </c>
    </row>
    <row r="280" spans="1:51" s="14" customFormat="1" ht="12">
      <c r="A280" s="14"/>
      <c r="B280" s="270"/>
      <c r="C280" s="271"/>
      <c r="D280" s="261" t="s">
        <v>212</v>
      </c>
      <c r="E280" s="272" t="s">
        <v>1</v>
      </c>
      <c r="F280" s="273" t="s">
        <v>1167</v>
      </c>
      <c r="G280" s="271"/>
      <c r="H280" s="274">
        <v>7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212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204</v>
      </c>
    </row>
    <row r="281" spans="1:51" s="14" customFormat="1" ht="12">
      <c r="A281" s="14"/>
      <c r="B281" s="270"/>
      <c r="C281" s="271"/>
      <c r="D281" s="261" t="s">
        <v>212</v>
      </c>
      <c r="E281" s="272" t="s">
        <v>1</v>
      </c>
      <c r="F281" s="273" t="s">
        <v>1168</v>
      </c>
      <c r="G281" s="271"/>
      <c r="H281" s="274">
        <v>6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212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204</v>
      </c>
    </row>
    <row r="282" spans="1:51" s="14" customFormat="1" ht="12">
      <c r="A282" s="14"/>
      <c r="B282" s="270"/>
      <c r="C282" s="271"/>
      <c r="D282" s="261" t="s">
        <v>212</v>
      </c>
      <c r="E282" s="272" t="s">
        <v>1</v>
      </c>
      <c r="F282" s="273" t="s">
        <v>1169</v>
      </c>
      <c r="G282" s="271"/>
      <c r="H282" s="274">
        <v>6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212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204</v>
      </c>
    </row>
    <row r="283" spans="1:51" s="14" customFormat="1" ht="12">
      <c r="A283" s="14"/>
      <c r="B283" s="270"/>
      <c r="C283" s="271"/>
      <c r="D283" s="261" t="s">
        <v>212</v>
      </c>
      <c r="E283" s="272" t="s">
        <v>1</v>
      </c>
      <c r="F283" s="273" t="s">
        <v>1170</v>
      </c>
      <c r="G283" s="271"/>
      <c r="H283" s="274">
        <v>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212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204</v>
      </c>
    </row>
    <row r="284" spans="1:51" s="14" customFormat="1" ht="12">
      <c r="A284" s="14"/>
      <c r="B284" s="270"/>
      <c r="C284" s="271"/>
      <c r="D284" s="261" t="s">
        <v>212</v>
      </c>
      <c r="E284" s="272" t="s">
        <v>1</v>
      </c>
      <c r="F284" s="273" t="s">
        <v>225</v>
      </c>
      <c r="G284" s="271"/>
      <c r="H284" s="274">
        <v>7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212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204</v>
      </c>
    </row>
    <row r="285" spans="1:51" s="14" customFormat="1" ht="12">
      <c r="A285" s="14"/>
      <c r="B285" s="270"/>
      <c r="C285" s="271"/>
      <c r="D285" s="261" t="s">
        <v>212</v>
      </c>
      <c r="E285" s="272" t="s">
        <v>1</v>
      </c>
      <c r="F285" s="273" t="s">
        <v>1171</v>
      </c>
      <c r="G285" s="271"/>
      <c r="H285" s="274">
        <v>6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212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204</v>
      </c>
    </row>
    <row r="286" spans="1:51" s="14" customFormat="1" ht="12">
      <c r="A286" s="14"/>
      <c r="B286" s="270"/>
      <c r="C286" s="271"/>
      <c r="D286" s="261" t="s">
        <v>212</v>
      </c>
      <c r="E286" s="272" t="s">
        <v>1</v>
      </c>
      <c r="F286" s="273" t="s">
        <v>1172</v>
      </c>
      <c r="G286" s="271"/>
      <c r="H286" s="274">
        <v>7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212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204</v>
      </c>
    </row>
    <row r="287" spans="1:51" s="14" customFormat="1" ht="12">
      <c r="A287" s="14"/>
      <c r="B287" s="270"/>
      <c r="C287" s="271"/>
      <c r="D287" s="261" t="s">
        <v>212</v>
      </c>
      <c r="E287" s="272" t="s">
        <v>1</v>
      </c>
      <c r="F287" s="273" t="s">
        <v>1173</v>
      </c>
      <c r="G287" s="271"/>
      <c r="H287" s="274">
        <v>7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212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204</v>
      </c>
    </row>
    <row r="288" spans="1:65" s="2" customFormat="1" ht="21.75" customHeight="1">
      <c r="A288" s="37"/>
      <c r="B288" s="38"/>
      <c r="C288" s="245" t="s">
        <v>314</v>
      </c>
      <c r="D288" s="245" t="s">
        <v>206</v>
      </c>
      <c r="E288" s="246" t="s">
        <v>315</v>
      </c>
      <c r="F288" s="247" t="s">
        <v>316</v>
      </c>
      <c r="G288" s="248" t="s">
        <v>317</v>
      </c>
      <c r="H288" s="249">
        <v>45</v>
      </c>
      <c r="I288" s="250"/>
      <c r="J288" s="251">
        <f>ROUND(I288*H288,2)</f>
        <v>0</v>
      </c>
      <c r="K288" s="252"/>
      <c r="L288" s="43"/>
      <c r="M288" s="253" t="s">
        <v>1</v>
      </c>
      <c r="N288" s="254" t="s">
        <v>39</v>
      </c>
      <c r="O288" s="90"/>
      <c r="P288" s="255">
        <f>O288*H288</f>
        <v>0</v>
      </c>
      <c r="Q288" s="255">
        <v>0.00122</v>
      </c>
      <c r="R288" s="255">
        <f>Q288*H288</f>
        <v>0.0549</v>
      </c>
      <c r="S288" s="255">
        <v>0.07</v>
      </c>
      <c r="T288" s="256">
        <f>S288*H288</f>
        <v>3.1500000000000004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7" t="s">
        <v>210</v>
      </c>
      <c r="AT288" s="257" t="s">
        <v>206</v>
      </c>
      <c r="AU288" s="257" t="s">
        <v>85</v>
      </c>
      <c r="AY288" s="16" t="s">
        <v>204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6" t="s">
        <v>85</v>
      </c>
      <c r="BK288" s="258">
        <f>ROUND(I288*H288,2)</f>
        <v>0</v>
      </c>
      <c r="BL288" s="16" t="s">
        <v>210</v>
      </c>
      <c r="BM288" s="257" t="s">
        <v>1216</v>
      </c>
    </row>
    <row r="289" spans="1:51" s="13" customFormat="1" ht="12">
      <c r="A289" s="13"/>
      <c r="B289" s="259"/>
      <c r="C289" s="260"/>
      <c r="D289" s="261" t="s">
        <v>212</v>
      </c>
      <c r="E289" s="262" t="s">
        <v>1</v>
      </c>
      <c r="F289" s="263" t="s">
        <v>213</v>
      </c>
      <c r="G289" s="260"/>
      <c r="H289" s="262" t="s">
        <v>1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212</v>
      </c>
      <c r="AU289" s="269" t="s">
        <v>85</v>
      </c>
      <c r="AV289" s="13" t="s">
        <v>80</v>
      </c>
      <c r="AW289" s="13" t="s">
        <v>30</v>
      </c>
      <c r="AX289" s="13" t="s">
        <v>73</v>
      </c>
      <c r="AY289" s="269" t="s">
        <v>204</v>
      </c>
    </row>
    <row r="290" spans="1:51" s="14" customFormat="1" ht="12">
      <c r="A290" s="14"/>
      <c r="B290" s="270"/>
      <c r="C290" s="271"/>
      <c r="D290" s="261" t="s">
        <v>212</v>
      </c>
      <c r="E290" s="272" t="s">
        <v>1</v>
      </c>
      <c r="F290" s="273" t="s">
        <v>319</v>
      </c>
      <c r="G290" s="271"/>
      <c r="H290" s="274">
        <v>2.6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212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204</v>
      </c>
    </row>
    <row r="291" spans="1:51" s="14" customFormat="1" ht="12">
      <c r="A291" s="14"/>
      <c r="B291" s="270"/>
      <c r="C291" s="271"/>
      <c r="D291" s="261" t="s">
        <v>212</v>
      </c>
      <c r="E291" s="272" t="s">
        <v>1</v>
      </c>
      <c r="F291" s="273" t="s">
        <v>1217</v>
      </c>
      <c r="G291" s="271"/>
      <c r="H291" s="274">
        <v>2.3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212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204</v>
      </c>
    </row>
    <row r="292" spans="1:51" s="14" customFormat="1" ht="12">
      <c r="A292" s="14"/>
      <c r="B292" s="270"/>
      <c r="C292" s="271"/>
      <c r="D292" s="261" t="s">
        <v>212</v>
      </c>
      <c r="E292" s="272" t="s">
        <v>1</v>
      </c>
      <c r="F292" s="273" t="s">
        <v>1218</v>
      </c>
      <c r="G292" s="271"/>
      <c r="H292" s="274">
        <v>2.3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212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204</v>
      </c>
    </row>
    <row r="293" spans="1:51" s="14" customFormat="1" ht="12">
      <c r="A293" s="14"/>
      <c r="B293" s="270"/>
      <c r="C293" s="271"/>
      <c r="D293" s="261" t="s">
        <v>212</v>
      </c>
      <c r="E293" s="272" t="s">
        <v>1</v>
      </c>
      <c r="F293" s="273" t="s">
        <v>322</v>
      </c>
      <c r="G293" s="271"/>
      <c r="H293" s="274">
        <v>2.6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212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204</v>
      </c>
    </row>
    <row r="294" spans="1:51" s="14" customFormat="1" ht="12">
      <c r="A294" s="14"/>
      <c r="B294" s="270"/>
      <c r="C294" s="271"/>
      <c r="D294" s="261" t="s">
        <v>212</v>
      </c>
      <c r="E294" s="272" t="s">
        <v>1</v>
      </c>
      <c r="F294" s="273" t="s">
        <v>1219</v>
      </c>
      <c r="G294" s="271"/>
      <c r="H294" s="274">
        <v>2.7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212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204</v>
      </c>
    </row>
    <row r="295" spans="1:51" s="14" customFormat="1" ht="12">
      <c r="A295" s="14"/>
      <c r="B295" s="270"/>
      <c r="C295" s="271"/>
      <c r="D295" s="261" t="s">
        <v>212</v>
      </c>
      <c r="E295" s="272" t="s">
        <v>1</v>
      </c>
      <c r="F295" s="273" t="s">
        <v>1006</v>
      </c>
      <c r="G295" s="271"/>
      <c r="H295" s="274">
        <v>2.6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212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204</v>
      </c>
    </row>
    <row r="296" spans="1:51" s="14" customFormat="1" ht="12">
      <c r="A296" s="14"/>
      <c r="B296" s="270"/>
      <c r="C296" s="271"/>
      <c r="D296" s="261" t="s">
        <v>212</v>
      </c>
      <c r="E296" s="272" t="s">
        <v>1</v>
      </c>
      <c r="F296" s="273" t="s">
        <v>1220</v>
      </c>
      <c r="G296" s="271"/>
      <c r="H296" s="274">
        <v>2.6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212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204</v>
      </c>
    </row>
    <row r="297" spans="1:51" s="14" customFormat="1" ht="12">
      <c r="A297" s="14"/>
      <c r="B297" s="270"/>
      <c r="C297" s="271"/>
      <c r="D297" s="261" t="s">
        <v>212</v>
      </c>
      <c r="E297" s="272" t="s">
        <v>1</v>
      </c>
      <c r="F297" s="273" t="s">
        <v>1221</v>
      </c>
      <c r="G297" s="271"/>
      <c r="H297" s="274">
        <v>2.4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212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204</v>
      </c>
    </row>
    <row r="298" spans="1:51" s="14" customFormat="1" ht="12">
      <c r="A298" s="14"/>
      <c r="B298" s="270"/>
      <c r="C298" s="271"/>
      <c r="D298" s="261" t="s">
        <v>212</v>
      </c>
      <c r="E298" s="272" t="s">
        <v>1</v>
      </c>
      <c r="F298" s="273" t="s">
        <v>1222</v>
      </c>
      <c r="G298" s="271"/>
      <c r="H298" s="274">
        <v>2.6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212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204</v>
      </c>
    </row>
    <row r="299" spans="1:51" s="14" customFormat="1" ht="12">
      <c r="A299" s="14"/>
      <c r="B299" s="270"/>
      <c r="C299" s="271"/>
      <c r="D299" s="261" t="s">
        <v>212</v>
      </c>
      <c r="E299" s="272" t="s">
        <v>1</v>
      </c>
      <c r="F299" s="273" t="s">
        <v>1223</v>
      </c>
      <c r="G299" s="271"/>
      <c r="H299" s="274">
        <v>2.4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212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204</v>
      </c>
    </row>
    <row r="300" spans="1:51" s="14" customFormat="1" ht="12">
      <c r="A300" s="14"/>
      <c r="B300" s="270"/>
      <c r="C300" s="271"/>
      <c r="D300" s="261" t="s">
        <v>212</v>
      </c>
      <c r="E300" s="272" t="s">
        <v>1</v>
      </c>
      <c r="F300" s="273" t="s">
        <v>1224</v>
      </c>
      <c r="G300" s="271"/>
      <c r="H300" s="274">
        <v>2.6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212</v>
      </c>
      <c r="AU300" s="280" t="s">
        <v>85</v>
      </c>
      <c r="AV300" s="14" t="s">
        <v>85</v>
      </c>
      <c r="AW300" s="14" t="s">
        <v>30</v>
      </c>
      <c r="AX300" s="14" t="s">
        <v>73</v>
      </c>
      <c r="AY300" s="280" t="s">
        <v>204</v>
      </c>
    </row>
    <row r="301" spans="1:51" s="14" customFormat="1" ht="12">
      <c r="A301" s="14"/>
      <c r="B301" s="270"/>
      <c r="C301" s="271"/>
      <c r="D301" s="261" t="s">
        <v>212</v>
      </c>
      <c r="E301" s="272" t="s">
        <v>1</v>
      </c>
      <c r="F301" s="273" t="s">
        <v>1225</v>
      </c>
      <c r="G301" s="271"/>
      <c r="H301" s="274">
        <v>2.4</v>
      </c>
      <c r="I301" s="275"/>
      <c r="J301" s="271"/>
      <c r="K301" s="271"/>
      <c r="L301" s="276"/>
      <c r="M301" s="277"/>
      <c r="N301" s="278"/>
      <c r="O301" s="278"/>
      <c r="P301" s="278"/>
      <c r="Q301" s="278"/>
      <c r="R301" s="278"/>
      <c r="S301" s="278"/>
      <c r="T301" s="27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0" t="s">
        <v>212</v>
      </c>
      <c r="AU301" s="280" t="s">
        <v>85</v>
      </c>
      <c r="AV301" s="14" t="s">
        <v>85</v>
      </c>
      <c r="AW301" s="14" t="s">
        <v>30</v>
      </c>
      <c r="AX301" s="14" t="s">
        <v>73</v>
      </c>
      <c r="AY301" s="280" t="s">
        <v>204</v>
      </c>
    </row>
    <row r="302" spans="1:51" s="14" customFormat="1" ht="12">
      <c r="A302" s="14"/>
      <c r="B302" s="270"/>
      <c r="C302" s="271"/>
      <c r="D302" s="261" t="s">
        <v>212</v>
      </c>
      <c r="E302" s="272" t="s">
        <v>1</v>
      </c>
      <c r="F302" s="273" t="s">
        <v>1226</v>
      </c>
      <c r="G302" s="271"/>
      <c r="H302" s="274">
        <v>2.4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212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204</v>
      </c>
    </row>
    <row r="303" spans="1:51" s="14" customFormat="1" ht="12">
      <c r="A303" s="14"/>
      <c r="B303" s="270"/>
      <c r="C303" s="271"/>
      <c r="D303" s="261" t="s">
        <v>212</v>
      </c>
      <c r="E303" s="272" t="s">
        <v>1</v>
      </c>
      <c r="F303" s="273" t="s">
        <v>1227</v>
      </c>
      <c r="G303" s="271"/>
      <c r="H303" s="274">
        <v>2.3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212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204</v>
      </c>
    </row>
    <row r="304" spans="1:51" s="14" customFormat="1" ht="12">
      <c r="A304" s="14"/>
      <c r="B304" s="270"/>
      <c r="C304" s="271"/>
      <c r="D304" s="261" t="s">
        <v>212</v>
      </c>
      <c r="E304" s="272" t="s">
        <v>1</v>
      </c>
      <c r="F304" s="273" t="s">
        <v>330</v>
      </c>
      <c r="G304" s="271"/>
      <c r="H304" s="274">
        <v>2.6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212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204</v>
      </c>
    </row>
    <row r="305" spans="1:51" s="14" customFormat="1" ht="12">
      <c r="A305" s="14"/>
      <c r="B305" s="270"/>
      <c r="C305" s="271"/>
      <c r="D305" s="261" t="s">
        <v>212</v>
      </c>
      <c r="E305" s="272" t="s">
        <v>1</v>
      </c>
      <c r="F305" s="273" t="s">
        <v>1228</v>
      </c>
      <c r="G305" s="271"/>
      <c r="H305" s="274">
        <v>2.4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212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204</v>
      </c>
    </row>
    <row r="306" spans="1:51" s="14" customFormat="1" ht="12">
      <c r="A306" s="14"/>
      <c r="B306" s="270"/>
      <c r="C306" s="271"/>
      <c r="D306" s="261" t="s">
        <v>212</v>
      </c>
      <c r="E306" s="272" t="s">
        <v>1</v>
      </c>
      <c r="F306" s="273" t="s">
        <v>1229</v>
      </c>
      <c r="G306" s="271"/>
      <c r="H306" s="274">
        <v>2.6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212</v>
      </c>
      <c r="AU306" s="280" t="s">
        <v>85</v>
      </c>
      <c r="AV306" s="14" t="s">
        <v>85</v>
      </c>
      <c r="AW306" s="14" t="s">
        <v>30</v>
      </c>
      <c r="AX306" s="14" t="s">
        <v>73</v>
      </c>
      <c r="AY306" s="280" t="s">
        <v>204</v>
      </c>
    </row>
    <row r="307" spans="1:51" s="14" customFormat="1" ht="12">
      <c r="A307" s="14"/>
      <c r="B307" s="270"/>
      <c r="C307" s="271"/>
      <c r="D307" s="261" t="s">
        <v>212</v>
      </c>
      <c r="E307" s="272" t="s">
        <v>1</v>
      </c>
      <c r="F307" s="273" t="s">
        <v>1230</v>
      </c>
      <c r="G307" s="271"/>
      <c r="H307" s="274">
        <v>2.6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212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204</v>
      </c>
    </row>
    <row r="308" spans="1:65" s="2" customFormat="1" ht="21.75" customHeight="1">
      <c r="A308" s="37"/>
      <c r="B308" s="38"/>
      <c r="C308" s="245" t="s">
        <v>331</v>
      </c>
      <c r="D308" s="245" t="s">
        <v>206</v>
      </c>
      <c r="E308" s="246" t="s">
        <v>332</v>
      </c>
      <c r="F308" s="247" t="s">
        <v>333</v>
      </c>
      <c r="G308" s="248" t="s">
        <v>317</v>
      </c>
      <c r="H308" s="249">
        <v>45</v>
      </c>
      <c r="I308" s="250"/>
      <c r="J308" s="251">
        <f>ROUND(I308*H308,2)</f>
        <v>0</v>
      </c>
      <c r="K308" s="252"/>
      <c r="L308" s="43"/>
      <c r="M308" s="253" t="s">
        <v>1</v>
      </c>
      <c r="N308" s="254" t="s">
        <v>39</v>
      </c>
      <c r="O308" s="90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57" t="s">
        <v>210</v>
      </c>
      <c r="AT308" s="257" t="s">
        <v>206</v>
      </c>
      <c r="AU308" s="257" t="s">
        <v>85</v>
      </c>
      <c r="AY308" s="16" t="s">
        <v>204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6" t="s">
        <v>85</v>
      </c>
      <c r="BK308" s="258">
        <f>ROUND(I308*H308,2)</f>
        <v>0</v>
      </c>
      <c r="BL308" s="16" t="s">
        <v>210</v>
      </c>
      <c r="BM308" s="257" t="s">
        <v>1231</v>
      </c>
    </row>
    <row r="309" spans="1:51" s="13" customFormat="1" ht="12">
      <c r="A309" s="13"/>
      <c r="B309" s="259"/>
      <c r="C309" s="260"/>
      <c r="D309" s="261" t="s">
        <v>212</v>
      </c>
      <c r="E309" s="262" t="s">
        <v>1</v>
      </c>
      <c r="F309" s="263" t="s">
        <v>213</v>
      </c>
      <c r="G309" s="260"/>
      <c r="H309" s="262" t="s">
        <v>1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212</v>
      </c>
      <c r="AU309" s="269" t="s">
        <v>85</v>
      </c>
      <c r="AV309" s="13" t="s">
        <v>80</v>
      </c>
      <c r="AW309" s="13" t="s">
        <v>30</v>
      </c>
      <c r="AX309" s="13" t="s">
        <v>73</v>
      </c>
      <c r="AY309" s="269" t="s">
        <v>204</v>
      </c>
    </row>
    <row r="310" spans="1:51" s="14" customFormat="1" ht="12">
      <c r="A310" s="14"/>
      <c r="B310" s="270"/>
      <c r="C310" s="271"/>
      <c r="D310" s="261" t="s">
        <v>212</v>
      </c>
      <c r="E310" s="272" t="s">
        <v>1</v>
      </c>
      <c r="F310" s="273" t="s">
        <v>319</v>
      </c>
      <c r="G310" s="271"/>
      <c r="H310" s="274">
        <v>2.6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212</v>
      </c>
      <c r="AU310" s="280" t="s">
        <v>85</v>
      </c>
      <c r="AV310" s="14" t="s">
        <v>85</v>
      </c>
      <c r="AW310" s="14" t="s">
        <v>30</v>
      </c>
      <c r="AX310" s="14" t="s">
        <v>73</v>
      </c>
      <c r="AY310" s="280" t="s">
        <v>204</v>
      </c>
    </row>
    <row r="311" spans="1:51" s="14" customFormat="1" ht="12">
      <c r="A311" s="14"/>
      <c r="B311" s="270"/>
      <c r="C311" s="271"/>
      <c r="D311" s="261" t="s">
        <v>212</v>
      </c>
      <c r="E311" s="272" t="s">
        <v>1</v>
      </c>
      <c r="F311" s="273" t="s">
        <v>1217</v>
      </c>
      <c r="G311" s="271"/>
      <c r="H311" s="274">
        <v>2.3</v>
      </c>
      <c r="I311" s="275"/>
      <c r="J311" s="271"/>
      <c r="K311" s="271"/>
      <c r="L311" s="276"/>
      <c r="M311" s="277"/>
      <c r="N311" s="278"/>
      <c r="O311" s="278"/>
      <c r="P311" s="278"/>
      <c r="Q311" s="278"/>
      <c r="R311" s="278"/>
      <c r="S311" s="278"/>
      <c r="T311" s="27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80" t="s">
        <v>212</v>
      </c>
      <c r="AU311" s="280" t="s">
        <v>85</v>
      </c>
      <c r="AV311" s="14" t="s">
        <v>85</v>
      </c>
      <c r="AW311" s="14" t="s">
        <v>30</v>
      </c>
      <c r="AX311" s="14" t="s">
        <v>73</v>
      </c>
      <c r="AY311" s="280" t="s">
        <v>204</v>
      </c>
    </row>
    <row r="312" spans="1:51" s="14" customFormat="1" ht="12">
      <c r="A312" s="14"/>
      <c r="B312" s="270"/>
      <c r="C312" s="271"/>
      <c r="D312" s="261" t="s">
        <v>212</v>
      </c>
      <c r="E312" s="272" t="s">
        <v>1</v>
      </c>
      <c r="F312" s="273" t="s">
        <v>1218</v>
      </c>
      <c r="G312" s="271"/>
      <c r="H312" s="274">
        <v>2.3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212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204</v>
      </c>
    </row>
    <row r="313" spans="1:51" s="14" customFormat="1" ht="12">
      <c r="A313" s="14"/>
      <c r="B313" s="270"/>
      <c r="C313" s="271"/>
      <c r="D313" s="261" t="s">
        <v>212</v>
      </c>
      <c r="E313" s="272" t="s">
        <v>1</v>
      </c>
      <c r="F313" s="273" t="s">
        <v>322</v>
      </c>
      <c r="G313" s="271"/>
      <c r="H313" s="274">
        <v>2.6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212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204</v>
      </c>
    </row>
    <row r="314" spans="1:51" s="14" customFormat="1" ht="12">
      <c r="A314" s="14"/>
      <c r="B314" s="270"/>
      <c r="C314" s="271"/>
      <c r="D314" s="261" t="s">
        <v>212</v>
      </c>
      <c r="E314" s="272" t="s">
        <v>1</v>
      </c>
      <c r="F314" s="273" t="s">
        <v>1219</v>
      </c>
      <c r="G314" s="271"/>
      <c r="H314" s="274">
        <v>2.7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212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204</v>
      </c>
    </row>
    <row r="315" spans="1:51" s="14" customFormat="1" ht="12">
      <c r="A315" s="14"/>
      <c r="B315" s="270"/>
      <c r="C315" s="271"/>
      <c r="D315" s="261" t="s">
        <v>212</v>
      </c>
      <c r="E315" s="272" t="s">
        <v>1</v>
      </c>
      <c r="F315" s="273" t="s">
        <v>1006</v>
      </c>
      <c r="G315" s="271"/>
      <c r="H315" s="274">
        <v>2.6</v>
      </c>
      <c r="I315" s="275"/>
      <c r="J315" s="271"/>
      <c r="K315" s="271"/>
      <c r="L315" s="276"/>
      <c r="M315" s="277"/>
      <c r="N315" s="278"/>
      <c r="O315" s="278"/>
      <c r="P315" s="278"/>
      <c r="Q315" s="278"/>
      <c r="R315" s="278"/>
      <c r="S315" s="278"/>
      <c r="T315" s="27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0" t="s">
        <v>212</v>
      </c>
      <c r="AU315" s="280" t="s">
        <v>85</v>
      </c>
      <c r="AV315" s="14" t="s">
        <v>85</v>
      </c>
      <c r="AW315" s="14" t="s">
        <v>30</v>
      </c>
      <c r="AX315" s="14" t="s">
        <v>73</v>
      </c>
      <c r="AY315" s="280" t="s">
        <v>204</v>
      </c>
    </row>
    <row r="316" spans="1:51" s="14" customFormat="1" ht="12">
      <c r="A316" s="14"/>
      <c r="B316" s="270"/>
      <c r="C316" s="271"/>
      <c r="D316" s="261" t="s">
        <v>212</v>
      </c>
      <c r="E316" s="272" t="s">
        <v>1</v>
      </c>
      <c r="F316" s="273" t="s">
        <v>1220</v>
      </c>
      <c r="G316" s="271"/>
      <c r="H316" s="274">
        <v>2.6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212</v>
      </c>
      <c r="AU316" s="280" t="s">
        <v>85</v>
      </c>
      <c r="AV316" s="14" t="s">
        <v>85</v>
      </c>
      <c r="AW316" s="14" t="s">
        <v>30</v>
      </c>
      <c r="AX316" s="14" t="s">
        <v>73</v>
      </c>
      <c r="AY316" s="280" t="s">
        <v>204</v>
      </c>
    </row>
    <row r="317" spans="1:51" s="14" customFormat="1" ht="12">
      <c r="A317" s="14"/>
      <c r="B317" s="270"/>
      <c r="C317" s="271"/>
      <c r="D317" s="261" t="s">
        <v>212</v>
      </c>
      <c r="E317" s="272" t="s">
        <v>1</v>
      </c>
      <c r="F317" s="273" t="s">
        <v>1221</v>
      </c>
      <c r="G317" s="271"/>
      <c r="H317" s="274">
        <v>2.4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212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204</v>
      </c>
    </row>
    <row r="318" spans="1:51" s="14" customFormat="1" ht="12">
      <c r="A318" s="14"/>
      <c r="B318" s="270"/>
      <c r="C318" s="271"/>
      <c r="D318" s="261" t="s">
        <v>212</v>
      </c>
      <c r="E318" s="272" t="s">
        <v>1</v>
      </c>
      <c r="F318" s="273" t="s">
        <v>1222</v>
      </c>
      <c r="G318" s="271"/>
      <c r="H318" s="274">
        <v>2.6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212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204</v>
      </c>
    </row>
    <row r="319" spans="1:51" s="14" customFormat="1" ht="12">
      <c r="A319" s="14"/>
      <c r="B319" s="270"/>
      <c r="C319" s="271"/>
      <c r="D319" s="261" t="s">
        <v>212</v>
      </c>
      <c r="E319" s="272" t="s">
        <v>1</v>
      </c>
      <c r="F319" s="273" t="s">
        <v>1223</v>
      </c>
      <c r="G319" s="271"/>
      <c r="H319" s="274">
        <v>2.4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212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204</v>
      </c>
    </row>
    <row r="320" spans="1:51" s="14" customFormat="1" ht="12">
      <c r="A320" s="14"/>
      <c r="B320" s="270"/>
      <c r="C320" s="271"/>
      <c r="D320" s="261" t="s">
        <v>212</v>
      </c>
      <c r="E320" s="272" t="s">
        <v>1</v>
      </c>
      <c r="F320" s="273" t="s">
        <v>1224</v>
      </c>
      <c r="G320" s="271"/>
      <c r="H320" s="274">
        <v>2.6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212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204</v>
      </c>
    </row>
    <row r="321" spans="1:51" s="14" customFormat="1" ht="12">
      <c r="A321" s="14"/>
      <c r="B321" s="270"/>
      <c r="C321" s="271"/>
      <c r="D321" s="261" t="s">
        <v>212</v>
      </c>
      <c r="E321" s="272" t="s">
        <v>1</v>
      </c>
      <c r="F321" s="273" t="s">
        <v>1225</v>
      </c>
      <c r="G321" s="271"/>
      <c r="H321" s="274">
        <v>2.4</v>
      </c>
      <c r="I321" s="275"/>
      <c r="J321" s="271"/>
      <c r="K321" s="271"/>
      <c r="L321" s="276"/>
      <c r="M321" s="277"/>
      <c r="N321" s="278"/>
      <c r="O321" s="278"/>
      <c r="P321" s="278"/>
      <c r="Q321" s="278"/>
      <c r="R321" s="278"/>
      <c r="S321" s="278"/>
      <c r="T321" s="27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0" t="s">
        <v>212</v>
      </c>
      <c r="AU321" s="280" t="s">
        <v>85</v>
      </c>
      <c r="AV321" s="14" t="s">
        <v>85</v>
      </c>
      <c r="AW321" s="14" t="s">
        <v>30</v>
      </c>
      <c r="AX321" s="14" t="s">
        <v>73</v>
      </c>
      <c r="AY321" s="280" t="s">
        <v>204</v>
      </c>
    </row>
    <row r="322" spans="1:51" s="14" customFormat="1" ht="12">
      <c r="A322" s="14"/>
      <c r="B322" s="270"/>
      <c r="C322" s="271"/>
      <c r="D322" s="261" t="s">
        <v>212</v>
      </c>
      <c r="E322" s="272" t="s">
        <v>1</v>
      </c>
      <c r="F322" s="273" t="s">
        <v>1226</v>
      </c>
      <c r="G322" s="271"/>
      <c r="H322" s="274">
        <v>2.4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212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204</v>
      </c>
    </row>
    <row r="323" spans="1:51" s="14" customFormat="1" ht="12">
      <c r="A323" s="14"/>
      <c r="B323" s="270"/>
      <c r="C323" s="271"/>
      <c r="D323" s="261" t="s">
        <v>212</v>
      </c>
      <c r="E323" s="272" t="s">
        <v>1</v>
      </c>
      <c r="F323" s="273" t="s">
        <v>1227</v>
      </c>
      <c r="G323" s="271"/>
      <c r="H323" s="274">
        <v>2.3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212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204</v>
      </c>
    </row>
    <row r="324" spans="1:51" s="14" customFormat="1" ht="12">
      <c r="A324" s="14"/>
      <c r="B324" s="270"/>
      <c r="C324" s="271"/>
      <c r="D324" s="261" t="s">
        <v>212</v>
      </c>
      <c r="E324" s="272" t="s">
        <v>1</v>
      </c>
      <c r="F324" s="273" t="s">
        <v>330</v>
      </c>
      <c r="G324" s="271"/>
      <c r="H324" s="274">
        <v>2.6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212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204</v>
      </c>
    </row>
    <row r="325" spans="1:51" s="14" customFormat="1" ht="12">
      <c r="A325" s="14"/>
      <c r="B325" s="270"/>
      <c r="C325" s="271"/>
      <c r="D325" s="261" t="s">
        <v>212</v>
      </c>
      <c r="E325" s="272" t="s">
        <v>1</v>
      </c>
      <c r="F325" s="273" t="s">
        <v>1228</v>
      </c>
      <c r="G325" s="271"/>
      <c r="H325" s="274">
        <v>2.4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212</v>
      </c>
      <c r="AU325" s="280" t="s">
        <v>85</v>
      </c>
      <c r="AV325" s="14" t="s">
        <v>85</v>
      </c>
      <c r="AW325" s="14" t="s">
        <v>30</v>
      </c>
      <c r="AX325" s="14" t="s">
        <v>73</v>
      </c>
      <c r="AY325" s="280" t="s">
        <v>204</v>
      </c>
    </row>
    <row r="326" spans="1:51" s="14" customFormat="1" ht="12">
      <c r="A326" s="14"/>
      <c r="B326" s="270"/>
      <c r="C326" s="271"/>
      <c r="D326" s="261" t="s">
        <v>212</v>
      </c>
      <c r="E326" s="272" t="s">
        <v>1</v>
      </c>
      <c r="F326" s="273" t="s">
        <v>1229</v>
      </c>
      <c r="G326" s="271"/>
      <c r="H326" s="274">
        <v>2.6</v>
      </c>
      <c r="I326" s="275"/>
      <c r="J326" s="271"/>
      <c r="K326" s="271"/>
      <c r="L326" s="276"/>
      <c r="M326" s="277"/>
      <c r="N326" s="278"/>
      <c r="O326" s="278"/>
      <c r="P326" s="278"/>
      <c r="Q326" s="278"/>
      <c r="R326" s="278"/>
      <c r="S326" s="278"/>
      <c r="T326" s="27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0" t="s">
        <v>212</v>
      </c>
      <c r="AU326" s="280" t="s">
        <v>85</v>
      </c>
      <c r="AV326" s="14" t="s">
        <v>85</v>
      </c>
      <c r="AW326" s="14" t="s">
        <v>30</v>
      </c>
      <c r="AX326" s="14" t="s">
        <v>73</v>
      </c>
      <c r="AY326" s="280" t="s">
        <v>204</v>
      </c>
    </row>
    <row r="327" spans="1:51" s="14" customFormat="1" ht="12">
      <c r="A327" s="14"/>
      <c r="B327" s="270"/>
      <c r="C327" s="271"/>
      <c r="D327" s="261" t="s">
        <v>212</v>
      </c>
      <c r="E327" s="272" t="s">
        <v>1</v>
      </c>
      <c r="F327" s="273" t="s">
        <v>1230</v>
      </c>
      <c r="G327" s="271"/>
      <c r="H327" s="274">
        <v>2.6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212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204</v>
      </c>
    </row>
    <row r="328" spans="1:63" s="12" customFormat="1" ht="22.8" customHeight="1">
      <c r="A328" s="12"/>
      <c r="B328" s="229"/>
      <c r="C328" s="230"/>
      <c r="D328" s="231" t="s">
        <v>72</v>
      </c>
      <c r="E328" s="243" t="s">
        <v>335</v>
      </c>
      <c r="F328" s="243" t="s">
        <v>336</v>
      </c>
      <c r="G328" s="230"/>
      <c r="H328" s="230"/>
      <c r="I328" s="233"/>
      <c r="J328" s="244">
        <f>BK328</f>
        <v>0</v>
      </c>
      <c r="K328" s="230"/>
      <c r="L328" s="235"/>
      <c r="M328" s="236"/>
      <c r="N328" s="237"/>
      <c r="O328" s="237"/>
      <c r="P328" s="238">
        <f>SUM(P329:P371)</f>
        <v>0</v>
      </c>
      <c r="Q328" s="237"/>
      <c r="R328" s="238">
        <f>SUM(R329:R371)</f>
        <v>0</v>
      </c>
      <c r="S328" s="237"/>
      <c r="T328" s="239">
        <f>SUM(T329:T371)</f>
        <v>5.2791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40" t="s">
        <v>80</v>
      </c>
      <c r="AT328" s="241" t="s">
        <v>72</v>
      </c>
      <c r="AU328" s="241" t="s">
        <v>80</v>
      </c>
      <c r="AY328" s="240" t="s">
        <v>204</v>
      </c>
      <c r="BK328" s="242">
        <f>SUM(BK329:BK371)</f>
        <v>0</v>
      </c>
    </row>
    <row r="329" spans="1:65" s="2" customFormat="1" ht="16.5" customHeight="1">
      <c r="A329" s="37"/>
      <c r="B329" s="38"/>
      <c r="C329" s="245" t="s">
        <v>337</v>
      </c>
      <c r="D329" s="245" t="s">
        <v>206</v>
      </c>
      <c r="E329" s="246" t="s">
        <v>338</v>
      </c>
      <c r="F329" s="247" t="s">
        <v>339</v>
      </c>
      <c r="G329" s="248" t="s">
        <v>312</v>
      </c>
      <c r="H329" s="249">
        <v>28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210</v>
      </c>
      <c r="AT329" s="257" t="s">
        <v>206</v>
      </c>
      <c r="AU329" s="257" t="s">
        <v>85</v>
      </c>
      <c r="AY329" s="16" t="s">
        <v>204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210</v>
      </c>
      <c r="BM329" s="257" t="s">
        <v>1232</v>
      </c>
    </row>
    <row r="330" spans="1:51" s="14" customFormat="1" ht="12">
      <c r="A330" s="14"/>
      <c r="B330" s="270"/>
      <c r="C330" s="271"/>
      <c r="D330" s="261" t="s">
        <v>212</v>
      </c>
      <c r="E330" s="272" t="s">
        <v>1</v>
      </c>
      <c r="F330" s="273" t="s">
        <v>1233</v>
      </c>
      <c r="G330" s="271"/>
      <c r="H330" s="274">
        <v>18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212</v>
      </c>
      <c r="AU330" s="280" t="s">
        <v>85</v>
      </c>
      <c r="AV330" s="14" t="s">
        <v>85</v>
      </c>
      <c r="AW330" s="14" t="s">
        <v>30</v>
      </c>
      <c r="AX330" s="14" t="s">
        <v>73</v>
      </c>
      <c r="AY330" s="280" t="s">
        <v>204</v>
      </c>
    </row>
    <row r="331" spans="1:51" s="14" customFormat="1" ht="12">
      <c r="A331" s="14"/>
      <c r="B331" s="270"/>
      <c r="C331" s="271"/>
      <c r="D331" s="261" t="s">
        <v>212</v>
      </c>
      <c r="E331" s="272" t="s">
        <v>1</v>
      </c>
      <c r="F331" s="273" t="s">
        <v>1234</v>
      </c>
      <c r="G331" s="271"/>
      <c r="H331" s="274">
        <v>10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212</v>
      </c>
      <c r="AU331" s="280" t="s">
        <v>85</v>
      </c>
      <c r="AV331" s="14" t="s">
        <v>85</v>
      </c>
      <c r="AW331" s="14" t="s">
        <v>30</v>
      </c>
      <c r="AX331" s="14" t="s">
        <v>73</v>
      </c>
      <c r="AY331" s="280" t="s">
        <v>204</v>
      </c>
    </row>
    <row r="332" spans="1:65" s="2" customFormat="1" ht="33" customHeight="1">
      <c r="A332" s="37"/>
      <c r="B332" s="38"/>
      <c r="C332" s="245" t="s">
        <v>343</v>
      </c>
      <c r="D332" s="245" t="s">
        <v>206</v>
      </c>
      <c r="E332" s="246" t="s">
        <v>344</v>
      </c>
      <c r="F332" s="247" t="s">
        <v>345</v>
      </c>
      <c r="G332" s="248" t="s">
        <v>346</v>
      </c>
      <c r="H332" s="249">
        <v>0.373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2.2</v>
      </c>
      <c r="T332" s="256">
        <f>S332*H332</f>
        <v>0.8206000000000001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210</v>
      </c>
      <c r="AT332" s="257" t="s">
        <v>206</v>
      </c>
      <c r="AU332" s="257" t="s">
        <v>85</v>
      </c>
      <c r="AY332" s="16" t="s">
        <v>204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210</v>
      </c>
      <c r="BM332" s="257" t="s">
        <v>1235</v>
      </c>
    </row>
    <row r="333" spans="1:51" s="13" customFormat="1" ht="12">
      <c r="A333" s="13"/>
      <c r="B333" s="259"/>
      <c r="C333" s="260"/>
      <c r="D333" s="261" t="s">
        <v>212</v>
      </c>
      <c r="E333" s="262" t="s">
        <v>1</v>
      </c>
      <c r="F333" s="263" t="s">
        <v>348</v>
      </c>
      <c r="G333" s="260"/>
      <c r="H333" s="262" t="s">
        <v>1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212</v>
      </c>
      <c r="AU333" s="269" t="s">
        <v>85</v>
      </c>
      <c r="AV333" s="13" t="s">
        <v>80</v>
      </c>
      <c r="AW333" s="13" t="s">
        <v>30</v>
      </c>
      <c r="AX333" s="13" t="s">
        <v>73</v>
      </c>
      <c r="AY333" s="269" t="s">
        <v>204</v>
      </c>
    </row>
    <row r="334" spans="1:51" s="14" customFormat="1" ht="12">
      <c r="A334" s="14"/>
      <c r="B334" s="270"/>
      <c r="C334" s="271"/>
      <c r="D334" s="261" t="s">
        <v>212</v>
      </c>
      <c r="E334" s="272" t="s">
        <v>1</v>
      </c>
      <c r="F334" s="273" t="s">
        <v>1236</v>
      </c>
      <c r="G334" s="271"/>
      <c r="H334" s="274">
        <v>0.023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212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204</v>
      </c>
    </row>
    <row r="335" spans="1:51" s="14" customFormat="1" ht="12">
      <c r="A335" s="14"/>
      <c r="B335" s="270"/>
      <c r="C335" s="271"/>
      <c r="D335" s="261" t="s">
        <v>212</v>
      </c>
      <c r="E335" s="272" t="s">
        <v>1</v>
      </c>
      <c r="F335" s="273" t="s">
        <v>1237</v>
      </c>
      <c r="G335" s="271"/>
      <c r="H335" s="274">
        <v>0.35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212</v>
      </c>
      <c r="AU335" s="280" t="s">
        <v>85</v>
      </c>
      <c r="AV335" s="14" t="s">
        <v>85</v>
      </c>
      <c r="AW335" s="14" t="s">
        <v>30</v>
      </c>
      <c r="AX335" s="14" t="s">
        <v>73</v>
      </c>
      <c r="AY335" s="280" t="s">
        <v>204</v>
      </c>
    </row>
    <row r="336" spans="1:65" s="2" customFormat="1" ht="21.75" customHeight="1">
      <c r="A336" s="37"/>
      <c r="B336" s="38"/>
      <c r="C336" s="245" t="s">
        <v>7</v>
      </c>
      <c r="D336" s="245" t="s">
        <v>206</v>
      </c>
      <c r="E336" s="246" t="s">
        <v>351</v>
      </c>
      <c r="F336" s="247" t="s">
        <v>352</v>
      </c>
      <c r="G336" s="248" t="s">
        <v>209</v>
      </c>
      <c r="H336" s="249">
        <v>180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210</v>
      </c>
      <c r="AT336" s="257" t="s">
        <v>206</v>
      </c>
      <c r="AU336" s="257" t="s">
        <v>85</v>
      </c>
      <c r="AY336" s="16" t="s">
        <v>204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210</v>
      </c>
      <c r="BM336" s="257" t="s">
        <v>1238</v>
      </c>
    </row>
    <row r="337" spans="1:51" s="14" customFormat="1" ht="12">
      <c r="A337" s="14"/>
      <c r="B337" s="270"/>
      <c r="C337" s="271"/>
      <c r="D337" s="261" t="s">
        <v>212</v>
      </c>
      <c r="E337" s="272" t="s">
        <v>1</v>
      </c>
      <c r="F337" s="273" t="s">
        <v>1239</v>
      </c>
      <c r="G337" s="271"/>
      <c r="H337" s="274">
        <v>180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0" t="s">
        <v>212</v>
      </c>
      <c r="AU337" s="280" t="s">
        <v>85</v>
      </c>
      <c r="AV337" s="14" t="s">
        <v>85</v>
      </c>
      <c r="AW337" s="14" t="s">
        <v>30</v>
      </c>
      <c r="AX337" s="14" t="s">
        <v>73</v>
      </c>
      <c r="AY337" s="280" t="s">
        <v>204</v>
      </c>
    </row>
    <row r="338" spans="1:65" s="2" customFormat="1" ht="21.75" customHeight="1">
      <c r="A338" s="37"/>
      <c r="B338" s="38"/>
      <c r="C338" s="245" t="s">
        <v>355</v>
      </c>
      <c r="D338" s="245" t="s">
        <v>206</v>
      </c>
      <c r="E338" s="246" t="s">
        <v>356</v>
      </c>
      <c r="F338" s="247" t="s">
        <v>357</v>
      </c>
      <c r="G338" s="248" t="s">
        <v>209</v>
      </c>
      <c r="H338" s="249">
        <v>54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210</v>
      </c>
      <c r="AT338" s="257" t="s">
        <v>206</v>
      </c>
      <c r="AU338" s="257" t="s">
        <v>85</v>
      </c>
      <c r="AY338" s="16" t="s">
        <v>204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210</v>
      </c>
      <c r="BM338" s="257" t="s">
        <v>1240</v>
      </c>
    </row>
    <row r="339" spans="1:51" s="14" customFormat="1" ht="12">
      <c r="A339" s="14"/>
      <c r="B339" s="270"/>
      <c r="C339" s="271"/>
      <c r="D339" s="261" t="s">
        <v>212</v>
      </c>
      <c r="E339" s="272" t="s">
        <v>1</v>
      </c>
      <c r="F339" s="273" t="s">
        <v>1241</v>
      </c>
      <c r="G339" s="271"/>
      <c r="H339" s="274">
        <v>54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0" t="s">
        <v>212</v>
      </c>
      <c r="AU339" s="280" t="s">
        <v>85</v>
      </c>
      <c r="AV339" s="14" t="s">
        <v>85</v>
      </c>
      <c r="AW339" s="14" t="s">
        <v>30</v>
      </c>
      <c r="AX339" s="14" t="s">
        <v>73</v>
      </c>
      <c r="AY339" s="280" t="s">
        <v>204</v>
      </c>
    </row>
    <row r="340" spans="1:65" s="2" customFormat="1" ht="21.75" customHeight="1">
      <c r="A340" s="37"/>
      <c r="B340" s="38"/>
      <c r="C340" s="245" t="s">
        <v>360</v>
      </c>
      <c r="D340" s="245" t="s">
        <v>206</v>
      </c>
      <c r="E340" s="246" t="s">
        <v>361</v>
      </c>
      <c r="F340" s="247" t="s">
        <v>362</v>
      </c>
      <c r="G340" s="248" t="s">
        <v>209</v>
      </c>
      <c r="H340" s="249">
        <v>54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</v>
      </c>
      <c r="R340" s="255">
        <f>Q340*H340</f>
        <v>0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210</v>
      </c>
      <c r="AT340" s="257" t="s">
        <v>206</v>
      </c>
      <c r="AU340" s="257" t="s">
        <v>85</v>
      </c>
      <c r="AY340" s="16" t="s">
        <v>204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210</v>
      </c>
      <c r="BM340" s="257" t="s">
        <v>1242</v>
      </c>
    </row>
    <row r="341" spans="1:51" s="14" customFormat="1" ht="12">
      <c r="A341" s="14"/>
      <c r="B341" s="270"/>
      <c r="C341" s="271"/>
      <c r="D341" s="261" t="s">
        <v>212</v>
      </c>
      <c r="E341" s="272" t="s">
        <v>1</v>
      </c>
      <c r="F341" s="273" t="s">
        <v>1241</v>
      </c>
      <c r="G341" s="271"/>
      <c r="H341" s="274">
        <v>54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212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204</v>
      </c>
    </row>
    <row r="342" spans="1:65" s="2" customFormat="1" ht="21.75" customHeight="1">
      <c r="A342" s="37"/>
      <c r="B342" s="38"/>
      <c r="C342" s="245" t="s">
        <v>364</v>
      </c>
      <c r="D342" s="245" t="s">
        <v>206</v>
      </c>
      <c r="E342" s="246" t="s">
        <v>365</v>
      </c>
      <c r="F342" s="247" t="s">
        <v>366</v>
      </c>
      <c r="G342" s="248" t="s">
        <v>209</v>
      </c>
      <c r="H342" s="249">
        <v>10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</v>
      </c>
      <c r="R342" s="255">
        <f>Q342*H342</f>
        <v>0</v>
      </c>
      <c r="S342" s="255">
        <v>0.008</v>
      </c>
      <c r="T342" s="256">
        <f>S342*H342</f>
        <v>0.08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210</v>
      </c>
      <c r="AT342" s="257" t="s">
        <v>206</v>
      </c>
      <c r="AU342" s="257" t="s">
        <v>85</v>
      </c>
      <c r="AY342" s="16" t="s">
        <v>204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210</v>
      </c>
      <c r="BM342" s="257" t="s">
        <v>1243</v>
      </c>
    </row>
    <row r="343" spans="1:51" s="13" customFormat="1" ht="12">
      <c r="A343" s="13"/>
      <c r="B343" s="259"/>
      <c r="C343" s="260"/>
      <c r="D343" s="261" t="s">
        <v>212</v>
      </c>
      <c r="E343" s="262" t="s">
        <v>1</v>
      </c>
      <c r="F343" s="263" t="s">
        <v>230</v>
      </c>
      <c r="G343" s="260"/>
      <c r="H343" s="262" t="s">
        <v>1</v>
      </c>
      <c r="I343" s="264"/>
      <c r="J343" s="260"/>
      <c r="K343" s="260"/>
      <c r="L343" s="265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9" t="s">
        <v>212</v>
      </c>
      <c r="AU343" s="269" t="s">
        <v>85</v>
      </c>
      <c r="AV343" s="13" t="s">
        <v>80</v>
      </c>
      <c r="AW343" s="13" t="s">
        <v>30</v>
      </c>
      <c r="AX343" s="13" t="s">
        <v>73</v>
      </c>
      <c r="AY343" s="269" t="s">
        <v>204</v>
      </c>
    </row>
    <row r="344" spans="1:51" s="14" customFormat="1" ht="12">
      <c r="A344" s="14"/>
      <c r="B344" s="270"/>
      <c r="C344" s="271"/>
      <c r="D344" s="261" t="s">
        <v>212</v>
      </c>
      <c r="E344" s="272" t="s">
        <v>1</v>
      </c>
      <c r="F344" s="273" t="s">
        <v>1244</v>
      </c>
      <c r="G344" s="271"/>
      <c r="H344" s="274">
        <v>2</v>
      </c>
      <c r="I344" s="275"/>
      <c r="J344" s="271"/>
      <c r="K344" s="271"/>
      <c r="L344" s="276"/>
      <c r="M344" s="277"/>
      <c r="N344" s="278"/>
      <c r="O344" s="278"/>
      <c r="P344" s="278"/>
      <c r="Q344" s="278"/>
      <c r="R344" s="278"/>
      <c r="S344" s="278"/>
      <c r="T344" s="27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0" t="s">
        <v>212</v>
      </c>
      <c r="AU344" s="280" t="s">
        <v>85</v>
      </c>
      <c r="AV344" s="14" t="s">
        <v>85</v>
      </c>
      <c r="AW344" s="14" t="s">
        <v>30</v>
      </c>
      <c r="AX344" s="14" t="s">
        <v>73</v>
      </c>
      <c r="AY344" s="280" t="s">
        <v>204</v>
      </c>
    </row>
    <row r="345" spans="1:51" s="14" customFormat="1" ht="12">
      <c r="A345" s="14"/>
      <c r="B345" s="270"/>
      <c r="C345" s="271"/>
      <c r="D345" s="261" t="s">
        <v>212</v>
      </c>
      <c r="E345" s="272" t="s">
        <v>1</v>
      </c>
      <c r="F345" s="273" t="s">
        <v>1245</v>
      </c>
      <c r="G345" s="271"/>
      <c r="H345" s="274">
        <v>2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212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204</v>
      </c>
    </row>
    <row r="346" spans="1:51" s="14" customFormat="1" ht="12">
      <c r="A346" s="14"/>
      <c r="B346" s="270"/>
      <c r="C346" s="271"/>
      <c r="D346" s="261" t="s">
        <v>212</v>
      </c>
      <c r="E346" s="272" t="s">
        <v>1</v>
      </c>
      <c r="F346" s="273" t="s">
        <v>1246</v>
      </c>
      <c r="G346" s="271"/>
      <c r="H346" s="274">
        <v>4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212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204</v>
      </c>
    </row>
    <row r="347" spans="1:51" s="14" customFormat="1" ht="12">
      <c r="A347" s="14"/>
      <c r="B347" s="270"/>
      <c r="C347" s="271"/>
      <c r="D347" s="261" t="s">
        <v>212</v>
      </c>
      <c r="E347" s="272" t="s">
        <v>1</v>
      </c>
      <c r="F347" s="273" t="s">
        <v>1247</v>
      </c>
      <c r="G347" s="271"/>
      <c r="H347" s="274">
        <v>2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212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204</v>
      </c>
    </row>
    <row r="348" spans="1:65" s="2" customFormat="1" ht="21.75" customHeight="1">
      <c r="A348" s="37"/>
      <c r="B348" s="38"/>
      <c r="C348" s="245" t="s">
        <v>371</v>
      </c>
      <c r="D348" s="245" t="s">
        <v>206</v>
      </c>
      <c r="E348" s="246" t="s">
        <v>372</v>
      </c>
      <c r="F348" s="247" t="s">
        <v>373</v>
      </c>
      <c r="G348" s="248" t="s">
        <v>209</v>
      </c>
      <c r="H348" s="249">
        <v>14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0.09</v>
      </c>
      <c r="T348" s="256">
        <f>S348*H348</f>
        <v>1.26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210</v>
      </c>
      <c r="AT348" s="257" t="s">
        <v>206</v>
      </c>
      <c r="AU348" s="257" t="s">
        <v>85</v>
      </c>
      <c r="AY348" s="16" t="s">
        <v>204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210</v>
      </c>
      <c r="BM348" s="257" t="s">
        <v>1248</v>
      </c>
    </row>
    <row r="349" spans="1:51" s="13" customFormat="1" ht="12">
      <c r="A349" s="13"/>
      <c r="B349" s="259"/>
      <c r="C349" s="260"/>
      <c r="D349" s="261" t="s">
        <v>212</v>
      </c>
      <c r="E349" s="262" t="s">
        <v>1</v>
      </c>
      <c r="F349" s="263" t="s">
        <v>234</v>
      </c>
      <c r="G349" s="260"/>
      <c r="H349" s="262" t="s">
        <v>1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212</v>
      </c>
      <c r="AU349" s="269" t="s">
        <v>85</v>
      </c>
      <c r="AV349" s="13" t="s">
        <v>80</v>
      </c>
      <c r="AW349" s="13" t="s">
        <v>30</v>
      </c>
      <c r="AX349" s="13" t="s">
        <v>73</v>
      </c>
      <c r="AY349" s="269" t="s">
        <v>204</v>
      </c>
    </row>
    <row r="350" spans="1:51" s="14" customFormat="1" ht="12">
      <c r="A350" s="14"/>
      <c r="B350" s="270"/>
      <c r="C350" s="271"/>
      <c r="D350" s="261" t="s">
        <v>212</v>
      </c>
      <c r="E350" s="272" t="s">
        <v>1</v>
      </c>
      <c r="F350" s="273" t="s">
        <v>1244</v>
      </c>
      <c r="G350" s="271"/>
      <c r="H350" s="274">
        <v>2</v>
      </c>
      <c r="I350" s="275"/>
      <c r="J350" s="271"/>
      <c r="K350" s="271"/>
      <c r="L350" s="276"/>
      <c r="M350" s="277"/>
      <c r="N350" s="278"/>
      <c r="O350" s="278"/>
      <c r="P350" s="278"/>
      <c r="Q350" s="278"/>
      <c r="R350" s="278"/>
      <c r="S350" s="278"/>
      <c r="T350" s="27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0" t="s">
        <v>212</v>
      </c>
      <c r="AU350" s="280" t="s">
        <v>85</v>
      </c>
      <c r="AV350" s="14" t="s">
        <v>85</v>
      </c>
      <c r="AW350" s="14" t="s">
        <v>30</v>
      </c>
      <c r="AX350" s="14" t="s">
        <v>73</v>
      </c>
      <c r="AY350" s="280" t="s">
        <v>204</v>
      </c>
    </row>
    <row r="351" spans="1:51" s="14" customFormat="1" ht="12">
      <c r="A351" s="14"/>
      <c r="B351" s="270"/>
      <c r="C351" s="271"/>
      <c r="D351" s="261" t="s">
        <v>212</v>
      </c>
      <c r="E351" s="272" t="s">
        <v>1</v>
      </c>
      <c r="F351" s="273" t="s">
        <v>1249</v>
      </c>
      <c r="G351" s="271"/>
      <c r="H351" s="274">
        <v>4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212</v>
      </c>
      <c r="AU351" s="280" t="s">
        <v>85</v>
      </c>
      <c r="AV351" s="14" t="s">
        <v>85</v>
      </c>
      <c r="AW351" s="14" t="s">
        <v>30</v>
      </c>
      <c r="AX351" s="14" t="s">
        <v>73</v>
      </c>
      <c r="AY351" s="280" t="s">
        <v>204</v>
      </c>
    </row>
    <row r="352" spans="1:51" s="14" customFormat="1" ht="12">
      <c r="A352" s="14"/>
      <c r="B352" s="270"/>
      <c r="C352" s="271"/>
      <c r="D352" s="261" t="s">
        <v>212</v>
      </c>
      <c r="E352" s="272" t="s">
        <v>1</v>
      </c>
      <c r="F352" s="273" t="s">
        <v>1250</v>
      </c>
      <c r="G352" s="271"/>
      <c r="H352" s="274">
        <v>6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212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204</v>
      </c>
    </row>
    <row r="353" spans="1:51" s="14" customFormat="1" ht="12">
      <c r="A353" s="14"/>
      <c r="B353" s="270"/>
      <c r="C353" s="271"/>
      <c r="D353" s="261" t="s">
        <v>212</v>
      </c>
      <c r="E353" s="272" t="s">
        <v>1</v>
      </c>
      <c r="F353" s="273" t="s">
        <v>1247</v>
      </c>
      <c r="G353" s="271"/>
      <c r="H353" s="274">
        <v>2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212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204</v>
      </c>
    </row>
    <row r="354" spans="1:65" s="2" customFormat="1" ht="21.75" customHeight="1">
      <c r="A354" s="37"/>
      <c r="B354" s="38"/>
      <c r="C354" s="245" t="s">
        <v>375</v>
      </c>
      <c r="D354" s="245" t="s">
        <v>206</v>
      </c>
      <c r="E354" s="246" t="s">
        <v>376</v>
      </c>
      <c r="F354" s="247" t="s">
        <v>377</v>
      </c>
      <c r="G354" s="248" t="s">
        <v>317</v>
      </c>
      <c r="H354" s="249">
        <v>17.5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</v>
      </c>
      <c r="R354" s="255">
        <f>Q354*H354</f>
        <v>0</v>
      </c>
      <c r="S354" s="255">
        <v>0.027</v>
      </c>
      <c r="T354" s="256">
        <f>S354*H354</f>
        <v>0.4725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210</v>
      </c>
      <c r="AT354" s="257" t="s">
        <v>206</v>
      </c>
      <c r="AU354" s="257" t="s">
        <v>85</v>
      </c>
      <c r="AY354" s="16" t="s">
        <v>204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210</v>
      </c>
      <c r="BM354" s="257" t="s">
        <v>1251</v>
      </c>
    </row>
    <row r="355" spans="1:51" s="13" customFormat="1" ht="12">
      <c r="A355" s="13"/>
      <c r="B355" s="259"/>
      <c r="C355" s="260"/>
      <c r="D355" s="261" t="s">
        <v>212</v>
      </c>
      <c r="E355" s="262" t="s">
        <v>1</v>
      </c>
      <c r="F355" s="263" t="s">
        <v>230</v>
      </c>
      <c r="G355" s="260"/>
      <c r="H355" s="262" t="s">
        <v>1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212</v>
      </c>
      <c r="AU355" s="269" t="s">
        <v>85</v>
      </c>
      <c r="AV355" s="13" t="s">
        <v>80</v>
      </c>
      <c r="AW355" s="13" t="s">
        <v>30</v>
      </c>
      <c r="AX355" s="13" t="s">
        <v>73</v>
      </c>
      <c r="AY355" s="269" t="s">
        <v>204</v>
      </c>
    </row>
    <row r="356" spans="1:51" s="14" customFormat="1" ht="12">
      <c r="A356" s="14"/>
      <c r="B356" s="270"/>
      <c r="C356" s="271"/>
      <c r="D356" s="261" t="s">
        <v>212</v>
      </c>
      <c r="E356" s="272" t="s">
        <v>1</v>
      </c>
      <c r="F356" s="273" t="s">
        <v>1252</v>
      </c>
      <c r="G356" s="271"/>
      <c r="H356" s="274">
        <v>3.5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212</v>
      </c>
      <c r="AU356" s="280" t="s">
        <v>85</v>
      </c>
      <c r="AV356" s="14" t="s">
        <v>85</v>
      </c>
      <c r="AW356" s="14" t="s">
        <v>30</v>
      </c>
      <c r="AX356" s="14" t="s">
        <v>73</v>
      </c>
      <c r="AY356" s="280" t="s">
        <v>204</v>
      </c>
    </row>
    <row r="357" spans="1:51" s="14" customFormat="1" ht="12">
      <c r="A357" s="14"/>
      <c r="B357" s="270"/>
      <c r="C357" s="271"/>
      <c r="D357" s="261" t="s">
        <v>212</v>
      </c>
      <c r="E357" s="272" t="s">
        <v>1</v>
      </c>
      <c r="F357" s="273" t="s">
        <v>1253</v>
      </c>
      <c r="G357" s="271"/>
      <c r="H357" s="274">
        <v>3.5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212</v>
      </c>
      <c r="AU357" s="280" t="s">
        <v>85</v>
      </c>
      <c r="AV357" s="14" t="s">
        <v>85</v>
      </c>
      <c r="AW357" s="14" t="s">
        <v>30</v>
      </c>
      <c r="AX357" s="14" t="s">
        <v>73</v>
      </c>
      <c r="AY357" s="280" t="s">
        <v>204</v>
      </c>
    </row>
    <row r="358" spans="1:51" s="14" customFormat="1" ht="12">
      <c r="A358" s="14"/>
      <c r="B358" s="270"/>
      <c r="C358" s="271"/>
      <c r="D358" s="261" t="s">
        <v>212</v>
      </c>
      <c r="E358" s="272" t="s">
        <v>1</v>
      </c>
      <c r="F358" s="273" t="s">
        <v>1254</v>
      </c>
      <c r="G358" s="271"/>
      <c r="H358" s="274">
        <v>7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212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204</v>
      </c>
    </row>
    <row r="359" spans="1:51" s="14" customFormat="1" ht="12">
      <c r="A359" s="14"/>
      <c r="B359" s="270"/>
      <c r="C359" s="271"/>
      <c r="D359" s="261" t="s">
        <v>212</v>
      </c>
      <c r="E359" s="272" t="s">
        <v>1</v>
      </c>
      <c r="F359" s="273" t="s">
        <v>1255</v>
      </c>
      <c r="G359" s="271"/>
      <c r="H359" s="274">
        <v>3.5</v>
      </c>
      <c r="I359" s="275"/>
      <c r="J359" s="271"/>
      <c r="K359" s="271"/>
      <c r="L359" s="276"/>
      <c r="M359" s="277"/>
      <c r="N359" s="278"/>
      <c r="O359" s="278"/>
      <c r="P359" s="278"/>
      <c r="Q359" s="278"/>
      <c r="R359" s="278"/>
      <c r="S359" s="278"/>
      <c r="T359" s="27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0" t="s">
        <v>212</v>
      </c>
      <c r="AU359" s="280" t="s">
        <v>85</v>
      </c>
      <c r="AV359" s="14" t="s">
        <v>85</v>
      </c>
      <c r="AW359" s="14" t="s">
        <v>30</v>
      </c>
      <c r="AX359" s="14" t="s">
        <v>73</v>
      </c>
      <c r="AY359" s="280" t="s">
        <v>204</v>
      </c>
    </row>
    <row r="360" spans="1:65" s="2" customFormat="1" ht="21.75" customHeight="1">
      <c r="A360" s="37"/>
      <c r="B360" s="38"/>
      <c r="C360" s="245" t="s">
        <v>382</v>
      </c>
      <c r="D360" s="245" t="s">
        <v>206</v>
      </c>
      <c r="E360" s="246" t="s">
        <v>383</v>
      </c>
      <c r="F360" s="247" t="s">
        <v>384</v>
      </c>
      <c r="G360" s="248" t="s">
        <v>317</v>
      </c>
      <c r="H360" s="249">
        <v>14</v>
      </c>
      <c r="I360" s="250"/>
      <c r="J360" s="251">
        <f>ROUND(I360*H360,2)</f>
        <v>0</v>
      </c>
      <c r="K360" s="252"/>
      <c r="L360" s="43"/>
      <c r="M360" s="253" t="s">
        <v>1</v>
      </c>
      <c r="N360" s="254" t="s">
        <v>39</v>
      </c>
      <c r="O360" s="90"/>
      <c r="P360" s="255">
        <f>O360*H360</f>
        <v>0</v>
      </c>
      <c r="Q360" s="255">
        <v>0</v>
      </c>
      <c r="R360" s="255">
        <f>Q360*H360</f>
        <v>0</v>
      </c>
      <c r="S360" s="255">
        <v>0.081</v>
      </c>
      <c r="T360" s="256">
        <f>S360*H360</f>
        <v>1.1340000000000001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7" t="s">
        <v>210</v>
      </c>
      <c r="AT360" s="257" t="s">
        <v>206</v>
      </c>
      <c r="AU360" s="257" t="s">
        <v>85</v>
      </c>
      <c r="AY360" s="16" t="s">
        <v>204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6" t="s">
        <v>85</v>
      </c>
      <c r="BK360" s="258">
        <f>ROUND(I360*H360,2)</f>
        <v>0</v>
      </c>
      <c r="BL360" s="16" t="s">
        <v>210</v>
      </c>
      <c r="BM360" s="257" t="s">
        <v>1256</v>
      </c>
    </row>
    <row r="361" spans="1:51" s="13" customFormat="1" ht="12">
      <c r="A361" s="13"/>
      <c r="B361" s="259"/>
      <c r="C361" s="260"/>
      <c r="D361" s="261" t="s">
        <v>212</v>
      </c>
      <c r="E361" s="262" t="s">
        <v>1</v>
      </c>
      <c r="F361" s="263" t="s">
        <v>234</v>
      </c>
      <c r="G361" s="260"/>
      <c r="H361" s="262" t="s">
        <v>1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212</v>
      </c>
      <c r="AU361" s="269" t="s">
        <v>85</v>
      </c>
      <c r="AV361" s="13" t="s">
        <v>80</v>
      </c>
      <c r="AW361" s="13" t="s">
        <v>30</v>
      </c>
      <c r="AX361" s="13" t="s">
        <v>73</v>
      </c>
      <c r="AY361" s="269" t="s">
        <v>204</v>
      </c>
    </row>
    <row r="362" spans="1:51" s="14" customFormat="1" ht="12">
      <c r="A362" s="14"/>
      <c r="B362" s="270"/>
      <c r="C362" s="271"/>
      <c r="D362" s="261" t="s">
        <v>212</v>
      </c>
      <c r="E362" s="272" t="s">
        <v>1</v>
      </c>
      <c r="F362" s="273" t="s">
        <v>1252</v>
      </c>
      <c r="G362" s="271"/>
      <c r="H362" s="274">
        <v>3.5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0" t="s">
        <v>212</v>
      </c>
      <c r="AU362" s="280" t="s">
        <v>85</v>
      </c>
      <c r="AV362" s="14" t="s">
        <v>85</v>
      </c>
      <c r="AW362" s="14" t="s">
        <v>30</v>
      </c>
      <c r="AX362" s="14" t="s">
        <v>73</v>
      </c>
      <c r="AY362" s="280" t="s">
        <v>204</v>
      </c>
    </row>
    <row r="363" spans="1:51" s="14" customFormat="1" ht="12">
      <c r="A363" s="14"/>
      <c r="B363" s="270"/>
      <c r="C363" s="271"/>
      <c r="D363" s="261" t="s">
        <v>212</v>
      </c>
      <c r="E363" s="272" t="s">
        <v>1</v>
      </c>
      <c r="F363" s="273" t="s">
        <v>1253</v>
      </c>
      <c r="G363" s="271"/>
      <c r="H363" s="274">
        <v>3.5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212</v>
      </c>
      <c r="AU363" s="280" t="s">
        <v>85</v>
      </c>
      <c r="AV363" s="14" t="s">
        <v>85</v>
      </c>
      <c r="AW363" s="14" t="s">
        <v>30</v>
      </c>
      <c r="AX363" s="14" t="s">
        <v>73</v>
      </c>
      <c r="AY363" s="280" t="s">
        <v>204</v>
      </c>
    </row>
    <row r="364" spans="1:51" s="14" customFormat="1" ht="12">
      <c r="A364" s="14"/>
      <c r="B364" s="270"/>
      <c r="C364" s="271"/>
      <c r="D364" s="261" t="s">
        <v>212</v>
      </c>
      <c r="E364" s="272" t="s">
        <v>1</v>
      </c>
      <c r="F364" s="273" t="s">
        <v>1257</v>
      </c>
      <c r="G364" s="271"/>
      <c r="H364" s="274">
        <v>3.5</v>
      </c>
      <c r="I364" s="275"/>
      <c r="J364" s="271"/>
      <c r="K364" s="271"/>
      <c r="L364" s="276"/>
      <c r="M364" s="277"/>
      <c r="N364" s="278"/>
      <c r="O364" s="278"/>
      <c r="P364" s="278"/>
      <c r="Q364" s="278"/>
      <c r="R364" s="278"/>
      <c r="S364" s="278"/>
      <c r="T364" s="27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0" t="s">
        <v>212</v>
      </c>
      <c r="AU364" s="280" t="s">
        <v>85</v>
      </c>
      <c r="AV364" s="14" t="s">
        <v>85</v>
      </c>
      <c r="AW364" s="14" t="s">
        <v>30</v>
      </c>
      <c r="AX364" s="14" t="s">
        <v>73</v>
      </c>
      <c r="AY364" s="280" t="s">
        <v>204</v>
      </c>
    </row>
    <row r="365" spans="1:51" s="14" customFormat="1" ht="12">
      <c r="A365" s="14"/>
      <c r="B365" s="270"/>
      <c r="C365" s="271"/>
      <c r="D365" s="261" t="s">
        <v>212</v>
      </c>
      <c r="E365" s="272" t="s">
        <v>1</v>
      </c>
      <c r="F365" s="273" t="s">
        <v>1255</v>
      </c>
      <c r="G365" s="271"/>
      <c r="H365" s="274">
        <v>3.5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0" t="s">
        <v>212</v>
      </c>
      <c r="AU365" s="280" t="s">
        <v>85</v>
      </c>
      <c r="AV365" s="14" t="s">
        <v>85</v>
      </c>
      <c r="AW365" s="14" t="s">
        <v>30</v>
      </c>
      <c r="AX365" s="14" t="s">
        <v>73</v>
      </c>
      <c r="AY365" s="280" t="s">
        <v>204</v>
      </c>
    </row>
    <row r="366" spans="1:65" s="2" customFormat="1" ht="21.75" customHeight="1">
      <c r="A366" s="37"/>
      <c r="B366" s="38"/>
      <c r="C366" s="245" t="s">
        <v>386</v>
      </c>
      <c r="D366" s="245" t="s">
        <v>206</v>
      </c>
      <c r="E366" s="246" t="s">
        <v>387</v>
      </c>
      <c r="F366" s="247" t="s">
        <v>388</v>
      </c>
      <c r="G366" s="248" t="s">
        <v>317</v>
      </c>
      <c r="H366" s="249">
        <v>56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0.027</v>
      </c>
      <c r="T366" s="256">
        <f>S366*H366</f>
        <v>1.512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210</v>
      </c>
      <c r="AT366" s="257" t="s">
        <v>206</v>
      </c>
      <c r="AU366" s="257" t="s">
        <v>85</v>
      </c>
      <c r="AY366" s="16" t="s">
        <v>204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210</v>
      </c>
      <c r="BM366" s="257" t="s">
        <v>1258</v>
      </c>
    </row>
    <row r="367" spans="1:51" s="13" customFormat="1" ht="12">
      <c r="A367" s="13"/>
      <c r="B367" s="259"/>
      <c r="C367" s="260"/>
      <c r="D367" s="261" t="s">
        <v>212</v>
      </c>
      <c r="E367" s="262" t="s">
        <v>1</v>
      </c>
      <c r="F367" s="263" t="s">
        <v>234</v>
      </c>
      <c r="G367" s="260"/>
      <c r="H367" s="262" t="s">
        <v>1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212</v>
      </c>
      <c r="AU367" s="269" t="s">
        <v>85</v>
      </c>
      <c r="AV367" s="13" t="s">
        <v>80</v>
      </c>
      <c r="AW367" s="13" t="s">
        <v>30</v>
      </c>
      <c r="AX367" s="13" t="s">
        <v>73</v>
      </c>
      <c r="AY367" s="269" t="s">
        <v>204</v>
      </c>
    </row>
    <row r="368" spans="1:51" s="14" customFormat="1" ht="12">
      <c r="A368" s="14"/>
      <c r="B368" s="270"/>
      <c r="C368" s="271"/>
      <c r="D368" s="261" t="s">
        <v>212</v>
      </c>
      <c r="E368" s="272" t="s">
        <v>1</v>
      </c>
      <c r="F368" s="273" t="s">
        <v>1259</v>
      </c>
      <c r="G368" s="271"/>
      <c r="H368" s="274">
        <v>14</v>
      </c>
      <c r="I368" s="275"/>
      <c r="J368" s="271"/>
      <c r="K368" s="271"/>
      <c r="L368" s="276"/>
      <c r="M368" s="277"/>
      <c r="N368" s="278"/>
      <c r="O368" s="278"/>
      <c r="P368" s="278"/>
      <c r="Q368" s="278"/>
      <c r="R368" s="278"/>
      <c r="S368" s="278"/>
      <c r="T368" s="27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80" t="s">
        <v>212</v>
      </c>
      <c r="AU368" s="280" t="s">
        <v>85</v>
      </c>
      <c r="AV368" s="14" t="s">
        <v>85</v>
      </c>
      <c r="AW368" s="14" t="s">
        <v>30</v>
      </c>
      <c r="AX368" s="14" t="s">
        <v>73</v>
      </c>
      <c r="AY368" s="280" t="s">
        <v>204</v>
      </c>
    </row>
    <row r="369" spans="1:51" s="14" customFormat="1" ht="12">
      <c r="A369" s="14"/>
      <c r="B369" s="270"/>
      <c r="C369" s="271"/>
      <c r="D369" s="261" t="s">
        <v>212</v>
      </c>
      <c r="E369" s="272" t="s">
        <v>1</v>
      </c>
      <c r="F369" s="273" t="s">
        <v>1260</v>
      </c>
      <c r="G369" s="271"/>
      <c r="H369" s="274">
        <v>14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212</v>
      </c>
      <c r="AU369" s="280" t="s">
        <v>85</v>
      </c>
      <c r="AV369" s="14" t="s">
        <v>85</v>
      </c>
      <c r="AW369" s="14" t="s">
        <v>30</v>
      </c>
      <c r="AX369" s="14" t="s">
        <v>73</v>
      </c>
      <c r="AY369" s="280" t="s">
        <v>204</v>
      </c>
    </row>
    <row r="370" spans="1:51" s="14" customFormat="1" ht="12">
      <c r="A370" s="14"/>
      <c r="B370" s="270"/>
      <c r="C370" s="271"/>
      <c r="D370" s="261" t="s">
        <v>212</v>
      </c>
      <c r="E370" s="272" t="s">
        <v>1</v>
      </c>
      <c r="F370" s="273" t="s">
        <v>1261</v>
      </c>
      <c r="G370" s="271"/>
      <c r="H370" s="274">
        <v>14</v>
      </c>
      <c r="I370" s="275"/>
      <c r="J370" s="271"/>
      <c r="K370" s="271"/>
      <c r="L370" s="276"/>
      <c r="M370" s="277"/>
      <c r="N370" s="278"/>
      <c r="O370" s="278"/>
      <c r="P370" s="278"/>
      <c r="Q370" s="278"/>
      <c r="R370" s="278"/>
      <c r="S370" s="278"/>
      <c r="T370" s="27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0" t="s">
        <v>212</v>
      </c>
      <c r="AU370" s="280" t="s">
        <v>85</v>
      </c>
      <c r="AV370" s="14" t="s">
        <v>85</v>
      </c>
      <c r="AW370" s="14" t="s">
        <v>30</v>
      </c>
      <c r="AX370" s="14" t="s">
        <v>73</v>
      </c>
      <c r="AY370" s="280" t="s">
        <v>204</v>
      </c>
    </row>
    <row r="371" spans="1:51" s="14" customFormat="1" ht="12">
      <c r="A371" s="14"/>
      <c r="B371" s="270"/>
      <c r="C371" s="271"/>
      <c r="D371" s="261" t="s">
        <v>212</v>
      </c>
      <c r="E371" s="272" t="s">
        <v>1</v>
      </c>
      <c r="F371" s="273" t="s">
        <v>1262</v>
      </c>
      <c r="G371" s="271"/>
      <c r="H371" s="274">
        <v>14</v>
      </c>
      <c r="I371" s="275"/>
      <c r="J371" s="271"/>
      <c r="K371" s="271"/>
      <c r="L371" s="276"/>
      <c r="M371" s="277"/>
      <c r="N371" s="278"/>
      <c r="O371" s="278"/>
      <c r="P371" s="278"/>
      <c r="Q371" s="278"/>
      <c r="R371" s="278"/>
      <c r="S371" s="278"/>
      <c r="T371" s="27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0" t="s">
        <v>212</v>
      </c>
      <c r="AU371" s="280" t="s">
        <v>85</v>
      </c>
      <c r="AV371" s="14" t="s">
        <v>85</v>
      </c>
      <c r="AW371" s="14" t="s">
        <v>30</v>
      </c>
      <c r="AX371" s="14" t="s">
        <v>73</v>
      </c>
      <c r="AY371" s="280" t="s">
        <v>204</v>
      </c>
    </row>
    <row r="372" spans="1:63" s="12" customFormat="1" ht="22.8" customHeight="1">
      <c r="A372" s="12"/>
      <c r="B372" s="229"/>
      <c r="C372" s="230"/>
      <c r="D372" s="231" t="s">
        <v>72</v>
      </c>
      <c r="E372" s="243" t="s">
        <v>393</v>
      </c>
      <c r="F372" s="243" t="s">
        <v>394</v>
      </c>
      <c r="G372" s="230"/>
      <c r="H372" s="230"/>
      <c r="I372" s="233"/>
      <c r="J372" s="244">
        <f>BK372</f>
        <v>0</v>
      </c>
      <c r="K372" s="230"/>
      <c r="L372" s="235"/>
      <c r="M372" s="236"/>
      <c r="N372" s="237"/>
      <c r="O372" s="237"/>
      <c r="P372" s="238">
        <f>SUM(P373:P378)</f>
        <v>0</v>
      </c>
      <c r="Q372" s="237"/>
      <c r="R372" s="238">
        <f>SUM(R373:R378)</f>
        <v>0</v>
      </c>
      <c r="S372" s="237"/>
      <c r="T372" s="239">
        <f>SUM(T373:T378)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40" t="s">
        <v>80</v>
      </c>
      <c r="AT372" s="241" t="s">
        <v>72</v>
      </c>
      <c r="AU372" s="241" t="s">
        <v>80</v>
      </c>
      <c r="AY372" s="240" t="s">
        <v>204</v>
      </c>
      <c r="BK372" s="242">
        <f>SUM(BK373:BK378)</f>
        <v>0</v>
      </c>
    </row>
    <row r="373" spans="1:65" s="2" customFormat="1" ht="16.5" customHeight="1">
      <c r="A373" s="37"/>
      <c r="B373" s="38"/>
      <c r="C373" s="245" t="s">
        <v>395</v>
      </c>
      <c r="D373" s="245" t="s">
        <v>206</v>
      </c>
      <c r="E373" s="246" t="s">
        <v>396</v>
      </c>
      <c r="F373" s="247" t="s">
        <v>397</v>
      </c>
      <c r="G373" s="248" t="s">
        <v>398</v>
      </c>
      <c r="H373" s="249">
        <v>8.429</v>
      </c>
      <c r="I373" s="250"/>
      <c r="J373" s="251">
        <f>ROUND(I373*H373,2)</f>
        <v>0</v>
      </c>
      <c r="K373" s="252"/>
      <c r="L373" s="43"/>
      <c r="M373" s="253" t="s">
        <v>1</v>
      </c>
      <c r="N373" s="254" t="s">
        <v>39</v>
      </c>
      <c r="O373" s="90"/>
      <c r="P373" s="255">
        <f>O373*H373</f>
        <v>0</v>
      </c>
      <c r="Q373" s="255">
        <v>0</v>
      </c>
      <c r="R373" s="255">
        <f>Q373*H373</f>
        <v>0</v>
      </c>
      <c r="S373" s="255">
        <v>0</v>
      </c>
      <c r="T373" s="25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7" t="s">
        <v>210</v>
      </c>
      <c r="AT373" s="257" t="s">
        <v>206</v>
      </c>
      <c r="AU373" s="257" t="s">
        <v>85</v>
      </c>
      <c r="AY373" s="16" t="s">
        <v>204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6" t="s">
        <v>85</v>
      </c>
      <c r="BK373" s="258">
        <f>ROUND(I373*H373,2)</f>
        <v>0</v>
      </c>
      <c r="BL373" s="16" t="s">
        <v>210</v>
      </c>
      <c r="BM373" s="257" t="s">
        <v>1263</v>
      </c>
    </row>
    <row r="374" spans="1:65" s="2" customFormat="1" ht="21.75" customHeight="1">
      <c r="A374" s="37"/>
      <c r="B374" s="38"/>
      <c r="C374" s="245" t="s">
        <v>400</v>
      </c>
      <c r="D374" s="245" t="s">
        <v>206</v>
      </c>
      <c r="E374" s="246" t="s">
        <v>401</v>
      </c>
      <c r="F374" s="247" t="s">
        <v>402</v>
      </c>
      <c r="G374" s="248" t="s">
        <v>398</v>
      </c>
      <c r="H374" s="249">
        <v>8.429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</v>
      </c>
      <c r="R374" s="255">
        <f>Q374*H374</f>
        <v>0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210</v>
      </c>
      <c r="AT374" s="257" t="s">
        <v>206</v>
      </c>
      <c r="AU374" s="257" t="s">
        <v>85</v>
      </c>
      <c r="AY374" s="16" t="s">
        <v>204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210</v>
      </c>
      <c r="BM374" s="257" t="s">
        <v>1264</v>
      </c>
    </row>
    <row r="375" spans="1:65" s="2" customFormat="1" ht="21.75" customHeight="1">
      <c r="A375" s="37"/>
      <c r="B375" s="38"/>
      <c r="C375" s="245" t="s">
        <v>404</v>
      </c>
      <c r="D375" s="245" t="s">
        <v>206</v>
      </c>
      <c r="E375" s="246" t="s">
        <v>405</v>
      </c>
      <c r="F375" s="247" t="s">
        <v>406</v>
      </c>
      <c r="G375" s="248" t="s">
        <v>398</v>
      </c>
      <c r="H375" s="249">
        <v>8.429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</v>
      </c>
      <c r="R375" s="255">
        <f>Q375*H375</f>
        <v>0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210</v>
      </c>
      <c r="AT375" s="257" t="s">
        <v>206</v>
      </c>
      <c r="AU375" s="257" t="s">
        <v>85</v>
      </c>
      <c r="AY375" s="16" t="s">
        <v>204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210</v>
      </c>
      <c r="BM375" s="257" t="s">
        <v>1265</v>
      </c>
    </row>
    <row r="376" spans="1:65" s="2" customFormat="1" ht="21.75" customHeight="1">
      <c r="A376" s="37"/>
      <c r="B376" s="38"/>
      <c r="C376" s="245" t="s">
        <v>408</v>
      </c>
      <c r="D376" s="245" t="s">
        <v>206</v>
      </c>
      <c r="E376" s="246" t="s">
        <v>409</v>
      </c>
      <c r="F376" s="247" t="s">
        <v>410</v>
      </c>
      <c r="G376" s="248" t="s">
        <v>398</v>
      </c>
      <c r="H376" s="249">
        <v>92.719</v>
      </c>
      <c r="I376" s="250"/>
      <c r="J376" s="251">
        <f>ROUND(I376*H376,2)</f>
        <v>0</v>
      </c>
      <c r="K376" s="252"/>
      <c r="L376" s="43"/>
      <c r="M376" s="253" t="s">
        <v>1</v>
      </c>
      <c r="N376" s="254" t="s">
        <v>39</v>
      </c>
      <c r="O376" s="90"/>
      <c r="P376" s="255">
        <f>O376*H376</f>
        <v>0</v>
      </c>
      <c r="Q376" s="255">
        <v>0</v>
      </c>
      <c r="R376" s="255">
        <f>Q376*H376</f>
        <v>0</v>
      </c>
      <c r="S376" s="255">
        <v>0</v>
      </c>
      <c r="T376" s="25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7" t="s">
        <v>210</v>
      </c>
      <c r="AT376" s="257" t="s">
        <v>206</v>
      </c>
      <c r="AU376" s="257" t="s">
        <v>85</v>
      </c>
      <c r="AY376" s="16" t="s">
        <v>204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6" t="s">
        <v>85</v>
      </c>
      <c r="BK376" s="258">
        <f>ROUND(I376*H376,2)</f>
        <v>0</v>
      </c>
      <c r="BL376" s="16" t="s">
        <v>210</v>
      </c>
      <c r="BM376" s="257" t="s">
        <v>1266</v>
      </c>
    </row>
    <row r="377" spans="1:51" s="14" customFormat="1" ht="12">
      <c r="A377" s="14"/>
      <c r="B377" s="270"/>
      <c r="C377" s="271"/>
      <c r="D377" s="261" t="s">
        <v>212</v>
      </c>
      <c r="E377" s="271"/>
      <c r="F377" s="273" t="s">
        <v>1267</v>
      </c>
      <c r="G377" s="271"/>
      <c r="H377" s="274">
        <v>92.719</v>
      </c>
      <c r="I377" s="275"/>
      <c r="J377" s="271"/>
      <c r="K377" s="271"/>
      <c r="L377" s="276"/>
      <c r="M377" s="277"/>
      <c r="N377" s="278"/>
      <c r="O377" s="278"/>
      <c r="P377" s="278"/>
      <c r="Q377" s="278"/>
      <c r="R377" s="278"/>
      <c r="S377" s="278"/>
      <c r="T377" s="27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0" t="s">
        <v>212</v>
      </c>
      <c r="AU377" s="280" t="s">
        <v>85</v>
      </c>
      <c r="AV377" s="14" t="s">
        <v>85</v>
      </c>
      <c r="AW377" s="14" t="s">
        <v>4</v>
      </c>
      <c r="AX377" s="14" t="s">
        <v>80</v>
      </c>
      <c r="AY377" s="280" t="s">
        <v>204</v>
      </c>
    </row>
    <row r="378" spans="1:65" s="2" customFormat="1" ht="33" customHeight="1">
      <c r="A378" s="37"/>
      <c r="B378" s="38"/>
      <c r="C378" s="245" t="s">
        <v>413</v>
      </c>
      <c r="D378" s="245" t="s">
        <v>206</v>
      </c>
      <c r="E378" s="246" t="s">
        <v>414</v>
      </c>
      <c r="F378" s="247" t="s">
        <v>415</v>
      </c>
      <c r="G378" s="248" t="s">
        <v>398</v>
      </c>
      <c r="H378" s="249">
        <v>8.429</v>
      </c>
      <c r="I378" s="250"/>
      <c r="J378" s="251">
        <f>ROUND(I378*H378,2)</f>
        <v>0</v>
      </c>
      <c r="K378" s="252"/>
      <c r="L378" s="43"/>
      <c r="M378" s="253" t="s">
        <v>1</v>
      </c>
      <c r="N378" s="254" t="s">
        <v>39</v>
      </c>
      <c r="O378" s="90"/>
      <c r="P378" s="255">
        <f>O378*H378</f>
        <v>0</v>
      </c>
      <c r="Q378" s="255">
        <v>0</v>
      </c>
      <c r="R378" s="255">
        <f>Q378*H378</f>
        <v>0</v>
      </c>
      <c r="S378" s="255">
        <v>0</v>
      </c>
      <c r="T378" s="25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7" t="s">
        <v>210</v>
      </c>
      <c r="AT378" s="257" t="s">
        <v>206</v>
      </c>
      <c r="AU378" s="257" t="s">
        <v>85</v>
      </c>
      <c r="AY378" s="16" t="s">
        <v>204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6" t="s">
        <v>85</v>
      </c>
      <c r="BK378" s="258">
        <f>ROUND(I378*H378,2)</f>
        <v>0</v>
      </c>
      <c r="BL378" s="16" t="s">
        <v>210</v>
      </c>
      <c r="BM378" s="257" t="s">
        <v>1268</v>
      </c>
    </row>
    <row r="379" spans="1:63" s="12" customFormat="1" ht="22.8" customHeight="1">
      <c r="A379" s="12"/>
      <c r="B379" s="229"/>
      <c r="C379" s="230"/>
      <c r="D379" s="231" t="s">
        <v>72</v>
      </c>
      <c r="E379" s="243" t="s">
        <v>417</v>
      </c>
      <c r="F379" s="243" t="s">
        <v>418</v>
      </c>
      <c r="G379" s="230"/>
      <c r="H379" s="230"/>
      <c r="I379" s="233"/>
      <c r="J379" s="244">
        <f>BK379</f>
        <v>0</v>
      </c>
      <c r="K379" s="230"/>
      <c r="L379" s="235"/>
      <c r="M379" s="236"/>
      <c r="N379" s="237"/>
      <c r="O379" s="237"/>
      <c r="P379" s="238">
        <f>SUM(P380:P381)</f>
        <v>0</v>
      </c>
      <c r="Q379" s="237"/>
      <c r="R379" s="238">
        <f>SUM(R380:R381)</f>
        <v>0</v>
      </c>
      <c r="S379" s="237"/>
      <c r="T379" s="239">
        <f>SUM(T380:T381)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40" t="s">
        <v>80</v>
      </c>
      <c r="AT379" s="241" t="s">
        <v>72</v>
      </c>
      <c r="AU379" s="241" t="s">
        <v>80</v>
      </c>
      <c r="AY379" s="240" t="s">
        <v>204</v>
      </c>
      <c r="BK379" s="242">
        <f>SUM(BK380:BK381)</f>
        <v>0</v>
      </c>
    </row>
    <row r="380" spans="1:65" s="2" customFormat="1" ht="21.75" customHeight="1">
      <c r="A380" s="37"/>
      <c r="B380" s="38"/>
      <c r="C380" s="245" t="s">
        <v>419</v>
      </c>
      <c r="D380" s="245" t="s">
        <v>206</v>
      </c>
      <c r="E380" s="246" t="s">
        <v>420</v>
      </c>
      <c r="F380" s="247" t="s">
        <v>421</v>
      </c>
      <c r="G380" s="248" t="s">
        <v>398</v>
      </c>
      <c r="H380" s="249">
        <v>21.169</v>
      </c>
      <c r="I380" s="250"/>
      <c r="J380" s="251">
        <f>ROUND(I380*H380,2)</f>
        <v>0</v>
      </c>
      <c r="K380" s="252"/>
      <c r="L380" s="43"/>
      <c r="M380" s="253" t="s">
        <v>1</v>
      </c>
      <c r="N380" s="254" t="s">
        <v>39</v>
      </c>
      <c r="O380" s="90"/>
      <c r="P380" s="255">
        <f>O380*H380</f>
        <v>0</v>
      </c>
      <c r="Q380" s="255">
        <v>0</v>
      </c>
      <c r="R380" s="255">
        <f>Q380*H380</f>
        <v>0</v>
      </c>
      <c r="S380" s="255">
        <v>0</v>
      </c>
      <c r="T380" s="25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7" t="s">
        <v>210</v>
      </c>
      <c r="AT380" s="257" t="s">
        <v>206</v>
      </c>
      <c r="AU380" s="257" t="s">
        <v>85</v>
      </c>
      <c r="AY380" s="16" t="s">
        <v>204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6" t="s">
        <v>85</v>
      </c>
      <c r="BK380" s="258">
        <f>ROUND(I380*H380,2)</f>
        <v>0</v>
      </c>
      <c r="BL380" s="16" t="s">
        <v>210</v>
      </c>
      <c r="BM380" s="257" t="s">
        <v>1269</v>
      </c>
    </row>
    <row r="381" spans="1:65" s="2" customFormat="1" ht="21.75" customHeight="1">
      <c r="A381" s="37"/>
      <c r="B381" s="38"/>
      <c r="C381" s="245" t="s">
        <v>423</v>
      </c>
      <c r="D381" s="245" t="s">
        <v>206</v>
      </c>
      <c r="E381" s="246" t="s">
        <v>424</v>
      </c>
      <c r="F381" s="247" t="s">
        <v>425</v>
      </c>
      <c r="G381" s="248" t="s">
        <v>426</v>
      </c>
      <c r="H381" s="249">
        <v>1</v>
      </c>
      <c r="I381" s="250"/>
      <c r="J381" s="251">
        <f>ROUND(I381*H381,2)</f>
        <v>0</v>
      </c>
      <c r="K381" s="252"/>
      <c r="L381" s="43"/>
      <c r="M381" s="253" t="s">
        <v>1</v>
      </c>
      <c r="N381" s="254" t="s">
        <v>39</v>
      </c>
      <c r="O381" s="90"/>
      <c r="P381" s="255">
        <f>O381*H381</f>
        <v>0</v>
      </c>
      <c r="Q381" s="255">
        <v>0</v>
      </c>
      <c r="R381" s="255">
        <f>Q381*H381</f>
        <v>0</v>
      </c>
      <c r="S381" s="255">
        <v>0</v>
      </c>
      <c r="T381" s="25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7" t="s">
        <v>210</v>
      </c>
      <c r="AT381" s="257" t="s">
        <v>206</v>
      </c>
      <c r="AU381" s="257" t="s">
        <v>85</v>
      </c>
      <c r="AY381" s="16" t="s">
        <v>204</v>
      </c>
      <c r="BE381" s="258">
        <f>IF(N381="základní",J381,0)</f>
        <v>0</v>
      </c>
      <c r="BF381" s="258">
        <f>IF(N381="snížená",J381,0)</f>
        <v>0</v>
      </c>
      <c r="BG381" s="258">
        <f>IF(N381="zákl. přenesená",J381,0)</f>
        <v>0</v>
      </c>
      <c r="BH381" s="258">
        <f>IF(N381="sníž. přenesená",J381,0)</f>
        <v>0</v>
      </c>
      <c r="BI381" s="258">
        <f>IF(N381="nulová",J381,0)</f>
        <v>0</v>
      </c>
      <c r="BJ381" s="16" t="s">
        <v>85</v>
      </c>
      <c r="BK381" s="258">
        <f>ROUND(I381*H381,2)</f>
        <v>0</v>
      </c>
      <c r="BL381" s="16" t="s">
        <v>210</v>
      </c>
      <c r="BM381" s="257" t="s">
        <v>1270</v>
      </c>
    </row>
    <row r="382" spans="1:63" s="12" customFormat="1" ht="25.9" customHeight="1">
      <c r="A382" s="12"/>
      <c r="B382" s="229"/>
      <c r="C382" s="230"/>
      <c r="D382" s="231" t="s">
        <v>72</v>
      </c>
      <c r="E382" s="232" t="s">
        <v>428</v>
      </c>
      <c r="F382" s="232" t="s">
        <v>429</v>
      </c>
      <c r="G382" s="230"/>
      <c r="H382" s="230"/>
      <c r="I382" s="233"/>
      <c r="J382" s="234">
        <f>BK382</f>
        <v>0</v>
      </c>
      <c r="K382" s="230"/>
      <c r="L382" s="235"/>
      <c r="M382" s="236"/>
      <c r="N382" s="237"/>
      <c r="O382" s="237"/>
      <c r="P382" s="238">
        <f>P383+P396+P407+P418+P421+P437</f>
        <v>0</v>
      </c>
      <c r="Q382" s="237"/>
      <c r="R382" s="238">
        <f>R383+R396+R407+R418+R421+R437</f>
        <v>4.2542444</v>
      </c>
      <c r="S382" s="237"/>
      <c r="T382" s="239">
        <f>T383+T396+T407+T418+T421+T437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40" t="s">
        <v>85</v>
      </c>
      <c r="AT382" s="241" t="s">
        <v>72</v>
      </c>
      <c r="AU382" s="241" t="s">
        <v>73</v>
      </c>
      <c r="AY382" s="240" t="s">
        <v>204</v>
      </c>
      <c r="BK382" s="242">
        <f>BK383+BK396+BK407+BK418+BK421+BK437</f>
        <v>0</v>
      </c>
    </row>
    <row r="383" spans="1:63" s="12" customFormat="1" ht="22.8" customHeight="1">
      <c r="A383" s="12"/>
      <c r="B383" s="229"/>
      <c r="C383" s="230"/>
      <c r="D383" s="231" t="s">
        <v>72</v>
      </c>
      <c r="E383" s="243" t="s">
        <v>430</v>
      </c>
      <c r="F383" s="243" t="s">
        <v>431</v>
      </c>
      <c r="G383" s="230"/>
      <c r="H383" s="230"/>
      <c r="I383" s="233"/>
      <c r="J383" s="244">
        <f>BK383</f>
        <v>0</v>
      </c>
      <c r="K383" s="230"/>
      <c r="L383" s="235"/>
      <c r="M383" s="236"/>
      <c r="N383" s="237"/>
      <c r="O383" s="237"/>
      <c r="P383" s="238">
        <f>SUM(P384:P395)</f>
        <v>0</v>
      </c>
      <c r="Q383" s="237"/>
      <c r="R383" s="238">
        <f>SUM(R384:R395)</f>
        <v>0.03415</v>
      </c>
      <c r="S383" s="237"/>
      <c r="T383" s="239">
        <f>SUM(T384:T395)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40" t="s">
        <v>85</v>
      </c>
      <c r="AT383" s="241" t="s">
        <v>72</v>
      </c>
      <c r="AU383" s="241" t="s">
        <v>80</v>
      </c>
      <c r="AY383" s="240" t="s">
        <v>204</v>
      </c>
      <c r="BK383" s="242">
        <f>SUM(BK384:BK395)</f>
        <v>0</v>
      </c>
    </row>
    <row r="384" spans="1:65" s="2" customFormat="1" ht="21.75" customHeight="1">
      <c r="A384" s="37"/>
      <c r="B384" s="38"/>
      <c r="C384" s="245" t="s">
        <v>432</v>
      </c>
      <c r="D384" s="245" t="s">
        <v>206</v>
      </c>
      <c r="E384" s="246" t="s">
        <v>433</v>
      </c>
      <c r="F384" s="247" t="s">
        <v>434</v>
      </c>
      <c r="G384" s="248" t="s">
        <v>209</v>
      </c>
      <c r="H384" s="249">
        <v>5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0.00187</v>
      </c>
      <c r="R384" s="255">
        <f>Q384*H384</f>
        <v>0.009349999999999999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309</v>
      </c>
      <c r="AT384" s="257" t="s">
        <v>206</v>
      </c>
      <c r="AU384" s="257" t="s">
        <v>85</v>
      </c>
      <c r="AY384" s="16" t="s">
        <v>204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309</v>
      </c>
      <c r="BM384" s="257" t="s">
        <v>1271</v>
      </c>
    </row>
    <row r="385" spans="1:65" s="2" customFormat="1" ht="16.5" customHeight="1">
      <c r="A385" s="37"/>
      <c r="B385" s="38"/>
      <c r="C385" s="245" t="s">
        <v>436</v>
      </c>
      <c r="D385" s="245" t="s">
        <v>206</v>
      </c>
      <c r="E385" s="246" t="s">
        <v>437</v>
      </c>
      <c r="F385" s="247" t="s">
        <v>438</v>
      </c>
      <c r="G385" s="248" t="s">
        <v>317</v>
      </c>
      <c r="H385" s="249">
        <v>20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0.00029</v>
      </c>
      <c r="R385" s="255">
        <f>Q385*H385</f>
        <v>0.0058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309</v>
      </c>
      <c r="AT385" s="257" t="s">
        <v>206</v>
      </c>
      <c r="AU385" s="257" t="s">
        <v>85</v>
      </c>
      <c r="AY385" s="16" t="s">
        <v>204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309</v>
      </c>
      <c r="BM385" s="257" t="s">
        <v>1272</v>
      </c>
    </row>
    <row r="386" spans="1:51" s="14" customFormat="1" ht="12">
      <c r="A386" s="14"/>
      <c r="B386" s="270"/>
      <c r="C386" s="271"/>
      <c r="D386" s="261" t="s">
        <v>212</v>
      </c>
      <c r="E386" s="272" t="s">
        <v>1</v>
      </c>
      <c r="F386" s="273" t="s">
        <v>1273</v>
      </c>
      <c r="G386" s="271"/>
      <c r="H386" s="274">
        <v>20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212</v>
      </c>
      <c r="AU386" s="280" t="s">
        <v>85</v>
      </c>
      <c r="AV386" s="14" t="s">
        <v>85</v>
      </c>
      <c r="AW386" s="14" t="s">
        <v>30</v>
      </c>
      <c r="AX386" s="14" t="s">
        <v>73</v>
      </c>
      <c r="AY386" s="280" t="s">
        <v>204</v>
      </c>
    </row>
    <row r="387" spans="1:65" s="2" customFormat="1" ht="16.5" customHeight="1">
      <c r="A387" s="37"/>
      <c r="B387" s="38"/>
      <c r="C387" s="245" t="s">
        <v>441</v>
      </c>
      <c r="D387" s="245" t="s">
        <v>206</v>
      </c>
      <c r="E387" s="246" t="s">
        <v>442</v>
      </c>
      <c r="F387" s="247" t="s">
        <v>443</v>
      </c>
      <c r="G387" s="248" t="s">
        <v>317</v>
      </c>
      <c r="H387" s="249">
        <v>40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0.00035</v>
      </c>
      <c r="R387" s="255">
        <f>Q387*H387</f>
        <v>0.014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309</v>
      </c>
      <c r="AT387" s="257" t="s">
        <v>206</v>
      </c>
      <c r="AU387" s="257" t="s">
        <v>85</v>
      </c>
      <c r="AY387" s="16" t="s">
        <v>204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309</v>
      </c>
      <c r="BM387" s="257" t="s">
        <v>1274</v>
      </c>
    </row>
    <row r="388" spans="1:51" s="14" customFormat="1" ht="12">
      <c r="A388" s="14"/>
      <c r="B388" s="270"/>
      <c r="C388" s="271"/>
      <c r="D388" s="261" t="s">
        <v>212</v>
      </c>
      <c r="E388" s="272" t="s">
        <v>1</v>
      </c>
      <c r="F388" s="273" t="s">
        <v>1275</v>
      </c>
      <c r="G388" s="271"/>
      <c r="H388" s="274">
        <v>40</v>
      </c>
      <c r="I388" s="275"/>
      <c r="J388" s="271"/>
      <c r="K388" s="271"/>
      <c r="L388" s="276"/>
      <c r="M388" s="277"/>
      <c r="N388" s="278"/>
      <c r="O388" s="278"/>
      <c r="P388" s="278"/>
      <c r="Q388" s="278"/>
      <c r="R388" s="278"/>
      <c r="S388" s="278"/>
      <c r="T388" s="27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0" t="s">
        <v>212</v>
      </c>
      <c r="AU388" s="280" t="s">
        <v>85</v>
      </c>
      <c r="AV388" s="14" t="s">
        <v>85</v>
      </c>
      <c r="AW388" s="14" t="s">
        <v>30</v>
      </c>
      <c r="AX388" s="14" t="s">
        <v>73</v>
      </c>
      <c r="AY388" s="280" t="s">
        <v>204</v>
      </c>
    </row>
    <row r="389" spans="1:65" s="2" customFormat="1" ht="21.75" customHeight="1">
      <c r="A389" s="37"/>
      <c r="B389" s="38"/>
      <c r="C389" s="245" t="s">
        <v>446</v>
      </c>
      <c r="D389" s="245" t="s">
        <v>206</v>
      </c>
      <c r="E389" s="246" t="s">
        <v>447</v>
      </c>
      <c r="F389" s="247" t="s">
        <v>448</v>
      </c>
      <c r="G389" s="248" t="s">
        <v>209</v>
      </c>
      <c r="H389" s="249">
        <v>10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0.0005</v>
      </c>
      <c r="R389" s="255">
        <f>Q389*H389</f>
        <v>0.005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309</v>
      </c>
      <c r="AT389" s="257" t="s">
        <v>206</v>
      </c>
      <c r="AU389" s="257" t="s">
        <v>85</v>
      </c>
      <c r="AY389" s="16" t="s">
        <v>204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309</v>
      </c>
      <c r="BM389" s="257" t="s">
        <v>1276</v>
      </c>
    </row>
    <row r="390" spans="1:51" s="14" customFormat="1" ht="12">
      <c r="A390" s="14"/>
      <c r="B390" s="270"/>
      <c r="C390" s="271"/>
      <c r="D390" s="261" t="s">
        <v>212</v>
      </c>
      <c r="E390" s="272" t="s">
        <v>1</v>
      </c>
      <c r="F390" s="273" t="s">
        <v>1277</v>
      </c>
      <c r="G390" s="271"/>
      <c r="H390" s="274">
        <v>10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212</v>
      </c>
      <c r="AU390" s="280" t="s">
        <v>85</v>
      </c>
      <c r="AV390" s="14" t="s">
        <v>85</v>
      </c>
      <c r="AW390" s="14" t="s">
        <v>30</v>
      </c>
      <c r="AX390" s="14" t="s">
        <v>73</v>
      </c>
      <c r="AY390" s="280" t="s">
        <v>204</v>
      </c>
    </row>
    <row r="391" spans="1:65" s="2" customFormat="1" ht="16.5" customHeight="1">
      <c r="A391" s="37"/>
      <c r="B391" s="38"/>
      <c r="C391" s="245" t="s">
        <v>451</v>
      </c>
      <c r="D391" s="245" t="s">
        <v>206</v>
      </c>
      <c r="E391" s="246" t="s">
        <v>452</v>
      </c>
      <c r="F391" s="247" t="s">
        <v>453</v>
      </c>
      <c r="G391" s="248" t="s">
        <v>317</v>
      </c>
      <c r="H391" s="249">
        <v>60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309</v>
      </c>
      <c r="AT391" s="257" t="s">
        <v>206</v>
      </c>
      <c r="AU391" s="257" t="s">
        <v>85</v>
      </c>
      <c r="AY391" s="16" t="s">
        <v>204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309</v>
      </c>
      <c r="BM391" s="257" t="s">
        <v>1278</v>
      </c>
    </row>
    <row r="392" spans="1:51" s="14" customFormat="1" ht="12">
      <c r="A392" s="14"/>
      <c r="B392" s="270"/>
      <c r="C392" s="271"/>
      <c r="D392" s="261" t="s">
        <v>212</v>
      </c>
      <c r="E392" s="272" t="s">
        <v>1</v>
      </c>
      <c r="F392" s="273" t="s">
        <v>1279</v>
      </c>
      <c r="G392" s="271"/>
      <c r="H392" s="274">
        <v>60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212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204</v>
      </c>
    </row>
    <row r="393" spans="1:65" s="2" customFormat="1" ht="16.5" customHeight="1">
      <c r="A393" s="37"/>
      <c r="B393" s="38"/>
      <c r="C393" s="245" t="s">
        <v>456</v>
      </c>
      <c r="D393" s="245" t="s">
        <v>206</v>
      </c>
      <c r="E393" s="246" t="s">
        <v>457</v>
      </c>
      <c r="F393" s="247" t="s">
        <v>458</v>
      </c>
      <c r="G393" s="248" t="s">
        <v>317</v>
      </c>
      <c r="H393" s="249">
        <v>60</v>
      </c>
      <c r="I393" s="250"/>
      <c r="J393" s="251">
        <f>ROUND(I393*H393,2)</f>
        <v>0</v>
      </c>
      <c r="K393" s="252"/>
      <c r="L393" s="43"/>
      <c r="M393" s="253" t="s">
        <v>1</v>
      </c>
      <c r="N393" s="254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309</v>
      </c>
      <c r="AT393" s="257" t="s">
        <v>206</v>
      </c>
      <c r="AU393" s="257" t="s">
        <v>85</v>
      </c>
      <c r="AY393" s="16" t="s">
        <v>204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309</v>
      </c>
      <c r="BM393" s="257" t="s">
        <v>1280</v>
      </c>
    </row>
    <row r="394" spans="1:51" s="14" customFormat="1" ht="12">
      <c r="A394" s="14"/>
      <c r="B394" s="270"/>
      <c r="C394" s="271"/>
      <c r="D394" s="261" t="s">
        <v>212</v>
      </c>
      <c r="E394" s="272" t="s">
        <v>1</v>
      </c>
      <c r="F394" s="273" t="s">
        <v>1279</v>
      </c>
      <c r="G394" s="271"/>
      <c r="H394" s="274">
        <v>60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212</v>
      </c>
      <c r="AU394" s="280" t="s">
        <v>85</v>
      </c>
      <c r="AV394" s="14" t="s">
        <v>85</v>
      </c>
      <c r="AW394" s="14" t="s">
        <v>30</v>
      </c>
      <c r="AX394" s="14" t="s">
        <v>73</v>
      </c>
      <c r="AY394" s="280" t="s">
        <v>204</v>
      </c>
    </row>
    <row r="395" spans="1:65" s="2" customFormat="1" ht="21.75" customHeight="1">
      <c r="A395" s="37"/>
      <c r="B395" s="38"/>
      <c r="C395" s="245" t="s">
        <v>460</v>
      </c>
      <c r="D395" s="245" t="s">
        <v>206</v>
      </c>
      <c r="E395" s="246" t="s">
        <v>461</v>
      </c>
      <c r="F395" s="247" t="s">
        <v>462</v>
      </c>
      <c r="G395" s="248" t="s">
        <v>398</v>
      </c>
      <c r="H395" s="249">
        <v>0.034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</v>
      </c>
      <c r="R395" s="255">
        <f>Q395*H395</f>
        <v>0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210</v>
      </c>
      <c r="AT395" s="257" t="s">
        <v>206</v>
      </c>
      <c r="AU395" s="257" t="s">
        <v>85</v>
      </c>
      <c r="AY395" s="16" t="s">
        <v>204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210</v>
      </c>
      <c r="BM395" s="257" t="s">
        <v>1281</v>
      </c>
    </row>
    <row r="396" spans="1:63" s="12" customFormat="1" ht="22.8" customHeight="1">
      <c r="A396" s="12"/>
      <c r="B396" s="229"/>
      <c r="C396" s="230"/>
      <c r="D396" s="231" t="s">
        <v>72</v>
      </c>
      <c r="E396" s="243" t="s">
        <v>464</v>
      </c>
      <c r="F396" s="243" t="s">
        <v>465</v>
      </c>
      <c r="G396" s="230"/>
      <c r="H396" s="230"/>
      <c r="I396" s="233"/>
      <c r="J396" s="244">
        <f>BK396</f>
        <v>0</v>
      </c>
      <c r="K396" s="230"/>
      <c r="L396" s="235"/>
      <c r="M396" s="236"/>
      <c r="N396" s="237"/>
      <c r="O396" s="237"/>
      <c r="P396" s="238">
        <f>SUM(P397:P406)</f>
        <v>0</v>
      </c>
      <c r="Q396" s="237"/>
      <c r="R396" s="238">
        <f>SUM(R397:R406)</f>
        <v>0.0588</v>
      </c>
      <c r="S396" s="237"/>
      <c r="T396" s="239">
        <f>SUM(T397:T406)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40" t="s">
        <v>85</v>
      </c>
      <c r="AT396" s="241" t="s">
        <v>72</v>
      </c>
      <c r="AU396" s="241" t="s">
        <v>80</v>
      </c>
      <c r="AY396" s="240" t="s">
        <v>204</v>
      </c>
      <c r="BK396" s="242">
        <f>SUM(BK397:BK406)</f>
        <v>0</v>
      </c>
    </row>
    <row r="397" spans="1:65" s="2" customFormat="1" ht="16.5" customHeight="1">
      <c r="A397" s="37"/>
      <c r="B397" s="38"/>
      <c r="C397" s="245" t="s">
        <v>466</v>
      </c>
      <c r="D397" s="245" t="s">
        <v>206</v>
      </c>
      <c r="E397" s="246" t="s">
        <v>467</v>
      </c>
      <c r="F397" s="247" t="s">
        <v>468</v>
      </c>
      <c r="G397" s="248" t="s">
        <v>209</v>
      </c>
      <c r="H397" s="249">
        <v>1</v>
      </c>
      <c r="I397" s="250"/>
      <c r="J397" s="251">
        <f>ROUND(I397*H397,2)</f>
        <v>0</v>
      </c>
      <c r="K397" s="252"/>
      <c r="L397" s="43"/>
      <c r="M397" s="253" t="s">
        <v>1</v>
      </c>
      <c r="N397" s="254" t="s">
        <v>39</v>
      </c>
      <c r="O397" s="90"/>
      <c r="P397" s="255">
        <f>O397*H397</f>
        <v>0</v>
      </c>
      <c r="Q397" s="255">
        <v>0.00245</v>
      </c>
      <c r="R397" s="255">
        <f>Q397*H397</f>
        <v>0.00245</v>
      </c>
      <c r="S397" s="255">
        <v>0</v>
      </c>
      <c r="T397" s="256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57" t="s">
        <v>309</v>
      </c>
      <c r="AT397" s="257" t="s">
        <v>206</v>
      </c>
      <c r="AU397" s="257" t="s">
        <v>85</v>
      </c>
      <c r="AY397" s="16" t="s">
        <v>204</v>
      </c>
      <c r="BE397" s="258">
        <f>IF(N397="základní",J397,0)</f>
        <v>0</v>
      </c>
      <c r="BF397" s="258">
        <f>IF(N397="snížená",J397,0)</f>
        <v>0</v>
      </c>
      <c r="BG397" s="258">
        <f>IF(N397="zákl. přenesená",J397,0)</f>
        <v>0</v>
      </c>
      <c r="BH397" s="258">
        <f>IF(N397="sníž. přenesená",J397,0)</f>
        <v>0</v>
      </c>
      <c r="BI397" s="258">
        <f>IF(N397="nulová",J397,0)</f>
        <v>0</v>
      </c>
      <c r="BJ397" s="16" t="s">
        <v>85</v>
      </c>
      <c r="BK397" s="258">
        <f>ROUND(I397*H397,2)</f>
        <v>0</v>
      </c>
      <c r="BL397" s="16" t="s">
        <v>309</v>
      </c>
      <c r="BM397" s="257" t="s">
        <v>1282</v>
      </c>
    </row>
    <row r="398" spans="1:65" s="2" customFormat="1" ht="16.5" customHeight="1">
      <c r="A398" s="37"/>
      <c r="B398" s="38"/>
      <c r="C398" s="245" t="s">
        <v>470</v>
      </c>
      <c r="D398" s="245" t="s">
        <v>206</v>
      </c>
      <c r="E398" s="246" t="s">
        <v>471</v>
      </c>
      <c r="F398" s="247" t="s">
        <v>472</v>
      </c>
      <c r="G398" s="248" t="s">
        <v>317</v>
      </c>
      <c r="H398" s="249">
        <v>7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0.00245</v>
      </c>
      <c r="R398" s="255">
        <f>Q398*H398</f>
        <v>0.01715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309</v>
      </c>
      <c r="AT398" s="257" t="s">
        <v>206</v>
      </c>
      <c r="AU398" s="257" t="s">
        <v>85</v>
      </c>
      <c r="AY398" s="16" t="s">
        <v>204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309</v>
      </c>
      <c r="BM398" s="257" t="s">
        <v>1283</v>
      </c>
    </row>
    <row r="399" spans="1:65" s="2" customFormat="1" ht="16.5" customHeight="1">
      <c r="A399" s="37"/>
      <c r="B399" s="38"/>
      <c r="C399" s="245" t="s">
        <v>474</v>
      </c>
      <c r="D399" s="245" t="s">
        <v>206</v>
      </c>
      <c r="E399" s="246" t="s">
        <v>475</v>
      </c>
      <c r="F399" s="247" t="s">
        <v>476</v>
      </c>
      <c r="G399" s="248" t="s">
        <v>317</v>
      </c>
      <c r="H399" s="249">
        <v>7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0.00245</v>
      </c>
      <c r="R399" s="255">
        <f>Q399*H399</f>
        <v>0.01715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309</v>
      </c>
      <c r="AT399" s="257" t="s">
        <v>206</v>
      </c>
      <c r="AU399" s="257" t="s">
        <v>85</v>
      </c>
      <c r="AY399" s="16" t="s">
        <v>204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309</v>
      </c>
      <c r="BM399" s="257" t="s">
        <v>1284</v>
      </c>
    </row>
    <row r="400" spans="1:65" s="2" customFormat="1" ht="16.5" customHeight="1">
      <c r="A400" s="37"/>
      <c r="B400" s="38"/>
      <c r="C400" s="245" t="s">
        <v>478</v>
      </c>
      <c r="D400" s="245" t="s">
        <v>206</v>
      </c>
      <c r="E400" s="246" t="s">
        <v>479</v>
      </c>
      <c r="F400" s="247" t="s">
        <v>480</v>
      </c>
      <c r="G400" s="248" t="s">
        <v>209</v>
      </c>
      <c r="H400" s="249">
        <v>4</v>
      </c>
      <c r="I400" s="250"/>
      <c r="J400" s="251">
        <f>ROUND(I400*H400,2)</f>
        <v>0</v>
      </c>
      <c r="K400" s="252"/>
      <c r="L400" s="43"/>
      <c r="M400" s="253" t="s">
        <v>1</v>
      </c>
      <c r="N400" s="254" t="s">
        <v>39</v>
      </c>
      <c r="O400" s="90"/>
      <c r="P400" s="255">
        <f>O400*H400</f>
        <v>0</v>
      </c>
      <c r="Q400" s="255">
        <v>0.00245</v>
      </c>
      <c r="R400" s="255">
        <f>Q400*H400</f>
        <v>0.0098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309</v>
      </c>
      <c r="AT400" s="257" t="s">
        <v>206</v>
      </c>
      <c r="AU400" s="257" t="s">
        <v>85</v>
      </c>
      <c r="AY400" s="16" t="s">
        <v>204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309</v>
      </c>
      <c r="BM400" s="257" t="s">
        <v>1285</v>
      </c>
    </row>
    <row r="401" spans="1:65" s="2" customFormat="1" ht="16.5" customHeight="1">
      <c r="A401" s="37"/>
      <c r="B401" s="38"/>
      <c r="C401" s="245" t="s">
        <v>482</v>
      </c>
      <c r="D401" s="245" t="s">
        <v>206</v>
      </c>
      <c r="E401" s="246" t="s">
        <v>483</v>
      </c>
      <c r="F401" s="247" t="s">
        <v>484</v>
      </c>
      <c r="G401" s="248" t="s">
        <v>209</v>
      </c>
      <c r="H401" s="249">
        <v>1</v>
      </c>
      <c r="I401" s="250"/>
      <c r="J401" s="251">
        <f>ROUND(I401*H401,2)</f>
        <v>0</v>
      </c>
      <c r="K401" s="252"/>
      <c r="L401" s="43"/>
      <c r="M401" s="253" t="s">
        <v>1</v>
      </c>
      <c r="N401" s="254" t="s">
        <v>39</v>
      </c>
      <c r="O401" s="90"/>
      <c r="P401" s="255">
        <f>O401*H401</f>
        <v>0</v>
      </c>
      <c r="Q401" s="255">
        <v>0.00245</v>
      </c>
      <c r="R401" s="255">
        <f>Q401*H401</f>
        <v>0.00245</v>
      </c>
      <c r="S401" s="255">
        <v>0</v>
      </c>
      <c r="T401" s="25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7" t="s">
        <v>309</v>
      </c>
      <c r="AT401" s="257" t="s">
        <v>206</v>
      </c>
      <c r="AU401" s="257" t="s">
        <v>85</v>
      </c>
      <c r="AY401" s="16" t="s">
        <v>204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6" t="s">
        <v>85</v>
      </c>
      <c r="BK401" s="258">
        <f>ROUND(I401*H401,2)</f>
        <v>0</v>
      </c>
      <c r="BL401" s="16" t="s">
        <v>309</v>
      </c>
      <c r="BM401" s="257" t="s">
        <v>1286</v>
      </c>
    </row>
    <row r="402" spans="1:65" s="2" customFormat="1" ht="16.5" customHeight="1">
      <c r="A402" s="37"/>
      <c r="B402" s="38"/>
      <c r="C402" s="245" t="s">
        <v>486</v>
      </c>
      <c r="D402" s="245" t="s">
        <v>206</v>
      </c>
      <c r="E402" s="246" t="s">
        <v>487</v>
      </c>
      <c r="F402" s="247" t="s">
        <v>488</v>
      </c>
      <c r="G402" s="248" t="s">
        <v>209</v>
      </c>
      <c r="H402" s="249">
        <v>1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0.00245</v>
      </c>
      <c r="R402" s="255">
        <f>Q402*H402</f>
        <v>0.00245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309</v>
      </c>
      <c r="AT402" s="257" t="s">
        <v>206</v>
      </c>
      <c r="AU402" s="257" t="s">
        <v>85</v>
      </c>
      <c r="AY402" s="16" t="s">
        <v>204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309</v>
      </c>
      <c r="BM402" s="257" t="s">
        <v>1287</v>
      </c>
    </row>
    <row r="403" spans="1:65" s="2" customFormat="1" ht="16.5" customHeight="1">
      <c r="A403" s="37"/>
      <c r="B403" s="38"/>
      <c r="C403" s="245" t="s">
        <v>490</v>
      </c>
      <c r="D403" s="245" t="s">
        <v>206</v>
      </c>
      <c r="E403" s="246" t="s">
        <v>491</v>
      </c>
      <c r="F403" s="247" t="s">
        <v>492</v>
      </c>
      <c r="G403" s="248" t="s">
        <v>209</v>
      </c>
      <c r="H403" s="249">
        <v>1</v>
      </c>
      <c r="I403" s="250"/>
      <c r="J403" s="251">
        <f>ROUND(I403*H403,2)</f>
        <v>0</v>
      </c>
      <c r="K403" s="252"/>
      <c r="L403" s="43"/>
      <c r="M403" s="253" t="s">
        <v>1</v>
      </c>
      <c r="N403" s="254" t="s">
        <v>39</v>
      </c>
      <c r="O403" s="90"/>
      <c r="P403" s="255">
        <f>O403*H403</f>
        <v>0</v>
      </c>
      <c r="Q403" s="255">
        <v>0.00245</v>
      </c>
      <c r="R403" s="255">
        <f>Q403*H403</f>
        <v>0.00245</v>
      </c>
      <c r="S403" s="255">
        <v>0</v>
      </c>
      <c r="T403" s="25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7" t="s">
        <v>309</v>
      </c>
      <c r="AT403" s="257" t="s">
        <v>206</v>
      </c>
      <c r="AU403" s="257" t="s">
        <v>85</v>
      </c>
      <c r="AY403" s="16" t="s">
        <v>204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6" t="s">
        <v>85</v>
      </c>
      <c r="BK403" s="258">
        <f>ROUND(I403*H403,2)</f>
        <v>0</v>
      </c>
      <c r="BL403" s="16" t="s">
        <v>309</v>
      </c>
      <c r="BM403" s="257" t="s">
        <v>1288</v>
      </c>
    </row>
    <row r="404" spans="1:65" s="2" customFormat="1" ht="16.5" customHeight="1">
      <c r="A404" s="37"/>
      <c r="B404" s="38"/>
      <c r="C404" s="245" t="s">
        <v>494</v>
      </c>
      <c r="D404" s="245" t="s">
        <v>206</v>
      </c>
      <c r="E404" s="246" t="s">
        <v>495</v>
      </c>
      <c r="F404" s="247" t="s">
        <v>496</v>
      </c>
      <c r="G404" s="248" t="s">
        <v>209</v>
      </c>
      <c r="H404" s="249">
        <v>1</v>
      </c>
      <c r="I404" s="250"/>
      <c r="J404" s="251">
        <f>ROUND(I404*H404,2)</f>
        <v>0</v>
      </c>
      <c r="K404" s="252"/>
      <c r="L404" s="43"/>
      <c r="M404" s="253" t="s">
        <v>1</v>
      </c>
      <c r="N404" s="254" t="s">
        <v>39</v>
      </c>
      <c r="O404" s="90"/>
      <c r="P404" s="255">
        <f>O404*H404</f>
        <v>0</v>
      </c>
      <c r="Q404" s="255">
        <v>0.00245</v>
      </c>
      <c r="R404" s="255">
        <f>Q404*H404</f>
        <v>0.00245</v>
      </c>
      <c r="S404" s="255">
        <v>0</v>
      </c>
      <c r="T404" s="25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7" t="s">
        <v>309</v>
      </c>
      <c r="AT404" s="257" t="s">
        <v>206</v>
      </c>
      <c r="AU404" s="257" t="s">
        <v>85</v>
      </c>
      <c r="AY404" s="16" t="s">
        <v>204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6" t="s">
        <v>85</v>
      </c>
      <c r="BK404" s="258">
        <f>ROUND(I404*H404,2)</f>
        <v>0</v>
      </c>
      <c r="BL404" s="16" t="s">
        <v>309</v>
      </c>
      <c r="BM404" s="257" t="s">
        <v>1289</v>
      </c>
    </row>
    <row r="405" spans="1:65" s="2" customFormat="1" ht="16.5" customHeight="1">
      <c r="A405" s="37"/>
      <c r="B405" s="38"/>
      <c r="C405" s="245" t="s">
        <v>498</v>
      </c>
      <c r="D405" s="245" t="s">
        <v>206</v>
      </c>
      <c r="E405" s="246" t="s">
        <v>499</v>
      </c>
      <c r="F405" s="247" t="s">
        <v>500</v>
      </c>
      <c r="G405" s="248" t="s">
        <v>209</v>
      </c>
      <c r="H405" s="249">
        <v>1</v>
      </c>
      <c r="I405" s="250"/>
      <c r="J405" s="251">
        <f>ROUND(I405*H405,2)</f>
        <v>0</v>
      </c>
      <c r="K405" s="252"/>
      <c r="L405" s="43"/>
      <c r="M405" s="253" t="s">
        <v>1</v>
      </c>
      <c r="N405" s="254" t="s">
        <v>39</v>
      </c>
      <c r="O405" s="90"/>
      <c r="P405" s="255">
        <f>O405*H405</f>
        <v>0</v>
      </c>
      <c r="Q405" s="255">
        <v>0.00245</v>
      </c>
      <c r="R405" s="255">
        <f>Q405*H405</f>
        <v>0.00245</v>
      </c>
      <c r="S405" s="255">
        <v>0</v>
      </c>
      <c r="T405" s="25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7" t="s">
        <v>309</v>
      </c>
      <c r="AT405" s="257" t="s">
        <v>206</v>
      </c>
      <c r="AU405" s="257" t="s">
        <v>85</v>
      </c>
      <c r="AY405" s="16" t="s">
        <v>204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6" t="s">
        <v>85</v>
      </c>
      <c r="BK405" s="258">
        <f>ROUND(I405*H405,2)</f>
        <v>0</v>
      </c>
      <c r="BL405" s="16" t="s">
        <v>309</v>
      </c>
      <c r="BM405" s="257" t="s">
        <v>1290</v>
      </c>
    </row>
    <row r="406" spans="1:65" s="2" customFormat="1" ht="21.75" customHeight="1">
      <c r="A406" s="37"/>
      <c r="B406" s="38"/>
      <c r="C406" s="245" t="s">
        <v>502</v>
      </c>
      <c r="D406" s="245" t="s">
        <v>206</v>
      </c>
      <c r="E406" s="246" t="s">
        <v>503</v>
      </c>
      <c r="F406" s="247" t="s">
        <v>504</v>
      </c>
      <c r="G406" s="248" t="s">
        <v>398</v>
      </c>
      <c r="H406" s="249">
        <v>0.059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</v>
      </c>
      <c r="R406" s="255">
        <f>Q406*H406</f>
        <v>0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309</v>
      </c>
      <c r="AT406" s="257" t="s">
        <v>206</v>
      </c>
      <c r="AU406" s="257" t="s">
        <v>85</v>
      </c>
      <c r="AY406" s="16" t="s">
        <v>204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309</v>
      </c>
      <c r="BM406" s="257" t="s">
        <v>1291</v>
      </c>
    </row>
    <row r="407" spans="1:63" s="12" customFormat="1" ht="22.8" customHeight="1">
      <c r="A407" s="12"/>
      <c r="B407" s="229"/>
      <c r="C407" s="230"/>
      <c r="D407" s="231" t="s">
        <v>72</v>
      </c>
      <c r="E407" s="243" t="s">
        <v>506</v>
      </c>
      <c r="F407" s="243" t="s">
        <v>507</v>
      </c>
      <c r="G407" s="230"/>
      <c r="H407" s="230"/>
      <c r="I407" s="233"/>
      <c r="J407" s="244">
        <f>BK407</f>
        <v>0</v>
      </c>
      <c r="K407" s="230"/>
      <c r="L407" s="235"/>
      <c r="M407" s="236"/>
      <c r="N407" s="237"/>
      <c r="O407" s="237"/>
      <c r="P407" s="238">
        <f>SUM(P408:P417)</f>
        <v>0</v>
      </c>
      <c r="Q407" s="237"/>
      <c r="R407" s="238">
        <f>SUM(R408:R417)</f>
        <v>0.07919999999999996</v>
      </c>
      <c r="S407" s="237"/>
      <c r="T407" s="239">
        <f>SUM(T408:T417)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40" t="s">
        <v>85</v>
      </c>
      <c r="AT407" s="241" t="s">
        <v>72</v>
      </c>
      <c r="AU407" s="241" t="s">
        <v>80</v>
      </c>
      <c r="AY407" s="240" t="s">
        <v>204</v>
      </c>
      <c r="BK407" s="242">
        <f>SUM(BK408:BK417)</f>
        <v>0</v>
      </c>
    </row>
    <row r="408" spans="1:65" s="2" customFormat="1" ht="16.5" customHeight="1">
      <c r="A408" s="37"/>
      <c r="B408" s="38"/>
      <c r="C408" s="245" t="s">
        <v>508</v>
      </c>
      <c r="D408" s="245" t="s">
        <v>206</v>
      </c>
      <c r="E408" s="246" t="s">
        <v>509</v>
      </c>
      <c r="F408" s="247" t="s">
        <v>510</v>
      </c>
      <c r="G408" s="248" t="s">
        <v>209</v>
      </c>
      <c r="H408" s="249">
        <v>1</v>
      </c>
      <c r="I408" s="250"/>
      <c r="J408" s="251">
        <f>ROUND(I408*H408,2)</f>
        <v>0</v>
      </c>
      <c r="K408" s="252"/>
      <c r="L408" s="43"/>
      <c r="M408" s="253" t="s">
        <v>1</v>
      </c>
      <c r="N408" s="254" t="s">
        <v>39</v>
      </c>
      <c r="O408" s="90"/>
      <c r="P408" s="255">
        <f>O408*H408</f>
        <v>0</v>
      </c>
      <c r="Q408" s="255">
        <v>0.0022</v>
      </c>
      <c r="R408" s="255">
        <f>Q408*H408</f>
        <v>0.0022</v>
      </c>
      <c r="S408" s="255">
        <v>0</v>
      </c>
      <c r="T408" s="25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7" t="s">
        <v>309</v>
      </c>
      <c r="AT408" s="257" t="s">
        <v>206</v>
      </c>
      <c r="AU408" s="257" t="s">
        <v>85</v>
      </c>
      <c r="AY408" s="16" t="s">
        <v>204</v>
      </c>
      <c r="BE408" s="258">
        <f>IF(N408="základní",J408,0)</f>
        <v>0</v>
      </c>
      <c r="BF408" s="258">
        <f>IF(N408="snížená",J408,0)</f>
        <v>0</v>
      </c>
      <c r="BG408" s="258">
        <f>IF(N408="zákl. přenesená",J408,0)</f>
        <v>0</v>
      </c>
      <c r="BH408" s="258">
        <f>IF(N408="sníž. přenesená",J408,0)</f>
        <v>0</v>
      </c>
      <c r="BI408" s="258">
        <f>IF(N408="nulová",J408,0)</f>
        <v>0</v>
      </c>
      <c r="BJ408" s="16" t="s">
        <v>85</v>
      </c>
      <c r="BK408" s="258">
        <f>ROUND(I408*H408,2)</f>
        <v>0</v>
      </c>
      <c r="BL408" s="16" t="s">
        <v>309</v>
      </c>
      <c r="BM408" s="257" t="s">
        <v>1292</v>
      </c>
    </row>
    <row r="409" spans="1:65" s="2" customFormat="1" ht="21.75" customHeight="1">
      <c r="A409" s="37"/>
      <c r="B409" s="38"/>
      <c r="C409" s="245" t="s">
        <v>512</v>
      </c>
      <c r="D409" s="245" t="s">
        <v>206</v>
      </c>
      <c r="E409" s="246" t="s">
        <v>513</v>
      </c>
      <c r="F409" s="247" t="s">
        <v>514</v>
      </c>
      <c r="G409" s="248" t="s">
        <v>317</v>
      </c>
      <c r="H409" s="249">
        <v>14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0.0022</v>
      </c>
      <c r="R409" s="255">
        <f>Q409*H409</f>
        <v>0.0308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309</v>
      </c>
      <c r="AT409" s="257" t="s">
        <v>206</v>
      </c>
      <c r="AU409" s="257" t="s">
        <v>85</v>
      </c>
      <c r="AY409" s="16" t="s">
        <v>204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309</v>
      </c>
      <c r="BM409" s="257" t="s">
        <v>1293</v>
      </c>
    </row>
    <row r="410" spans="1:65" s="2" customFormat="1" ht="21.75" customHeight="1">
      <c r="A410" s="37"/>
      <c r="B410" s="38"/>
      <c r="C410" s="245" t="s">
        <v>516</v>
      </c>
      <c r="D410" s="245" t="s">
        <v>206</v>
      </c>
      <c r="E410" s="246" t="s">
        <v>517</v>
      </c>
      <c r="F410" s="247" t="s">
        <v>518</v>
      </c>
      <c r="G410" s="248" t="s">
        <v>317</v>
      </c>
      <c r="H410" s="249">
        <v>14</v>
      </c>
      <c r="I410" s="250"/>
      <c r="J410" s="251">
        <f>ROUND(I410*H410,2)</f>
        <v>0</v>
      </c>
      <c r="K410" s="252"/>
      <c r="L410" s="43"/>
      <c r="M410" s="253" t="s">
        <v>1</v>
      </c>
      <c r="N410" s="254" t="s">
        <v>39</v>
      </c>
      <c r="O410" s="90"/>
      <c r="P410" s="255">
        <f>O410*H410</f>
        <v>0</v>
      </c>
      <c r="Q410" s="255">
        <v>0.0022</v>
      </c>
      <c r="R410" s="255">
        <f>Q410*H410</f>
        <v>0.0308</v>
      </c>
      <c r="S410" s="255">
        <v>0</v>
      </c>
      <c r="T410" s="25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7" t="s">
        <v>309</v>
      </c>
      <c r="AT410" s="257" t="s">
        <v>206</v>
      </c>
      <c r="AU410" s="257" t="s">
        <v>85</v>
      </c>
      <c r="AY410" s="16" t="s">
        <v>204</v>
      </c>
      <c r="BE410" s="258">
        <f>IF(N410="základní",J410,0)</f>
        <v>0</v>
      </c>
      <c r="BF410" s="258">
        <f>IF(N410="snížená",J410,0)</f>
        <v>0</v>
      </c>
      <c r="BG410" s="258">
        <f>IF(N410="zákl. přenesená",J410,0)</f>
        <v>0</v>
      </c>
      <c r="BH410" s="258">
        <f>IF(N410="sníž. přenesená",J410,0)</f>
        <v>0</v>
      </c>
      <c r="BI410" s="258">
        <f>IF(N410="nulová",J410,0)</f>
        <v>0</v>
      </c>
      <c r="BJ410" s="16" t="s">
        <v>85</v>
      </c>
      <c r="BK410" s="258">
        <f>ROUND(I410*H410,2)</f>
        <v>0</v>
      </c>
      <c r="BL410" s="16" t="s">
        <v>309</v>
      </c>
      <c r="BM410" s="257" t="s">
        <v>1294</v>
      </c>
    </row>
    <row r="411" spans="1:65" s="2" customFormat="1" ht="16.5" customHeight="1">
      <c r="A411" s="37"/>
      <c r="B411" s="38"/>
      <c r="C411" s="245" t="s">
        <v>520</v>
      </c>
      <c r="D411" s="245" t="s">
        <v>206</v>
      </c>
      <c r="E411" s="246" t="s">
        <v>521</v>
      </c>
      <c r="F411" s="247" t="s">
        <v>522</v>
      </c>
      <c r="G411" s="248" t="s">
        <v>209</v>
      </c>
      <c r="H411" s="249">
        <v>2</v>
      </c>
      <c r="I411" s="250"/>
      <c r="J411" s="251">
        <f>ROUND(I411*H411,2)</f>
        <v>0</v>
      </c>
      <c r="K411" s="252"/>
      <c r="L411" s="43"/>
      <c r="M411" s="253" t="s">
        <v>1</v>
      </c>
      <c r="N411" s="254" t="s">
        <v>39</v>
      </c>
      <c r="O411" s="90"/>
      <c r="P411" s="255">
        <f>O411*H411</f>
        <v>0</v>
      </c>
      <c r="Q411" s="255">
        <v>0.0022</v>
      </c>
      <c r="R411" s="255">
        <f>Q411*H411</f>
        <v>0.0044</v>
      </c>
      <c r="S411" s="255">
        <v>0</v>
      </c>
      <c r="T411" s="256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7" t="s">
        <v>309</v>
      </c>
      <c r="AT411" s="257" t="s">
        <v>206</v>
      </c>
      <c r="AU411" s="257" t="s">
        <v>85</v>
      </c>
      <c r="AY411" s="16" t="s">
        <v>204</v>
      </c>
      <c r="BE411" s="258">
        <f>IF(N411="základní",J411,0)</f>
        <v>0</v>
      </c>
      <c r="BF411" s="258">
        <f>IF(N411="snížená",J411,0)</f>
        <v>0</v>
      </c>
      <c r="BG411" s="258">
        <f>IF(N411="zákl. přenesená",J411,0)</f>
        <v>0</v>
      </c>
      <c r="BH411" s="258">
        <f>IF(N411="sníž. přenesená",J411,0)</f>
        <v>0</v>
      </c>
      <c r="BI411" s="258">
        <f>IF(N411="nulová",J411,0)</f>
        <v>0</v>
      </c>
      <c r="BJ411" s="16" t="s">
        <v>85</v>
      </c>
      <c r="BK411" s="258">
        <f>ROUND(I411*H411,2)</f>
        <v>0</v>
      </c>
      <c r="BL411" s="16" t="s">
        <v>309</v>
      </c>
      <c r="BM411" s="257" t="s">
        <v>1295</v>
      </c>
    </row>
    <row r="412" spans="1:65" s="2" customFormat="1" ht="16.5" customHeight="1">
      <c r="A412" s="37"/>
      <c r="B412" s="38"/>
      <c r="C412" s="245" t="s">
        <v>524</v>
      </c>
      <c r="D412" s="245" t="s">
        <v>206</v>
      </c>
      <c r="E412" s="246" t="s">
        <v>525</v>
      </c>
      <c r="F412" s="247" t="s">
        <v>526</v>
      </c>
      <c r="G412" s="248" t="s">
        <v>209</v>
      </c>
      <c r="H412" s="249">
        <v>1</v>
      </c>
      <c r="I412" s="250"/>
      <c r="J412" s="251">
        <f>ROUND(I412*H412,2)</f>
        <v>0</v>
      </c>
      <c r="K412" s="252"/>
      <c r="L412" s="43"/>
      <c r="M412" s="253" t="s">
        <v>1</v>
      </c>
      <c r="N412" s="254" t="s">
        <v>39</v>
      </c>
      <c r="O412" s="90"/>
      <c r="P412" s="255">
        <f>O412*H412</f>
        <v>0</v>
      </c>
      <c r="Q412" s="255">
        <v>0.0022</v>
      </c>
      <c r="R412" s="255">
        <f>Q412*H412</f>
        <v>0.0022</v>
      </c>
      <c r="S412" s="255">
        <v>0</v>
      </c>
      <c r="T412" s="25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57" t="s">
        <v>309</v>
      </c>
      <c r="AT412" s="257" t="s">
        <v>206</v>
      </c>
      <c r="AU412" s="257" t="s">
        <v>85</v>
      </c>
      <c r="AY412" s="16" t="s">
        <v>204</v>
      </c>
      <c r="BE412" s="258">
        <f>IF(N412="základní",J412,0)</f>
        <v>0</v>
      </c>
      <c r="BF412" s="258">
        <f>IF(N412="snížená",J412,0)</f>
        <v>0</v>
      </c>
      <c r="BG412" s="258">
        <f>IF(N412="zákl. přenesená",J412,0)</f>
        <v>0</v>
      </c>
      <c r="BH412" s="258">
        <f>IF(N412="sníž. přenesená",J412,0)</f>
        <v>0</v>
      </c>
      <c r="BI412" s="258">
        <f>IF(N412="nulová",J412,0)</f>
        <v>0</v>
      </c>
      <c r="BJ412" s="16" t="s">
        <v>85</v>
      </c>
      <c r="BK412" s="258">
        <f>ROUND(I412*H412,2)</f>
        <v>0</v>
      </c>
      <c r="BL412" s="16" t="s">
        <v>309</v>
      </c>
      <c r="BM412" s="257" t="s">
        <v>1296</v>
      </c>
    </row>
    <row r="413" spans="1:65" s="2" customFormat="1" ht="16.5" customHeight="1">
      <c r="A413" s="37"/>
      <c r="B413" s="38"/>
      <c r="C413" s="245" t="s">
        <v>528</v>
      </c>
      <c r="D413" s="245" t="s">
        <v>206</v>
      </c>
      <c r="E413" s="246" t="s">
        <v>529</v>
      </c>
      <c r="F413" s="247" t="s">
        <v>530</v>
      </c>
      <c r="G413" s="248" t="s">
        <v>209</v>
      </c>
      <c r="H413" s="249">
        <v>1</v>
      </c>
      <c r="I413" s="250"/>
      <c r="J413" s="251">
        <f>ROUND(I413*H413,2)</f>
        <v>0</v>
      </c>
      <c r="K413" s="252"/>
      <c r="L413" s="43"/>
      <c r="M413" s="253" t="s">
        <v>1</v>
      </c>
      <c r="N413" s="254" t="s">
        <v>39</v>
      </c>
      <c r="O413" s="90"/>
      <c r="P413" s="255">
        <f>O413*H413</f>
        <v>0</v>
      </c>
      <c r="Q413" s="255">
        <v>0.0022</v>
      </c>
      <c r="R413" s="255">
        <f>Q413*H413</f>
        <v>0.0022</v>
      </c>
      <c r="S413" s="255">
        <v>0</v>
      </c>
      <c r="T413" s="256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7" t="s">
        <v>309</v>
      </c>
      <c r="AT413" s="257" t="s">
        <v>206</v>
      </c>
      <c r="AU413" s="257" t="s">
        <v>85</v>
      </c>
      <c r="AY413" s="16" t="s">
        <v>204</v>
      </c>
      <c r="BE413" s="258">
        <f>IF(N413="základní",J413,0)</f>
        <v>0</v>
      </c>
      <c r="BF413" s="258">
        <f>IF(N413="snížená",J413,0)</f>
        <v>0</v>
      </c>
      <c r="BG413" s="258">
        <f>IF(N413="zákl. přenesená",J413,0)</f>
        <v>0</v>
      </c>
      <c r="BH413" s="258">
        <f>IF(N413="sníž. přenesená",J413,0)</f>
        <v>0</v>
      </c>
      <c r="BI413" s="258">
        <f>IF(N413="nulová",J413,0)</f>
        <v>0</v>
      </c>
      <c r="BJ413" s="16" t="s">
        <v>85</v>
      </c>
      <c r="BK413" s="258">
        <f>ROUND(I413*H413,2)</f>
        <v>0</v>
      </c>
      <c r="BL413" s="16" t="s">
        <v>309</v>
      </c>
      <c r="BM413" s="257" t="s">
        <v>1297</v>
      </c>
    </row>
    <row r="414" spans="1:65" s="2" customFormat="1" ht="16.5" customHeight="1">
      <c r="A414" s="37"/>
      <c r="B414" s="38"/>
      <c r="C414" s="245" t="s">
        <v>532</v>
      </c>
      <c r="D414" s="245" t="s">
        <v>206</v>
      </c>
      <c r="E414" s="246" t="s">
        <v>533</v>
      </c>
      <c r="F414" s="247" t="s">
        <v>534</v>
      </c>
      <c r="G414" s="248" t="s">
        <v>209</v>
      </c>
      <c r="H414" s="249">
        <v>1</v>
      </c>
      <c r="I414" s="250"/>
      <c r="J414" s="251">
        <f>ROUND(I414*H414,2)</f>
        <v>0</v>
      </c>
      <c r="K414" s="252"/>
      <c r="L414" s="43"/>
      <c r="M414" s="253" t="s">
        <v>1</v>
      </c>
      <c r="N414" s="254" t="s">
        <v>39</v>
      </c>
      <c r="O414" s="90"/>
      <c r="P414" s="255">
        <f>O414*H414</f>
        <v>0</v>
      </c>
      <c r="Q414" s="255">
        <v>0.0022</v>
      </c>
      <c r="R414" s="255">
        <f>Q414*H414</f>
        <v>0.0022</v>
      </c>
      <c r="S414" s="255">
        <v>0</v>
      </c>
      <c r="T414" s="25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7" t="s">
        <v>309</v>
      </c>
      <c r="AT414" s="257" t="s">
        <v>206</v>
      </c>
      <c r="AU414" s="257" t="s">
        <v>85</v>
      </c>
      <c r="AY414" s="16" t="s">
        <v>204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6" t="s">
        <v>85</v>
      </c>
      <c r="BK414" s="258">
        <f>ROUND(I414*H414,2)</f>
        <v>0</v>
      </c>
      <c r="BL414" s="16" t="s">
        <v>309</v>
      </c>
      <c r="BM414" s="257" t="s">
        <v>1298</v>
      </c>
    </row>
    <row r="415" spans="1:65" s="2" customFormat="1" ht="33" customHeight="1">
      <c r="A415" s="37"/>
      <c r="B415" s="38"/>
      <c r="C415" s="245" t="s">
        <v>536</v>
      </c>
      <c r="D415" s="245" t="s">
        <v>206</v>
      </c>
      <c r="E415" s="246" t="s">
        <v>537</v>
      </c>
      <c r="F415" s="247" t="s">
        <v>538</v>
      </c>
      <c r="G415" s="248" t="s">
        <v>209</v>
      </c>
      <c r="H415" s="249">
        <v>1</v>
      </c>
      <c r="I415" s="250"/>
      <c r="J415" s="251">
        <f>ROUND(I415*H415,2)</f>
        <v>0</v>
      </c>
      <c r="K415" s="252"/>
      <c r="L415" s="43"/>
      <c r="M415" s="253" t="s">
        <v>1</v>
      </c>
      <c r="N415" s="254" t="s">
        <v>39</v>
      </c>
      <c r="O415" s="90"/>
      <c r="P415" s="255">
        <f>O415*H415</f>
        <v>0</v>
      </c>
      <c r="Q415" s="255">
        <v>0.0022</v>
      </c>
      <c r="R415" s="255">
        <f>Q415*H415</f>
        <v>0.0022</v>
      </c>
      <c r="S415" s="255">
        <v>0</v>
      </c>
      <c r="T415" s="256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7" t="s">
        <v>309</v>
      </c>
      <c r="AT415" s="257" t="s">
        <v>206</v>
      </c>
      <c r="AU415" s="257" t="s">
        <v>85</v>
      </c>
      <c r="AY415" s="16" t="s">
        <v>204</v>
      </c>
      <c r="BE415" s="258">
        <f>IF(N415="základní",J415,0)</f>
        <v>0</v>
      </c>
      <c r="BF415" s="258">
        <f>IF(N415="snížená",J415,0)</f>
        <v>0</v>
      </c>
      <c r="BG415" s="258">
        <f>IF(N415="zákl. přenesená",J415,0)</f>
        <v>0</v>
      </c>
      <c r="BH415" s="258">
        <f>IF(N415="sníž. přenesená",J415,0)</f>
        <v>0</v>
      </c>
      <c r="BI415" s="258">
        <f>IF(N415="nulová",J415,0)</f>
        <v>0</v>
      </c>
      <c r="BJ415" s="16" t="s">
        <v>85</v>
      </c>
      <c r="BK415" s="258">
        <f>ROUND(I415*H415,2)</f>
        <v>0</v>
      </c>
      <c r="BL415" s="16" t="s">
        <v>309</v>
      </c>
      <c r="BM415" s="257" t="s">
        <v>1299</v>
      </c>
    </row>
    <row r="416" spans="1:65" s="2" customFormat="1" ht="21.75" customHeight="1">
      <c r="A416" s="37"/>
      <c r="B416" s="38"/>
      <c r="C416" s="245" t="s">
        <v>278</v>
      </c>
      <c r="D416" s="245" t="s">
        <v>206</v>
      </c>
      <c r="E416" s="246" t="s">
        <v>540</v>
      </c>
      <c r="F416" s="247" t="s">
        <v>541</v>
      </c>
      <c r="G416" s="248" t="s">
        <v>209</v>
      </c>
      <c r="H416" s="249">
        <v>1</v>
      </c>
      <c r="I416" s="250"/>
      <c r="J416" s="251">
        <f>ROUND(I416*H416,2)</f>
        <v>0</v>
      </c>
      <c r="K416" s="252"/>
      <c r="L416" s="43"/>
      <c r="M416" s="253" t="s">
        <v>1</v>
      </c>
      <c r="N416" s="254" t="s">
        <v>39</v>
      </c>
      <c r="O416" s="90"/>
      <c r="P416" s="255">
        <f>O416*H416</f>
        <v>0</v>
      </c>
      <c r="Q416" s="255">
        <v>0.0022</v>
      </c>
      <c r="R416" s="255">
        <f>Q416*H416</f>
        <v>0.0022</v>
      </c>
      <c r="S416" s="255">
        <v>0</v>
      </c>
      <c r="T416" s="25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57" t="s">
        <v>309</v>
      </c>
      <c r="AT416" s="257" t="s">
        <v>206</v>
      </c>
      <c r="AU416" s="257" t="s">
        <v>85</v>
      </c>
      <c r="AY416" s="16" t="s">
        <v>204</v>
      </c>
      <c r="BE416" s="258">
        <f>IF(N416="základní",J416,0)</f>
        <v>0</v>
      </c>
      <c r="BF416" s="258">
        <f>IF(N416="snížená",J416,0)</f>
        <v>0</v>
      </c>
      <c r="BG416" s="258">
        <f>IF(N416="zákl. přenesená",J416,0)</f>
        <v>0</v>
      </c>
      <c r="BH416" s="258">
        <f>IF(N416="sníž. přenesená",J416,0)</f>
        <v>0</v>
      </c>
      <c r="BI416" s="258">
        <f>IF(N416="nulová",J416,0)</f>
        <v>0</v>
      </c>
      <c r="BJ416" s="16" t="s">
        <v>85</v>
      </c>
      <c r="BK416" s="258">
        <f>ROUND(I416*H416,2)</f>
        <v>0</v>
      </c>
      <c r="BL416" s="16" t="s">
        <v>309</v>
      </c>
      <c r="BM416" s="257" t="s">
        <v>1300</v>
      </c>
    </row>
    <row r="417" spans="1:65" s="2" customFormat="1" ht="21.75" customHeight="1">
      <c r="A417" s="37"/>
      <c r="B417" s="38"/>
      <c r="C417" s="245" t="s">
        <v>543</v>
      </c>
      <c r="D417" s="245" t="s">
        <v>206</v>
      </c>
      <c r="E417" s="246" t="s">
        <v>544</v>
      </c>
      <c r="F417" s="247" t="s">
        <v>545</v>
      </c>
      <c r="G417" s="248" t="s">
        <v>398</v>
      </c>
      <c r="H417" s="249">
        <v>0.079</v>
      </c>
      <c r="I417" s="250"/>
      <c r="J417" s="251">
        <f>ROUND(I417*H417,2)</f>
        <v>0</v>
      </c>
      <c r="K417" s="252"/>
      <c r="L417" s="43"/>
      <c r="M417" s="253" t="s">
        <v>1</v>
      </c>
      <c r="N417" s="254" t="s">
        <v>39</v>
      </c>
      <c r="O417" s="90"/>
      <c r="P417" s="255">
        <f>O417*H417</f>
        <v>0</v>
      </c>
      <c r="Q417" s="255">
        <v>0</v>
      </c>
      <c r="R417" s="255">
        <f>Q417*H417</f>
        <v>0</v>
      </c>
      <c r="S417" s="255">
        <v>0</v>
      </c>
      <c r="T417" s="256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7" t="s">
        <v>309</v>
      </c>
      <c r="AT417" s="257" t="s">
        <v>206</v>
      </c>
      <c r="AU417" s="257" t="s">
        <v>85</v>
      </c>
      <c r="AY417" s="16" t="s">
        <v>204</v>
      </c>
      <c r="BE417" s="258">
        <f>IF(N417="základní",J417,0)</f>
        <v>0</v>
      </c>
      <c r="BF417" s="258">
        <f>IF(N417="snížená",J417,0)</f>
        <v>0</v>
      </c>
      <c r="BG417" s="258">
        <f>IF(N417="zákl. přenesená",J417,0)</f>
        <v>0</v>
      </c>
      <c r="BH417" s="258">
        <f>IF(N417="sníž. přenesená",J417,0)</f>
        <v>0</v>
      </c>
      <c r="BI417" s="258">
        <f>IF(N417="nulová",J417,0)</f>
        <v>0</v>
      </c>
      <c r="BJ417" s="16" t="s">
        <v>85</v>
      </c>
      <c r="BK417" s="258">
        <f>ROUND(I417*H417,2)</f>
        <v>0</v>
      </c>
      <c r="BL417" s="16" t="s">
        <v>309</v>
      </c>
      <c r="BM417" s="257" t="s">
        <v>1301</v>
      </c>
    </row>
    <row r="418" spans="1:63" s="12" customFormat="1" ht="22.8" customHeight="1">
      <c r="A418" s="12"/>
      <c r="B418" s="229"/>
      <c r="C418" s="230"/>
      <c r="D418" s="231" t="s">
        <v>72</v>
      </c>
      <c r="E418" s="243" t="s">
        <v>547</v>
      </c>
      <c r="F418" s="243" t="s">
        <v>548</v>
      </c>
      <c r="G418" s="230"/>
      <c r="H418" s="230"/>
      <c r="I418" s="233"/>
      <c r="J418" s="244">
        <f>BK418</f>
        <v>0</v>
      </c>
      <c r="K418" s="230"/>
      <c r="L418" s="235"/>
      <c r="M418" s="236"/>
      <c r="N418" s="237"/>
      <c r="O418" s="237"/>
      <c r="P418" s="238">
        <f>SUM(P419:P420)</f>
        <v>0</v>
      </c>
      <c r="Q418" s="237"/>
      <c r="R418" s="238">
        <f>SUM(R419:R420)</f>
        <v>0.07392</v>
      </c>
      <c r="S418" s="237"/>
      <c r="T418" s="239">
        <f>SUM(T419:T420)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40" t="s">
        <v>85</v>
      </c>
      <c r="AT418" s="241" t="s">
        <v>72</v>
      </c>
      <c r="AU418" s="241" t="s">
        <v>80</v>
      </c>
      <c r="AY418" s="240" t="s">
        <v>204</v>
      </c>
      <c r="BK418" s="242">
        <f>SUM(BK419:BK420)</f>
        <v>0</v>
      </c>
    </row>
    <row r="419" spans="1:65" s="2" customFormat="1" ht="21.75" customHeight="1">
      <c r="A419" s="37"/>
      <c r="B419" s="38"/>
      <c r="C419" s="245" t="s">
        <v>303</v>
      </c>
      <c r="D419" s="245" t="s">
        <v>206</v>
      </c>
      <c r="E419" s="246" t="s">
        <v>549</v>
      </c>
      <c r="F419" s="247" t="s">
        <v>550</v>
      </c>
      <c r="G419" s="248" t="s">
        <v>209</v>
      </c>
      <c r="H419" s="249">
        <v>44</v>
      </c>
      <c r="I419" s="250"/>
      <c r="J419" s="251">
        <f>ROUND(I419*H419,2)</f>
        <v>0</v>
      </c>
      <c r="K419" s="252"/>
      <c r="L419" s="43"/>
      <c r="M419" s="253" t="s">
        <v>1</v>
      </c>
      <c r="N419" s="254" t="s">
        <v>39</v>
      </c>
      <c r="O419" s="90"/>
      <c r="P419" s="255">
        <f>O419*H419</f>
        <v>0</v>
      </c>
      <c r="Q419" s="255">
        <v>0.00168</v>
      </c>
      <c r="R419" s="255">
        <f>Q419*H419</f>
        <v>0.07392</v>
      </c>
      <c r="S419" s="255">
        <v>0</v>
      </c>
      <c r="T419" s="25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7" t="s">
        <v>309</v>
      </c>
      <c r="AT419" s="257" t="s">
        <v>206</v>
      </c>
      <c r="AU419" s="257" t="s">
        <v>85</v>
      </c>
      <c r="AY419" s="16" t="s">
        <v>204</v>
      </c>
      <c r="BE419" s="258">
        <f>IF(N419="základní",J419,0)</f>
        <v>0</v>
      </c>
      <c r="BF419" s="258">
        <f>IF(N419="snížená",J419,0)</f>
        <v>0</v>
      </c>
      <c r="BG419" s="258">
        <f>IF(N419="zákl. přenesená",J419,0)</f>
        <v>0</v>
      </c>
      <c r="BH419" s="258">
        <f>IF(N419="sníž. přenesená",J419,0)</f>
        <v>0</v>
      </c>
      <c r="BI419" s="258">
        <f>IF(N419="nulová",J419,0)</f>
        <v>0</v>
      </c>
      <c r="BJ419" s="16" t="s">
        <v>85</v>
      </c>
      <c r="BK419" s="258">
        <f>ROUND(I419*H419,2)</f>
        <v>0</v>
      </c>
      <c r="BL419" s="16" t="s">
        <v>309</v>
      </c>
      <c r="BM419" s="257" t="s">
        <v>1302</v>
      </c>
    </row>
    <row r="420" spans="1:51" s="14" customFormat="1" ht="12">
      <c r="A420" s="14"/>
      <c r="B420" s="270"/>
      <c r="C420" s="271"/>
      <c r="D420" s="261" t="s">
        <v>212</v>
      </c>
      <c r="E420" s="272" t="s">
        <v>1</v>
      </c>
      <c r="F420" s="273" t="s">
        <v>1303</v>
      </c>
      <c r="G420" s="271"/>
      <c r="H420" s="274">
        <v>44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212</v>
      </c>
      <c r="AU420" s="280" t="s">
        <v>85</v>
      </c>
      <c r="AV420" s="14" t="s">
        <v>85</v>
      </c>
      <c r="AW420" s="14" t="s">
        <v>30</v>
      </c>
      <c r="AX420" s="14" t="s">
        <v>73</v>
      </c>
      <c r="AY420" s="280" t="s">
        <v>204</v>
      </c>
    </row>
    <row r="421" spans="1:63" s="12" customFormat="1" ht="22.8" customHeight="1">
      <c r="A421" s="12"/>
      <c r="B421" s="229"/>
      <c r="C421" s="230"/>
      <c r="D421" s="231" t="s">
        <v>72</v>
      </c>
      <c r="E421" s="243" t="s">
        <v>553</v>
      </c>
      <c r="F421" s="243" t="s">
        <v>554</v>
      </c>
      <c r="G421" s="230"/>
      <c r="H421" s="230"/>
      <c r="I421" s="233"/>
      <c r="J421" s="244">
        <f>BK421</f>
        <v>0</v>
      </c>
      <c r="K421" s="230"/>
      <c r="L421" s="235"/>
      <c r="M421" s="236"/>
      <c r="N421" s="237"/>
      <c r="O421" s="237"/>
      <c r="P421" s="238">
        <f>SUM(P422:P436)</f>
        <v>0</v>
      </c>
      <c r="Q421" s="237"/>
      <c r="R421" s="238">
        <f>SUM(R422:R436)</f>
        <v>3.4388581</v>
      </c>
      <c r="S421" s="237"/>
      <c r="T421" s="239">
        <f>SUM(T422:T436)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40" t="s">
        <v>85</v>
      </c>
      <c r="AT421" s="241" t="s">
        <v>72</v>
      </c>
      <c r="AU421" s="241" t="s">
        <v>80</v>
      </c>
      <c r="AY421" s="240" t="s">
        <v>204</v>
      </c>
      <c r="BK421" s="242">
        <f>SUM(BK422:BK436)</f>
        <v>0</v>
      </c>
    </row>
    <row r="422" spans="1:65" s="2" customFormat="1" ht="21.75" customHeight="1">
      <c r="A422" s="37"/>
      <c r="B422" s="38"/>
      <c r="C422" s="245" t="s">
        <v>555</v>
      </c>
      <c r="D422" s="245" t="s">
        <v>206</v>
      </c>
      <c r="E422" s="246" t="s">
        <v>556</v>
      </c>
      <c r="F422" s="247" t="s">
        <v>557</v>
      </c>
      <c r="G422" s="248" t="s">
        <v>228</v>
      </c>
      <c r="H422" s="249">
        <v>30.4</v>
      </c>
      <c r="I422" s="250"/>
      <c r="J422" s="251">
        <f>ROUND(I422*H422,2)</f>
        <v>0</v>
      </c>
      <c r="K422" s="252"/>
      <c r="L422" s="43"/>
      <c r="M422" s="253" t="s">
        <v>1</v>
      </c>
      <c r="N422" s="254" t="s">
        <v>39</v>
      </c>
      <c r="O422" s="90"/>
      <c r="P422" s="255">
        <f>O422*H422</f>
        <v>0</v>
      </c>
      <c r="Q422" s="255">
        <v>0.01644</v>
      </c>
      <c r="R422" s="255">
        <f>Q422*H422</f>
        <v>0.49977599999999994</v>
      </c>
      <c r="S422" s="255">
        <v>0</v>
      </c>
      <c r="T422" s="25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7" t="s">
        <v>309</v>
      </c>
      <c r="AT422" s="257" t="s">
        <v>206</v>
      </c>
      <c r="AU422" s="257" t="s">
        <v>85</v>
      </c>
      <c r="AY422" s="16" t="s">
        <v>204</v>
      </c>
      <c r="BE422" s="258">
        <f>IF(N422="základní",J422,0)</f>
        <v>0</v>
      </c>
      <c r="BF422" s="258">
        <f>IF(N422="snížená",J422,0)</f>
        <v>0</v>
      </c>
      <c r="BG422" s="258">
        <f>IF(N422="zákl. přenesená",J422,0)</f>
        <v>0</v>
      </c>
      <c r="BH422" s="258">
        <f>IF(N422="sníž. přenesená",J422,0)</f>
        <v>0</v>
      </c>
      <c r="BI422" s="258">
        <f>IF(N422="nulová",J422,0)</f>
        <v>0</v>
      </c>
      <c r="BJ422" s="16" t="s">
        <v>85</v>
      </c>
      <c r="BK422" s="258">
        <f>ROUND(I422*H422,2)</f>
        <v>0</v>
      </c>
      <c r="BL422" s="16" t="s">
        <v>309</v>
      </c>
      <c r="BM422" s="257" t="s">
        <v>1304</v>
      </c>
    </row>
    <row r="423" spans="1:51" s="14" customFormat="1" ht="12">
      <c r="A423" s="14"/>
      <c r="B423" s="270"/>
      <c r="C423" s="271"/>
      <c r="D423" s="261" t="s">
        <v>212</v>
      </c>
      <c r="E423" s="272" t="s">
        <v>1</v>
      </c>
      <c r="F423" s="273" t="s">
        <v>1305</v>
      </c>
      <c r="G423" s="271"/>
      <c r="H423" s="274">
        <v>30.4</v>
      </c>
      <c r="I423" s="275"/>
      <c r="J423" s="271"/>
      <c r="K423" s="271"/>
      <c r="L423" s="276"/>
      <c r="M423" s="277"/>
      <c r="N423" s="278"/>
      <c r="O423" s="278"/>
      <c r="P423" s="278"/>
      <c r="Q423" s="278"/>
      <c r="R423" s="278"/>
      <c r="S423" s="278"/>
      <c r="T423" s="27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0" t="s">
        <v>212</v>
      </c>
      <c r="AU423" s="280" t="s">
        <v>85</v>
      </c>
      <c r="AV423" s="14" t="s">
        <v>85</v>
      </c>
      <c r="AW423" s="14" t="s">
        <v>30</v>
      </c>
      <c r="AX423" s="14" t="s">
        <v>73</v>
      </c>
      <c r="AY423" s="280" t="s">
        <v>204</v>
      </c>
    </row>
    <row r="424" spans="1:65" s="2" customFormat="1" ht="21.75" customHeight="1">
      <c r="A424" s="37"/>
      <c r="B424" s="38"/>
      <c r="C424" s="245" t="s">
        <v>560</v>
      </c>
      <c r="D424" s="245" t="s">
        <v>206</v>
      </c>
      <c r="E424" s="246" t="s">
        <v>561</v>
      </c>
      <c r="F424" s="247" t="s">
        <v>562</v>
      </c>
      <c r="G424" s="248" t="s">
        <v>228</v>
      </c>
      <c r="H424" s="249">
        <v>231.47</v>
      </c>
      <c r="I424" s="250"/>
      <c r="J424" s="251">
        <f>ROUND(I424*H424,2)</f>
        <v>0</v>
      </c>
      <c r="K424" s="252"/>
      <c r="L424" s="43"/>
      <c r="M424" s="253" t="s">
        <v>1</v>
      </c>
      <c r="N424" s="254" t="s">
        <v>39</v>
      </c>
      <c r="O424" s="90"/>
      <c r="P424" s="255">
        <f>O424*H424</f>
        <v>0</v>
      </c>
      <c r="Q424" s="255">
        <v>0.01223</v>
      </c>
      <c r="R424" s="255">
        <f>Q424*H424</f>
        <v>2.8308781</v>
      </c>
      <c r="S424" s="255">
        <v>0</v>
      </c>
      <c r="T424" s="256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7" t="s">
        <v>309</v>
      </c>
      <c r="AT424" s="257" t="s">
        <v>206</v>
      </c>
      <c r="AU424" s="257" t="s">
        <v>85</v>
      </c>
      <c r="AY424" s="16" t="s">
        <v>204</v>
      </c>
      <c r="BE424" s="258">
        <f>IF(N424="základní",J424,0)</f>
        <v>0</v>
      </c>
      <c r="BF424" s="258">
        <f>IF(N424="snížená",J424,0)</f>
        <v>0</v>
      </c>
      <c r="BG424" s="258">
        <f>IF(N424="zákl. přenesená",J424,0)</f>
        <v>0</v>
      </c>
      <c r="BH424" s="258">
        <f>IF(N424="sníž. přenesená",J424,0)</f>
        <v>0</v>
      </c>
      <c r="BI424" s="258">
        <f>IF(N424="nulová",J424,0)</f>
        <v>0</v>
      </c>
      <c r="BJ424" s="16" t="s">
        <v>85</v>
      </c>
      <c r="BK424" s="258">
        <f>ROUND(I424*H424,2)</f>
        <v>0</v>
      </c>
      <c r="BL424" s="16" t="s">
        <v>309</v>
      </c>
      <c r="BM424" s="257" t="s">
        <v>1306</v>
      </c>
    </row>
    <row r="425" spans="1:51" s="13" customFormat="1" ht="12">
      <c r="A425" s="13"/>
      <c r="B425" s="259"/>
      <c r="C425" s="260"/>
      <c r="D425" s="261" t="s">
        <v>212</v>
      </c>
      <c r="E425" s="262" t="s">
        <v>1</v>
      </c>
      <c r="F425" s="263" t="s">
        <v>1067</v>
      </c>
      <c r="G425" s="260"/>
      <c r="H425" s="262" t="s">
        <v>1</v>
      </c>
      <c r="I425" s="264"/>
      <c r="J425" s="260"/>
      <c r="K425" s="260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212</v>
      </c>
      <c r="AU425" s="269" t="s">
        <v>85</v>
      </c>
      <c r="AV425" s="13" t="s">
        <v>80</v>
      </c>
      <c r="AW425" s="13" t="s">
        <v>30</v>
      </c>
      <c r="AX425" s="13" t="s">
        <v>73</v>
      </c>
      <c r="AY425" s="269" t="s">
        <v>204</v>
      </c>
    </row>
    <row r="426" spans="1:51" s="14" customFormat="1" ht="12">
      <c r="A426" s="14"/>
      <c r="B426" s="270"/>
      <c r="C426" s="271"/>
      <c r="D426" s="261" t="s">
        <v>212</v>
      </c>
      <c r="E426" s="272" t="s">
        <v>1</v>
      </c>
      <c r="F426" s="273" t="s">
        <v>1307</v>
      </c>
      <c r="G426" s="271"/>
      <c r="H426" s="274">
        <v>99.44</v>
      </c>
      <c r="I426" s="275"/>
      <c r="J426" s="271"/>
      <c r="K426" s="271"/>
      <c r="L426" s="276"/>
      <c r="M426" s="277"/>
      <c r="N426" s="278"/>
      <c r="O426" s="278"/>
      <c r="P426" s="278"/>
      <c r="Q426" s="278"/>
      <c r="R426" s="278"/>
      <c r="S426" s="278"/>
      <c r="T426" s="27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0" t="s">
        <v>212</v>
      </c>
      <c r="AU426" s="280" t="s">
        <v>85</v>
      </c>
      <c r="AV426" s="14" t="s">
        <v>85</v>
      </c>
      <c r="AW426" s="14" t="s">
        <v>30</v>
      </c>
      <c r="AX426" s="14" t="s">
        <v>73</v>
      </c>
      <c r="AY426" s="280" t="s">
        <v>204</v>
      </c>
    </row>
    <row r="427" spans="1:51" s="14" customFormat="1" ht="12">
      <c r="A427" s="14"/>
      <c r="B427" s="270"/>
      <c r="C427" s="271"/>
      <c r="D427" s="261" t="s">
        <v>212</v>
      </c>
      <c r="E427" s="272" t="s">
        <v>1</v>
      </c>
      <c r="F427" s="273" t="s">
        <v>1308</v>
      </c>
      <c r="G427" s="271"/>
      <c r="H427" s="274">
        <v>89.39</v>
      </c>
      <c r="I427" s="275"/>
      <c r="J427" s="271"/>
      <c r="K427" s="271"/>
      <c r="L427" s="276"/>
      <c r="M427" s="277"/>
      <c r="N427" s="278"/>
      <c r="O427" s="278"/>
      <c r="P427" s="278"/>
      <c r="Q427" s="278"/>
      <c r="R427" s="278"/>
      <c r="S427" s="278"/>
      <c r="T427" s="27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80" t="s">
        <v>212</v>
      </c>
      <c r="AU427" s="280" t="s">
        <v>85</v>
      </c>
      <c r="AV427" s="14" t="s">
        <v>85</v>
      </c>
      <c r="AW427" s="14" t="s">
        <v>30</v>
      </c>
      <c r="AX427" s="14" t="s">
        <v>73</v>
      </c>
      <c r="AY427" s="280" t="s">
        <v>204</v>
      </c>
    </row>
    <row r="428" spans="1:51" s="13" customFormat="1" ht="12">
      <c r="A428" s="13"/>
      <c r="B428" s="259"/>
      <c r="C428" s="260"/>
      <c r="D428" s="261" t="s">
        <v>212</v>
      </c>
      <c r="E428" s="262" t="s">
        <v>1</v>
      </c>
      <c r="F428" s="263" t="s">
        <v>1309</v>
      </c>
      <c r="G428" s="260"/>
      <c r="H428" s="262" t="s">
        <v>1</v>
      </c>
      <c r="I428" s="264"/>
      <c r="J428" s="260"/>
      <c r="K428" s="260"/>
      <c r="L428" s="265"/>
      <c r="M428" s="266"/>
      <c r="N428" s="267"/>
      <c r="O428" s="267"/>
      <c r="P428" s="267"/>
      <c r="Q428" s="267"/>
      <c r="R428" s="267"/>
      <c r="S428" s="267"/>
      <c r="T428" s="26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9" t="s">
        <v>212</v>
      </c>
      <c r="AU428" s="269" t="s">
        <v>85</v>
      </c>
      <c r="AV428" s="13" t="s">
        <v>80</v>
      </c>
      <c r="AW428" s="13" t="s">
        <v>30</v>
      </c>
      <c r="AX428" s="13" t="s">
        <v>73</v>
      </c>
      <c r="AY428" s="269" t="s">
        <v>204</v>
      </c>
    </row>
    <row r="429" spans="1:51" s="14" customFormat="1" ht="12">
      <c r="A429" s="14"/>
      <c r="B429" s="270"/>
      <c r="C429" s="271"/>
      <c r="D429" s="261" t="s">
        <v>212</v>
      </c>
      <c r="E429" s="272" t="s">
        <v>1</v>
      </c>
      <c r="F429" s="273" t="s">
        <v>1310</v>
      </c>
      <c r="G429" s="271"/>
      <c r="H429" s="274">
        <v>21.32</v>
      </c>
      <c r="I429" s="275"/>
      <c r="J429" s="271"/>
      <c r="K429" s="271"/>
      <c r="L429" s="276"/>
      <c r="M429" s="277"/>
      <c r="N429" s="278"/>
      <c r="O429" s="278"/>
      <c r="P429" s="278"/>
      <c r="Q429" s="278"/>
      <c r="R429" s="278"/>
      <c r="S429" s="278"/>
      <c r="T429" s="27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80" t="s">
        <v>212</v>
      </c>
      <c r="AU429" s="280" t="s">
        <v>85</v>
      </c>
      <c r="AV429" s="14" t="s">
        <v>85</v>
      </c>
      <c r="AW429" s="14" t="s">
        <v>30</v>
      </c>
      <c r="AX429" s="14" t="s">
        <v>73</v>
      </c>
      <c r="AY429" s="280" t="s">
        <v>204</v>
      </c>
    </row>
    <row r="430" spans="1:51" s="14" customFormat="1" ht="12">
      <c r="A430" s="14"/>
      <c r="B430" s="270"/>
      <c r="C430" s="271"/>
      <c r="D430" s="261" t="s">
        <v>212</v>
      </c>
      <c r="E430" s="272" t="s">
        <v>1</v>
      </c>
      <c r="F430" s="273" t="s">
        <v>1311</v>
      </c>
      <c r="G430" s="271"/>
      <c r="H430" s="274">
        <v>21.32</v>
      </c>
      <c r="I430" s="275"/>
      <c r="J430" s="271"/>
      <c r="K430" s="271"/>
      <c r="L430" s="276"/>
      <c r="M430" s="277"/>
      <c r="N430" s="278"/>
      <c r="O430" s="278"/>
      <c r="P430" s="278"/>
      <c r="Q430" s="278"/>
      <c r="R430" s="278"/>
      <c r="S430" s="278"/>
      <c r="T430" s="27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0" t="s">
        <v>212</v>
      </c>
      <c r="AU430" s="280" t="s">
        <v>85</v>
      </c>
      <c r="AV430" s="14" t="s">
        <v>85</v>
      </c>
      <c r="AW430" s="14" t="s">
        <v>30</v>
      </c>
      <c r="AX430" s="14" t="s">
        <v>73</v>
      </c>
      <c r="AY430" s="280" t="s">
        <v>204</v>
      </c>
    </row>
    <row r="431" spans="1:65" s="2" customFormat="1" ht="16.5" customHeight="1">
      <c r="A431" s="37"/>
      <c r="B431" s="38"/>
      <c r="C431" s="245" t="s">
        <v>570</v>
      </c>
      <c r="D431" s="245" t="s">
        <v>206</v>
      </c>
      <c r="E431" s="246" t="s">
        <v>571</v>
      </c>
      <c r="F431" s="247" t="s">
        <v>572</v>
      </c>
      <c r="G431" s="248" t="s">
        <v>317</v>
      </c>
      <c r="H431" s="249">
        <v>20.8</v>
      </c>
      <c r="I431" s="250"/>
      <c r="J431" s="251">
        <f>ROUND(I431*H431,2)</f>
        <v>0</v>
      </c>
      <c r="K431" s="252"/>
      <c r="L431" s="43"/>
      <c r="M431" s="253" t="s">
        <v>1</v>
      </c>
      <c r="N431" s="254" t="s">
        <v>39</v>
      </c>
      <c r="O431" s="90"/>
      <c r="P431" s="255">
        <f>O431*H431</f>
        <v>0</v>
      </c>
      <c r="Q431" s="255">
        <v>0.00438</v>
      </c>
      <c r="R431" s="255">
        <f>Q431*H431</f>
        <v>0.091104</v>
      </c>
      <c r="S431" s="255">
        <v>0</v>
      </c>
      <c r="T431" s="256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57" t="s">
        <v>309</v>
      </c>
      <c r="AT431" s="257" t="s">
        <v>206</v>
      </c>
      <c r="AU431" s="257" t="s">
        <v>85</v>
      </c>
      <c r="AY431" s="16" t="s">
        <v>204</v>
      </c>
      <c r="BE431" s="258">
        <f>IF(N431="základní",J431,0)</f>
        <v>0</v>
      </c>
      <c r="BF431" s="258">
        <f>IF(N431="snížená",J431,0)</f>
        <v>0</v>
      </c>
      <c r="BG431" s="258">
        <f>IF(N431="zákl. přenesená",J431,0)</f>
        <v>0</v>
      </c>
      <c r="BH431" s="258">
        <f>IF(N431="sníž. přenesená",J431,0)</f>
        <v>0</v>
      </c>
      <c r="BI431" s="258">
        <f>IF(N431="nulová",J431,0)</f>
        <v>0</v>
      </c>
      <c r="BJ431" s="16" t="s">
        <v>85</v>
      </c>
      <c r="BK431" s="258">
        <f>ROUND(I431*H431,2)</f>
        <v>0</v>
      </c>
      <c r="BL431" s="16" t="s">
        <v>309</v>
      </c>
      <c r="BM431" s="257" t="s">
        <v>1312</v>
      </c>
    </row>
    <row r="432" spans="1:51" s="14" customFormat="1" ht="12">
      <c r="A432" s="14"/>
      <c r="B432" s="270"/>
      <c r="C432" s="271"/>
      <c r="D432" s="261" t="s">
        <v>212</v>
      </c>
      <c r="E432" s="272" t="s">
        <v>1</v>
      </c>
      <c r="F432" s="273" t="s">
        <v>1313</v>
      </c>
      <c r="G432" s="271"/>
      <c r="H432" s="274">
        <v>20.8</v>
      </c>
      <c r="I432" s="275"/>
      <c r="J432" s="271"/>
      <c r="K432" s="271"/>
      <c r="L432" s="276"/>
      <c r="M432" s="277"/>
      <c r="N432" s="278"/>
      <c r="O432" s="278"/>
      <c r="P432" s="278"/>
      <c r="Q432" s="278"/>
      <c r="R432" s="278"/>
      <c r="S432" s="278"/>
      <c r="T432" s="27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0" t="s">
        <v>212</v>
      </c>
      <c r="AU432" s="280" t="s">
        <v>85</v>
      </c>
      <c r="AV432" s="14" t="s">
        <v>85</v>
      </c>
      <c r="AW432" s="14" t="s">
        <v>30</v>
      </c>
      <c r="AX432" s="14" t="s">
        <v>73</v>
      </c>
      <c r="AY432" s="280" t="s">
        <v>204</v>
      </c>
    </row>
    <row r="433" spans="1:65" s="2" customFormat="1" ht="21.75" customHeight="1">
      <c r="A433" s="37"/>
      <c r="B433" s="38"/>
      <c r="C433" s="245" t="s">
        <v>575</v>
      </c>
      <c r="D433" s="245" t="s">
        <v>206</v>
      </c>
      <c r="E433" s="246" t="s">
        <v>576</v>
      </c>
      <c r="F433" s="247" t="s">
        <v>577</v>
      </c>
      <c r="G433" s="248" t="s">
        <v>209</v>
      </c>
      <c r="H433" s="249">
        <v>18</v>
      </c>
      <c r="I433" s="250"/>
      <c r="J433" s="251">
        <f>ROUND(I433*H433,2)</f>
        <v>0</v>
      </c>
      <c r="K433" s="252"/>
      <c r="L433" s="43"/>
      <c r="M433" s="253" t="s">
        <v>1</v>
      </c>
      <c r="N433" s="254" t="s">
        <v>39</v>
      </c>
      <c r="O433" s="90"/>
      <c r="P433" s="255">
        <f>O433*H433</f>
        <v>0</v>
      </c>
      <c r="Q433" s="255">
        <v>3E-05</v>
      </c>
      <c r="R433" s="255">
        <f>Q433*H433</f>
        <v>0.00054</v>
      </c>
      <c r="S433" s="255">
        <v>0</v>
      </c>
      <c r="T433" s="25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57" t="s">
        <v>309</v>
      </c>
      <c r="AT433" s="257" t="s">
        <v>206</v>
      </c>
      <c r="AU433" s="257" t="s">
        <v>85</v>
      </c>
      <c r="AY433" s="16" t="s">
        <v>204</v>
      </c>
      <c r="BE433" s="258">
        <f>IF(N433="základní",J433,0)</f>
        <v>0</v>
      </c>
      <c r="BF433" s="258">
        <f>IF(N433="snížená",J433,0)</f>
        <v>0</v>
      </c>
      <c r="BG433" s="258">
        <f>IF(N433="zákl. přenesená",J433,0)</f>
        <v>0</v>
      </c>
      <c r="BH433" s="258">
        <f>IF(N433="sníž. přenesená",J433,0)</f>
        <v>0</v>
      </c>
      <c r="BI433" s="258">
        <f>IF(N433="nulová",J433,0)</f>
        <v>0</v>
      </c>
      <c r="BJ433" s="16" t="s">
        <v>85</v>
      </c>
      <c r="BK433" s="258">
        <f>ROUND(I433*H433,2)</f>
        <v>0</v>
      </c>
      <c r="BL433" s="16" t="s">
        <v>309</v>
      </c>
      <c r="BM433" s="257" t="s">
        <v>1314</v>
      </c>
    </row>
    <row r="434" spans="1:51" s="14" customFormat="1" ht="12">
      <c r="A434" s="14"/>
      <c r="B434" s="270"/>
      <c r="C434" s="271"/>
      <c r="D434" s="261" t="s">
        <v>212</v>
      </c>
      <c r="E434" s="272" t="s">
        <v>1</v>
      </c>
      <c r="F434" s="273" t="s">
        <v>331</v>
      </c>
      <c r="G434" s="271"/>
      <c r="H434" s="274">
        <v>18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212</v>
      </c>
      <c r="AU434" s="280" t="s">
        <v>85</v>
      </c>
      <c r="AV434" s="14" t="s">
        <v>85</v>
      </c>
      <c r="AW434" s="14" t="s">
        <v>30</v>
      </c>
      <c r="AX434" s="14" t="s">
        <v>73</v>
      </c>
      <c r="AY434" s="280" t="s">
        <v>204</v>
      </c>
    </row>
    <row r="435" spans="1:65" s="2" customFormat="1" ht="16.5" customHeight="1">
      <c r="A435" s="37"/>
      <c r="B435" s="38"/>
      <c r="C435" s="281" t="s">
        <v>579</v>
      </c>
      <c r="D435" s="281" t="s">
        <v>274</v>
      </c>
      <c r="E435" s="282" t="s">
        <v>580</v>
      </c>
      <c r="F435" s="283" t="s">
        <v>581</v>
      </c>
      <c r="G435" s="284" t="s">
        <v>209</v>
      </c>
      <c r="H435" s="285">
        <v>18</v>
      </c>
      <c r="I435" s="286"/>
      <c r="J435" s="287">
        <f>ROUND(I435*H435,2)</f>
        <v>0</v>
      </c>
      <c r="K435" s="288"/>
      <c r="L435" s="289"/>
      <c r="M435" s="290" t="s">
        <v>1</v>
      </c>
      <c r="N435" s="291" t="s">
        <v>39</v>
      </c>
      <c r="O435" s="90"/>
      <c r="P435" s="255">
        <f>O435*H435</f>
        <v>0</v>
      </c>
      <c r="Q435" s="255">
        <v>0.00092</v>
      </c>
      <c r="R435" s="255">
        <f>Q435*H435</f>
        <v>0.016560000000000002</v>
      </c>
      <c r="S435" s="255">
        <v>0</v>
      </c>
      <c r="T435" s="25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57" t="s">
        <v>408</v>
      </c>
      <c r="AT435" s="257" t="s">
        <v>274</v>
      </c>
      <c r="AU435" s="257" t="s">
        <v>85</v>
      </c>
      <c r="AY435" s="16" t="s">
        <v>204</v>
      </c>
      <c r="BE435" s="258">
        <f>IF(N435="základní",J435,0)</f>
        <v>0</v>
      </c>
      <c r="BF435" s="258">
        <f>IF(N435="snížená",J435,0)</f>
        <v>0</v>
      </c>
      <c r="BG435" s="258">
        <f>IF(N435="zákl. přenesená",J435,0)</f>
        <v>0</v>
      </c>
      <c r="BH435" s="258">
        <f>IF(N435="sníž. přenesená",J435,0)</f>
        <v>0</v>
      </c>
      <c r="BI435" s="258">
        <f>IF(N435="nulová",J435,0)</f>
        <v>0</v>
      </c>
      <c r="BJ435" s="16" t="s">
        <v>85</v>
      </c>
      <c r="BK435" s="258">
        <f>ROUND(I435*H435,2)</f>
        <v>0</v>
      </c>
      <c r="BL435" s="16" t="s">
        <v>309</v>
      </c>
      <c r="BM435" s="257" t="s">
        <v>1315</v>
      </c>
    </row>
    <row r="436" spans="1:65" s="2" customFormat="1" ht="21.75" customHeight="1">
      <c r="A436" s="37"/>
      <c r="B436" s="38"/>
      <c r="C436" s="245" t="s">
        <v>583</v>
      </c>
      <c r="D436" s="245" t="s">
        <v>206</v>
      </c>
      <c r="E436" s="246" t="s">
        <v>584</v>
      </c>
      <c r="F436" s="247" t="s">
        <v>585</v>
      </c>
      <c r="G436" s="248" t="s">
        <v>398</v>
      </c>
      <c r="H436" s="249">
        <v>3.439</v>
      </c>
      <c r="I436" s="250"/>
      <c r="J436" s="251">
        <f>ROUND(I436*H436,2)</f>
        <v>0</v>
      </c>
      <c r="K436" s="252"/>
      <c r="L436" s="43"/>
      <c r="M436" s="253" t="s">
        <v>1</v>
      </c>
      <c r="N436" s="254" t="s">
        <v>39</v>
      </c>
      <c r="O436" s="90"/>
      <c r="P436" s="255">
        <f>O436*H436</f>
        <v>0</v>
      </c>
      <c r="Q436" s="255">
        <v>0</v>
      </c>
      <c r="R436" s="255">
        <f>Q436*H436</f>
        <v>0</v>
      </c>
      <c r="S436" s="255">
        <v>0</v>
      </c>
      <c r="T436" s="256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7" t="s">
        <v>309</v>
      </c>
      <c r="AT436" s="257" t="s">
        <v>206</v>
      </c>
      <c r="AU436" s="257" t="s">
        <v>85</v>
      </c>
      <c r="AY436" s="16" t="s">
        <v>204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6" t="s">
        <v>85</v>
      </c>
      <c r="BK436" s="258">
        <f>ROUND(I436*H436,2)</f>
        <v>0</v>
      </c>
      <c r="BL436" s="16" t="s">
        <v>309</v>
      </c>
      <c r="BM436" s="257" t="s">
        <v>1316</v>
      </c>
    </row>
    <row r="437" spans="1:63" s="12" customFormat="1" ht="22.8" customHeight="1">
      <c r="A437" s="12"/>
      <c r="B437" s="229"/>
      <c r="C437" s="230"/>
      <c r="D437" s="231" t="s">
        <v>72</v>
      </c>
      <c r="E437" s="243" t="s">
        <v>587</v>
      </c>
      <c r="F437" s="243" t="s">
        <v>588</v>
      </c>
      <c r="G437" s="230"/>
      <c r="H437" s="230"/>
      <c r="I437" s="233"/>
      <c r="J437" s="244">
        <f>BK437</f>
        <v>0</v>
      </c>
      <c r="K437" s="230"/>
      <c r="L437" s="235"/>
      <c r="M437" s="236"/>
      <c r="N437" s="237"/>
      <c r="O437" s="237"/>
      <c r="P437" s="238">
        <f>SUM(P438:P449)</f>
        <v>0</v>
      </c>
      <c r="Q437" s="237"/>
      <c r="R437" s="238">
        <f>SUM(R438:R449)</f>
        <v>0.5693163</v>
      </c>
      <c r="S437" s="237"/>
      <c r="T437" s="239">
        <f>SUM(T438:T449)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40" t="s">
        <v>85</v>
      </c>
      <c r="AT437" s="241" t="s">
        <v>72</v>
      </c>
      <c r="AU437" s="241" t="s">
        <v>80</v>
      </c>
      <c r="AY437" s="240" t="s">
        <v>204</v>
      </c>
      <c r="BK437" s="242">
        <f>SUM(BK438:BK449)</f>
        <v>0</v>
      </c>
    </row>
    <row r="438" spans="1:65" s="2" customFormat="1" ht="16.5" customHeight="1">
      <c r="A438" s="37"/>
      <c r="B438" s="38"/>
      <c r="C438" s="245" t="s">
        <v>589</v>
      </c>
      <c r="D438" s="245" t="s">
        <v>206</v>
      </c>
      <c r="E438" s="246" t="s">
        <v>590</v>
      </c>
      <c r="F438" s="247" t="s">
        <v>591</v>
      </c>
      <c r="G438" s="248" t="s">
        <v>228</v>
      </c>
      <c r="H438" s="249">
        <v>540</v>
      </c>
      <c r="I438" s="250"/>
      <c r="J438" s="251">
        <f>ROUND(I438*H438,2)</f>
        <v>0</v>
      </c>
      <c r="K438" s="252"/>
      <c r="L438" s="43"/>
      <c r="M438" s="253" t="s">
        <v>1</v>
      </c>
      <c r="N438" s="254" t="s">
        <v>39</v>
      </c>
      <c r="O438" s="90"/>
      <c r="P438" s="255">
        <f>O438*H438</f>
        <v>0</v>
      </c>
      <c r="Q438" s="255">
        <v>0</v>
      </c>
      <c r="R438" s="255">
        <f>Q438*H438</f>
        <v>0</v>
      </c>
      <c r="S438" s="255">
        <v>0</v>
      </c>
      <c r="T438" s="256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57" t="s">
        <v>309</v>
      </c>
      <c r="AT438" s="257" t="s">
        <v>206</v>
      </c>
      <c r="AU438" s="257" t="s">
        <v>85</v>
      </c>
      <c r="AY438" s="16" t="s">
        <v>204</v>
      </c>
      <c r="BE438" s="258">
        <f>IF(N438="základní",J438,0)</f>
        <v>0</v>
      </c>
      <c r="BF438" s="258">
        <f>IF(N438="snížená",J438,0)</f>
        <v>0</v>
      </c>
      <c r="BG438" s="258">
        <f>IF(N438="zákl. přenesená",J438,0)</f>
        <v>0</v>
      </c>
      <c r="BH438" s="258">
        <f>IF(N438="sníž. přenesená",J438,0)</f>
        <v>0</v>
      </c>
      <c r="BI438" s="258">
        <f>IF(N438="nulová",J438,0)</f>
        <v>0</v>
      </c>
      <c r="BJ438" s="16" t="s">
        <v>85</v>
      </c>
      <c r="BK438" s="258">
        <f>ROUND(I438*H438,2)</f>
        <v>0</v>
      </c>
      <c r="BL438" s="16" t="s">
        <v>309</v>
      </c>
      <c r="BM438" s="257" t="s">
        <v>1317</v>
      </c>
    </row>
    <row r="439" spans="1:51" s="14" customFormat="1" ht="12">
      <c r="A439" s="14"/>
      <c r="B439" s="270"/>
      <c r="C439" s="271"/>
      <c r="D439" s="261" t="s">
        <v>212</v>
      </c>
      <c r="E439" s="272" t="s">
        <v>1</v>
      </c>
      <c r="F439" s="273" t="s">
        <v>1318</v>
      </c>
      <c r="G439" s="271"/>
      <c r="H439" s="274">
        <v>540</v>
      </c>
      <c r="I439" s="275"/>
      <c r="J439" s="271"/>
      <c r="K439" s="271"/>
      <c r="L439" s="276"/>
      <c r="M439" s="277"/>
      <c r="N439" s="278"/>
      <c r="O439" s="278"/>
      <c r="P439" s="278"/>
      <c r="Q439" s="278"/>
      <c r="R439" s="278"/>
      <c r="S439" s="278"/>
      <c r="T439" s="27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0" t="s">
        <v>212</v>
      </c>
      <c r="AU439" s="280" t="s">
        <v>85</v>
      </c>
      <c r="AV439" s="14" t="s">
        <v>85</v>
      </c>
      <c r="AW439" s="14" t="s">
        <v>30</v>
      </c>
      <c r="AX439" s="14" t="s">
        <v>73</v>
      </c>
      <c r="AY439" s="280" t="s">
        <v>204</v>
      </c>
    </row>
    <row r="440" spans="1:65" s="2" customFormat="1" ht="16.5" customHeight="1">
      <c r="A440" s="37"/>
      <c r="B440" s="38"/>
      <c r="C440" s="281" t="s">
        <v>594</v>
      </c>
      <c r="D440" s="281" t="s">
        <v>274</v>
      </c>
      <c r="E440" s="282" t="s">
        <v>595</v>
      </c>
      <c r="F440" s="283" t="s">
        <v>596</v>
      </c>
      <c r="G440" s="284" t="s">
        <v>228</v>
      </c>
      <c r="H440" s="285">
        <v>567</v>
      </c>
      <c r="I440" s="286"/>
      <c r="J440" s="287">
        <f>ROUND(I440*H440,2)</f>
        <v>0</v>
      </c>
      <c r="K440" s="288"/>
      <c r="L440" s="289"/>
      <c r="M440" s="290" t="s">
        <v>1</v>
      </c>
      <c r="N440" s="291" t="s">
        <v>39</v>
      </c>
      <c r="O440" s="90"/>
      <c r="P440" s="255">
        <f>O440*H440</f>
        <v>0</v>
      </c>
      <c r="Q440" s="255">
        <v>0</v>
      </c>
      <c r="R440" s="255">
        <f>Q440*H440</f>
        <v>0</v>
      </c>
      <c r="S440" s="255">
        <v>0</v>
      </c>
      <c r="T440" s="256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57" t="s">
        <v>408</v>
      </c>
      <c r="AT440" s="257" t="s">
        <v>274</v>
      </c>
      <c r="AU440" s="257" t="s">
        <v>85</v>
      </c>
      <c r="AY440" s="16" t="s">
        <v>204</v>
      </c>
      <c r="BE440" s="258">
        <f>IF(N440="základní",J440,0)</f>
        <v>0</v>
      </c>
      <c r="BF440" s="258">
        <f>IF(N440="snížená",J440,0)</f>
        <v>0</v>
      </c>
      <c r="BG440" s="258">
        <f>IF(N440="zákl. přenesená",J440,0)</f>
        <v>0</v>
      </c>
      <c r="BH440" s="258">
        <f>IF(N440="sníž. přenesená",J440,0)</f>
        <v>0</v>
      </c>
      <c r="BI440" s="258">
        <f>IF(N440="nulová",J440,0)</f>
        <v>0</v>
      </c>
      <c r="BJ440" s="16" t="s">
        <v>85</v>
      </c>
      <c r="BK440" s="258">
        <f>ROUND(I440*H440,2)</f>
        <v>0</v>
      </c>
      <c r="BL440" s="16" t="s">
        <v>309</v>
      </c>
      <c r="BM440" s="257" t="s">
        <v>1319</v>
      </c>
    </row>
    <row r="441" spans="1:51" s="14" customFormat="1" ht="12">
      <c r="A441" s="14"/>
      <c r="B441" s="270"/>
      <c r="C441" s="271"/>
      <c r="D441" s="261" t="s">
        <v>212</v>
      </c>
      <c r="E441" s="271"/>
      <c r="F441" s="273" t="s">
        <v>1320</v>
      </c>
      <c r="G441" s="271"/>
      <c r="H441" s="274">
        <v>567</v>
      </c>
      <c r="I441" s="275"/>
      <c r="J441" s="271"/>
      <c r="K441" s="271"/>
      <c r="L441" s="276"/>
      <c r="M441" s="277"/>
      <c r="N441" s="278"/>
      <c r="O441" s="278"/>
      <c r="P441" s="278"/>
      <c r="Q441" s="278"/>
      <c r="R441" s="278"/>
      <c r="S441" s="278"/>
      <c r="T441" s="27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0" t="s">
        <v>212</v>
      </c>
      <c r="AU441" s="280" t="s">
        <v>85</v>
      </c>
      <c r="AV441" s="14" t="s">
        <v>85</v>
      </c>
      <c r="AW441" s="14" t="s">
        <v>4</v>
      </c>
      <c r="AX441" s="14" t="s">
        <v>80</v>
      </c>
      <c r="AY441" s="280" t="s">
        <v>204</v>
      </c>
    </row>
    <row r="442" spans="1:65" s="2" customFormat="1" ht="21.75" customHeight="1">
      <c r="A442" s="37"/>
      <c r="B442" s="38"/>
      <c r="C442" s="245" t="s">
        <v>599</v>
      </c>
      <c r="D442" s="245" t="s">
        <v>206</v>
      </c>
      <c r="E442" s="246" t="s">
        <v>600</v>
      </c>
      <c r="F442" s="247" t="s">
        <v>601</v>
      </c>
      <c r="G442" s="248" t="s">
        <v>228</v>
      </c>
      <c r="H442" s="249">
        <v>1161.87</v>
      </c>
      <c r="I442" s="250"/>
      <c r="J442" s="251">
        <f>ROUND(I442*H442,2)</f>
        <v>0</v>
      </c>
      <c r="K442" s="252"/>
      <c r="L442" s="43"/>
      <c r="M442" s="253" t="s">
        <v>1</v>
      </c>
      <c r="N442" s="254" t="s">
        <v>39</v>
      </c>
      <c r="O442" s="90"/>
      <c r="P442" s="255">
        <f>O442*H442</f>
        <v>0</v>
      </c>
      <c r="Q442" s="255">
        <v>0.0002</v>
      </c>
      <c r="R442" s="255">
        <f>Q442*H442</f>
        <v>0.232374</v>
      </c>
      <c r="S442" s="255">
        <v>0</v>
      </c>
      <c r="T442" s="25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57" t="s">
        <v>309</v>
      </c>
      <c r="AT442" s="257" t="s">
        <v>206</v>
      </c>
      <c r="AU442" s="257" t="s">
        <v>85</v>
      </c>
      <c r="AY442" s="16" t="s">
        <v>204</v>
      </c>
      <c r="BE442" s="258">
        <f>IF(N442="základní",J442,0)</f>
        <v>0</v>
      </c>
      <c r="BF442" s="258">
        <f>IF(N442="snížená",J442,0)</f>
        <v>0</v>
      </c>
      <c r="BG442" s="258">
        <f>IF(N442="zákl. přenesená",J442,0)</f>
        <v>0</v>
      </c>
      <c r="BH442" s="258">
        <f>IF(N442="sníž. přenesená",J442,0)</f>
        <v>0</v>
      </c>
      <c r="BI442" s="258">
        <f>IF(N442="nulová",J442,0)</f>
        <v>0</v>
      </c>
      <c r="BJ442" s="16" t="s">
        <v>85</v>
      </c>
      <c r="BK442" s="258">
        <f>ROUND(I442*H442,2)</f>
        <v>0</v>
      </c>
      <c r="BL442" s="16" t="s">
        <v>309</v>
      </c>
      <c r="BM442" s="257" t="s">
        <v>1321</v>
      </c>
    </row>
    <row r="443" spans="1:51" s="14" customFormat="1" ht="12">
      <c r="A443" s="14"/>
      <c r="B443" s="270"/>
      <c r="C443" s="271"/>
      <c r="D443" s="261" t="s">
        <v>212</v>
      </c>
      <c r="E443" s="272" t="s">
        <v>1</v>
      </c>
      <c r="F443" s="273" t="s">
        <v>1322</v>
      </c>
      <c r="G443" s="271"/>
      <c r="H443" s="274">
        <v>30.4</v>
      </c>
      <c r="I443" s="275"/>
      <c r="J443" s="271"/>
      <c r="K443" s="271"/>
      <c r="L443" s="276"/>
      <c r="M443" s="277"/>
      <c r="N443" s="278"/>
      <c r="O443" s="278"/>
      <c r="P443" s="278"/>
      <c r="Q443" s="278"/>
      <c r="R443" s="278"/>
      <c r="S443" s="278"/>
      <c r="T443" s="27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0" t="s">
        <v>212</v>
      </c>
      <c r="AU443" s="280" t="s">
        <v>85</v>
      </c>
      <c r="AV443" s="14" t="s">
        <v>85</v>
      </c>
      <c r="AW443" s="14" t="s">
        <v>30</v>
      </c>
      <c r="AX443" s="14" t="s">
        <v>73</v>
      </c>
      <c r="AY443" s="280" t="s">
        <v>204</v>
      </c>
    </row>
    <row r="444" spans="1:51" s="14" customFormat="1" ht="12">
      <c r="A444" s="14"/>
      <c r="B444" s="270"/>
      <c r="C444" s="271"/>
      <c r="D444" s="261" t="s">
        <v>212</v>
      </c>
      <c r="E444" s="272" t="s">
        <v>1</v>
      </c>
      <c r="F444" s="273" t="s">
        <v>1323</v>
      </c>
      <c r="G444" s="271"/>
      <c r="H444" s="274">
        <v>231.47</v>
      </c>
      <c r="I444" s="275"/>
      <c r="J444" s="271"/>
      <c r="K444" s="271"/>
      <c r="L444" s="276"/>
      <c r="M444" s="277"/>
      <c r="N444" s="278"/>
      <c r="O444" s="278"/>
      <c r="P444" s="278"/>
      <c r="Q444" s="278"/>
      <c r="R444" s="278"/>
      <c r="S444" s="278"/>
      <c r="T444" s="27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80" t="s">
        <v>212</v>
      </c>
      <c r="AU444" s="280" t="s">
        <v>85</v>
      </c>
      <c r="AV444" s="14" t="s">
        <v>85</v>
      </c>
      <c r="AW444" s="14" t="s">
        <v>30</v>
      </c>
      <c r="AX444" s="14" t="s">
        <v>73</v>
      </c>
      <c r="AY444" s="280" t="s">
        <v>204</v>
      </c>
    </row>
    <row r="445" spans="1:51" s="14" customFormat="1" ht="12">
      <c r="A445" s="14"/>
      <c r="B445" s="270"/>
      <c r="C445" s="271"/>
      <c r="D445" s="261" t="s">
        <v>212</v>
      </c>
      <c r="E445" s="272" t="s">
        <v>1</v>
      </c>
      <c r="F445" s="273" t="s">
        <v>1324</v>
      </c>
      <c r="G445" s="271"/>
      <c r="H445" s="274">
        <v>900</v>
      </c>
      <c r="I445" s="275"/>
      <c r="J445" s="271"/>
      <c r="K445" s="271"/>
      <c r="L445" s="276"/>
      <c r="M445" s="277"/>
      <c r="N445" s="278"/>
      <c r="O445" s="278"/>
      <c r="P445" s="278"/>
      <c r="Q445" s="278"/>
      <c r="R445" s="278"/>
      <c r="S445" s="278"/>
      <c r="T445" s="27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0" t="s">
        <v>212</v>
      </c>
      <c r="AU445" s="280" t="s">
        <v>85</v>
      </c>
      <c r="AV445" s="14" t="s">
        <v>85</v>
      </c>
      <c r="AW445" s="14" t="s">
        <v>30</v>
      </c>
      <c r="AX445" s="14" t="s">
        <v>73</v>
      </c>
      <c r="AY445" s="280" t="s">
        <v>204</v>
      </c>
    </row>
    <row r="446" spans="1:65" s="2" customFormat="1" ht="21.75" customHeight="1">
      <c r="A446" s="37"/>
      <c r="B446" s="38"/>
      <c r="C446" s="245" t="s">
        <v>606</v>
      </c>
      <c r="D446" s="245" t="s">
        <v>206</v>
      </c>
      <c r="E446" s="246" t="s">
        <v>607</v>
      </c>
      <c r="F446" s="247" t="s">
        <v>608</v>
      </c>
      <c r="G446" s="248" t="s">
        <v>228</v>
      </c>
      <c r="H446" s="249">
        <v>1161.87</v>
      </c>
      <c r="I446" s="250"/>
      <c r="J446" s="251">
        <f>ROUND(I446*H446,2)</f>
        <v>0</v>
      </c>
      <c r="K446" s="252"/>
      <c r="L446" s="43"/>
      <c r="M446" s="253" t="s">
        <v>1</v>
      </c>
      <c r="N446" s="254" t="s">
        <v>39</v>
      </c>
      <c r="O446" s="90"/>
      <c r="P446" s="255">
        <f>O446*H446</f>
        <v>0</v>
      </c>
      <c r="Q446" s="255">
        <v>0.00029</v>
      </c>
      <c r="R446" s="255">
        <f>Q446*H446</f>
        <v>0.3369423</v>
      </c>
      <c r="S446" s="255">
        <v>0</v>
      </c>
      <c r="T446" s="256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7" t="s">
        <v>309</v>
      </c>
      <c r="AT446" s="257" t="s">
        <v>206</v>
      </c>
      <c r="AU446" s="257" t="s">
        <v>85</v>
      </c>
      <c r="AY446" s="16" t="s">
        <v>204</v>
      </c>
      <c r="BE446" s="258">
        <f>IF(N446="základní",J446,0)</f>
        <v>0</v>
      </c>
      <c r="BF446" s="258">
        <f>IF(N446="snížená",J446,0)</f>
        <v>0</v>
      </c>
      <c r="BG446" s="258">
        <f>IF(N446="zákl. přenesená",J446,0)</f>
        <v>0</v>
      </c>
      <c r="BH446" s="258">
        <f>IF(N446="sníž. přenesená",J446,0)</f>
        <v>0</v>
      </c>
      <c r="BI446" s="258">
        <f>IF(N446="nulová",J446,0)</f>
        <v>0</v>
      </c>
      <c r="BJ446" s="16" t="s">
        <v>85</v>
      </c>
      <c r="BK446" s="258">
        <f>ROUND(I446*H446,2)</f>
        <v>0</v>
      </c>
      <c r="BL446" s="16" t="s">
        <v>309</v>
      </c>
      <c r="BM446" s="257" t="s">
        <v>1325</v>
      </c>
    </row>
    <row r="447" spans="1:51" s="14" customFormat="1" ht="12">
      <c r="A447" s="14"/>
      <c r="B447" s="270"/>
      <c r="C447" s="271"/>
      <c r="D447" s="261" t="s">
        <v>212</v>
      </c>
      <c r="E447" s="272" t="s">
        <v>1</v>
      </c>
      <c r="F447" s="273" t="s">
        <v>1322</v>
      </c>
      <c r="G447" s="271"/>
      <c r="H447" s="274">
        <v>30.4</v>
      </c>
      <c r="I447" s="275"/>
      <c r="J447" s="271"/>
      <c r="K447" s="271"/>
      <c r="L447" s="276"/>
      <c r="M447" s="277"/>
      <c r="N447" s="278"/>
      <c r="O447" s="278"/>
      <c r="P447" s="278"/>
      <c r="Q447" s="278"/>
      <c r="R447" s="278"/>
      <c r="S447" s="278"/>
      <c r="T447" s="27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0" t="s">
        <v>212</v>
      </c>
      <c r="AU447" s="280" t="s">
        <v>85</v>
      </c>
      <c r="AV447" s="14" t="s">
        <v>85</v>
      </c>
      <c r="AW447" s="14" t="s">
        <v>30</v>
      </c>
      <c r="AX447" s="14" t="s">
        <v>73</v>
      </c>
      <c r="AY447" s="280" t="s">
        <v>204</v>
      </c>
    </row>
    <row r="448" spans="1:51" s="14" customFormat="1" ht="12">
      <c r="A448" s="14"/>
      <c r="B448" s="270"/>
      <c r="C448" s="271"/>
      <c r="D448" s="261" t="s">
        <v>212</v>
      </c>
      <c r="E448" s="272" t="s">
        <v>1</v>
      </c>
      <c r="F448" s="273" t="s">
        <v>1323</v>
      </c>
      <c r="G448" s="271"/>
      <c r="H448" s="274">
        <v>231.47</v>
      </c>
      <c r="I448" s="275"/>
      <c r="J448" s="271"/>
      <c r="K448" s="271"/>
      <c r="L448" s="276"/>
      <c r="M448" s="277"/>
      <c r="N448" s="278"/>
      <c r="O448" s="278"/>
      <c r="P448" s="278"/>
      <c r="Q448" s="278"/>
      <c r="R448" s="278"/>
      <c r="S448" s="278"/>
      <c r="T448" s="27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0" t="s">
        <v>212</v>
      </c>
      <c r="AU448" s="280" t="s">
        <v>85</v>
      </c>
      <c r="AV448" s="14" t="s">
        <v>85</v>
      </c>
      <c r="AW448" s="14" t="s">
        <v>30</v>
      </c>
      <c r="AX448" s="14" t="s">
        <v>73</v>
      </c>
      <c r="AY448" s="280" t="s">
        <v>204</v>
      </c>
    </row>
    <row r="449" spans="1:51" s="14" customFormat="1" ht="12">
      <c r="A449" s="14"/>
      <c r="B449" s="270"/>
      <c r="C449" s="271"/>
      <c r="D449" s="261" t="s">
        <v>212</v>
      </c>
      <c r="E449" s="272" t="s">
        <v>1</v>
      </c>
      <c r="F449" s="273" t="s">
        <v>1324</v>
      </c>
      <c r="G449" s="271"/>
      <c r="H449" s="274">
        <v>900</v>
      </c>
      <c r="I449" s="275"/>
      <c r="J449" s="271"/>
      <c r="K449" s="271"/>
      <c r="L449" s="276"/>
      <c r="M449" s="292"/>
      <c r="N449" s="293"/>
      <c r="O449" s="293"/>
      <c r="P449" s="293"/>
      <c r="Q449" s="293"/>
      <c r="R449" s="293"/>
      <c r="S449" s="293"/>
      <c r="T449" s="29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0" t="s">
        <v>212</v>
      </c>
      <c r="AU449" s="280" t="s">
        <v>85</v>
      </c>
      <c r="AV449" s="14" t="s">
        <v>85</v>
      </c>
      <c r="AW449" s="14" t="s">
        <v>30</v>
      </c>
      <c r="AX449" s="14" t="s">
        <v>73</v>
      </c>
      <c r="AY449" s="280" t="s">
        <v>204</v>
      </c>
    </row>
    <row r="450" spans="1:31" s="2" customFormat="1" ht="6.95" customHeight="1">
      <c r="A450" s="37"/>
      <c r="B450" s="65"/>
      <c r="C450" s="66"/>
      <c r="D450" s="66"/>
      <c r="E450" s="66"/>
      <c r="F450" s="66"/>
      <c r="G450" s="66"/>
      <c r="H450" s="66"/>
      <c r="I450" s="192"/>
      <c r="J450" s="66"/>
      <c r="K450" s="66"/>
      <c r="L450" s="43"/>
      <c r="M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</sheetData>
  <sheetProtection password="CC35" sheet="1" objects="1" scenarios="1" formatColumns="0" formatRows="0" autoFilter="0"/>
  <autoFilter ref="C139:K44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1326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611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612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613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614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189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B, C, D - IV.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162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1156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164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1157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166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D.b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190</v>
      </c>
      <c r="D127" s="219" t="s">
        <v>58</v>
      </c>
      <c r="E127" s="219" t="s">
        <v>54</v>
      </c>
      <c r="F127" s="219" t="s">
        <v>55</v>
      </c>
      <c r="G127" s="219" t="s">
        <v>191</v>
      </c>
      <c r="H127" s="219" t="s">
        <v>192</v>
      </c>
      <c r="I127" s="220" t="s">
        <v>193</v>
      </c>
      <c r="J127" s="221" t="s">
        <v>170</v>
      </c>
      <c r="K127" s="222" t="s">
        <v>194</v>
      </c>
      <c r="L127" s="223"/>
      <c r="M127" s="99" t="s">
        <v>1</v>
      </c>
      <c r="N127" s="100" t="s">
        <v>37</v>
      </c>
      <c r="O127" s="100" t="s">
        <v>195</v>
      </c>
      <c r="P127" s="100" t="s">
        <v>196</v>
      </c>
      <c r="Q127" s="100" t="s">
        <v>197</v>
      </c>
      <c r="R127" s="100" t="s">
        <v>198</v>
      </c>
      <c r="S127" s="100" t="s">
        <v>199</v>
      </c>
      <c r="T127" s="101" t="s">
        <v>200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201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172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615</v>
      </c>
      <c r="F129" s="232" t="s">
        <v>616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204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206</v>
      </c>
      <c r="E130" s="246" t="s">
        <v>617</v>
      </c>
      <c r="F130" s="247" t="s">
        <v>618</v>
      </c>
      <c r="G130" s="248" t="s">
        <v>317</v>
      </c>
      <c r="H130" s="249">
        <v>80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309</v>
      </c>
      <c r="AT130" s="257" t="s">
        <v>206</v>
      </c>
      <c r="AU130" s="257" t="s">
        <v>80</v>
      </c>
      <c r="AY130" s="16" t="s">
        <v>204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309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206</v>
      </c>
      <c r="E131" s="246" t="s">
        <v>619</v>
      </c>
      <c r="F131" s="247" t="s">
        <v>620</v>
      </c>
      <c r="G131" s="248" t="s">
        <v>317</v>
      </c>
      <c r="H131" s="249">
        <v>60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309</v>
      </c>
      <c r="AT131" s="257" t="s">
        <v>206</v>
      </c>
      <c r="AU131" s="257" t="s">
        <v>80</v>
      </c>
      <c r="AY131" s="16" t="s">
        <v>204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309</v>
      </c>
      <c r="BM131" s="257" t="s">
        <v>210</v>
      </c>
    </row>
    <row r="132" spans="1:65" s="2" customFormat="1" ht="16.5" customHeight="1">
      <c r="A132" s="37"/>
      <c r="B132" s="38"/>
      <c r="C132" s="245" t="s">
        <v>73</v>
      </c>
      <c r="D132" s="245" t="s">
        <v>206</v>
      </c>
      <c r="E132" s="246" t="s">
        <v>621</v>
      </c>
      <c r="F132" s="247" t="s">
        <v>622</v>
      </c>
      <c r="G132" s="248" t="s">
        <v>312</v>
      </c>
      <c r="H132" s="249">
        <v>32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309</v>
      </c>
      <c r="AT132" s="257" t="s">
        <v>206</v>
      </c>
      <c r="AU132" s="257" t="s">
        <v>80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309</v>
      </c>
      <c r="BM132" s="257" t="s">
        <v>241</v>
      </c>
    </row>
    <row r="133" spans="1:65" s="2" customFormat="1" ht="16.5" customHeight="1">
      <c r="A133" s="37"/>
      <c r="B133" s="38"/>
      <c r="C133" s="245" t="s">
        <v>73</v>
      </c>
      <c r="D133" s="245" t="s">
        <v>206</v>
      </c>
      <c r="E133" s="246" t="s">
        <v>623</v>
      </c>
      <c r="F133" s="247" t="s">
        <v>624</v>
      </c>
      <c r="G133" s="248" t="s">
        <v>312</v>
      </c>
      <c r="H133" s="249">
        <v>15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309</v>
      </c>
      <c r="AT133" s="257" t="s">
        <v>206</v>
      </c>
      <c r="AU133" s="257" t="s">
        <v>80</v>
      </c>
      <c r="AY133" s="16" t="s">
        <v>204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309</v>
      </c>
      <c r="BM133" s="257" t="s">
        <v>268</v>
      </c>
    </row>
    <row r="134" spans="1:65" s="2" customFormat="1" ht="16.5" customHeight="1">
      <c r="A134" s="37"/>
      <c r="B134" s="38"/>
      <c r="C134" s="245" t="s">
        <v>73</v>
      </c>
      <c r="D134" s="245" t="s">
        <v>206</v>
      </c>
      <c r="E134" s="246" t="s">
        <v>625</v>
      </c>
      <c r="F134" s="247" t="s">
        <v>626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309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309</v>
      </c>
      <c r="BM134" s="257" t="s">
        <v>280</v>
      </c>
    </row>
    <row r="135" spans="1:65" s="2" customFormat="1" ht="16.5" customHeight="1">
      <c r="A135" s="37"/>
      <c r="B135" s="38"/>
      <c r="C135" s="245" t="s">
        <v>73</v>
      </c>
      <c r="D135" s="245" t="s">
        <v>206</v>
      </c>
      <c r="E135" s="246" t="s">
        <v>627</v>
      </c>
      <c r="F135" s="247" t="s">
        <v>628</v>
      </c>
      <c r="G135" s="248" t="s">
        <v>317</v>
      </c>
      <c r="H135" s="249">
        <v>860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309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309</v>
      </c>
      <c r="BM135" s="257" t="s">
        <v>290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629</v>
      </c>
      <c r="F136" s="247" t="s">
        <v>630</v>
      </c>
      <c r="G136" s="248" t="s">
        <v>317</v>
      </c>
      <c r="H136" s="249">
        <v>140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309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309</v>
      </c>
      <c r="BM136" s="257" t="s">
        <v>299</v>
      </c>
    </row>
    <row r="137" spans="1:65" s="2" customFormat="1" ht="16.5" customHeight="1">
      <c r="A137" s="37"/>
      <c r="B137" s="38"/>
      <c r="C137" s="245" t="s">
        <v>73</v>
      </c>
      <c r="D137" s="245" t="s">
        <v>206</v>
      </c>
      <c r="E137" s="246" t="s">
        <v>631</v>
      </c>
      <c r="F137" s="247" t="s">
        <v>632</v>
      </c>
      <c r="G137" s="248" t="s">
        <v>317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309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309</v>
      </c>
      <c r="BM137" s="257" t="s">
        <v>309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633</v>
      </c>
      <c r="F138" s="247" t="s">
        <v>634</v>
      </c>
      <c r="G138" s="248" t="s">
        <v>317</v>
      </c>
      <c r="H138" s="249">
        <v>480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309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309</v>
      </c>
      <c r="BM138" s="257" t="s">
        <v>331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635</v>
      </c>
      <c r="F139" s="247" t="s">
        <v>636</v>
      </c>
      <c r="G139" s="248" t="s">
        <v>317</v>
      </c>
      <c r="H139" s="249">
        <v>260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309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309</v>
      </c>
      <c r="BM139" s="257" t="s">
        <v>343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637</v>
      </c>
      <c r="F140" s="247" t="s">
        <v>638</v>
      </c>
      <c r="G140" s="248" t="s">
        <v>312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309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309</v>
      </c>
      <c r="BM140" s="257" t="s">
        <v>355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639</v>
      </c>
      <c r="F141" s="247" t="s">
        <v>640</v>
      </c>
      <c r="G141" s="248" t="s">
        <v>312</v>
      </c>
      <c r="H141" s="249">
        <v>38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309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309</v>
      </c>
      <c r="BM141" s="257" t="s">
        <v>364</v>
      </c>
    </row>
    <row r="142" spans="1:65" s="2" customFormat="1" ht="16.5" customHeight="1">
      <c r="A142" s="37"/>
      <c r="B142" s="38"/>
      <c r="C142" s="245" t="s">
        <v>73</v>
      </c>
      <c r="D142" s="245" t="s">
        <v>206</v>
      </c>
      <c r="E142" s="246" t="s">
        <v>641</v>
      </c>
      <c r="F142" s="247" t="s">
        <v>642</v>
      </c>
      <c r="G142" s="248" t="s">
        <v>312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309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309</v>
      </c>
      <c r="BM142" s="257" t="s">
        <v>375</v>
      </c>
    </row>
    <row r="143" spans="1:65" s="2" customFormat="1" ht="16.5" customHeight="1">
      <c r="A143" s="37"/>
      <c r="B143" s="38"/>
      <c r="C143" s="245" t="s">
        <v>73</v>
      </c>
      <c r="D143" s="245" t="s">
        <v>206</v>
      </c>
      <c r="E143" s="246" t="s">
        <v>643</v>
      </c>
      <c r="F143" s="247" t="s">
        <v>644</v>
      </c>
      <c r="G143" s="248" t="s">
        <v>312</v>
      </c>
      <c r="H143" s="249">
        <v>10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309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309</v>
      </c>
      <c r="BM143" s="257" t="s">
        <v>386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645</v>
      </c>
      <c r="F144" s="232" t="s">
        <v>646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204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647</v>
      </c>
      <c r="F145" s="247" t="s">
        <v>648</v>
      </c>
      <c r="G145" s="248" t="s">
        <v>317</v>
      </c>
      <c r="H145" s="249">
        <v>80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309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309</v>
      </c>
      <c r="BM145" s="257" t="s">
        <v>400</v>
      </c>
    </row>
    <row r="146" spans="1:65" s="2" customFormat="1" ht="16.5" customHeight="1">
      <c r="A146" s="37"/>
      <c r="B146" s="38"/>
      <c r="C146" s="245" t="s">
        <v>73</v>
      </c>
      <c r="D146" s="245" t="s">
        <v>206</v>
      </c>
      <c r="E146" s="246" t="s">
        <v>649</v>
      </c>
      <c r="F146" s="247" t="s">
        <v>650</v>
      </c>
      <c r="G146" s="248" t="s">
        <v>317</v>
      </c>
      <c r="H146" s="249">
        <v>60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309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309</v>
      </c>
      <c r="BM146" s="257" t="s">
        <v>408</v>
      </c>
    </row>
    <row r="147" spans="1:65" s="2" customFormat="1" ht="16.5" customHeight="1">
      <c r="A147" s="37"/>
      <c r="B147" s="38"/>
      <c r="C147" s="245" t="s">
        <v>73</v>
      </c>
      <c r="D147" s="245" t="s">
        <v>206</v>
      </c>
      <c r="E147" s="246" t="s">
        <v>651</v>
      </c>
      <c r="F147" s="247" t="s">
        <v>652</v>
      </c>
      <c r="G147" s="248" t="s">
        <v>312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309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309</v>
      </c>
      <c r="BM147" s="257" t="s">
        <v>419</v>
      </c>
    </row>
    <row r="148" spans="1:65" s="2" customFormat="1" ht="16.5" customHeight="1">
      <c r="A148" s="37"/>
      <c r="B148" s="38"/>
      <c r="C148" s="245" t="s">
        <v>73</v>
      </c>
      <c r="D148" s="245" t="s">
        <v>206</v>
      </c>
      <c r="E148" s="246" t="s">
        <v>653</v>
      </c>
      <c r="F148" s="247" t="s">
        <v>654</v>
      </c>
      <c r="G148" s="248" t="s">
        <v>312</v>
      </c>
      <c r="H148" s="249">
        <v>8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309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309</v>
      </c>
      <c r="BM148" s="257" t="s">
        <v>432</v>
      </c>
    </row>
    <row r="149" spans="1:65" s="2" customFormat="1" ht="16.5" customHeight="1">
      <c r="A149" s="37"/>
      <c r="B149" s="38"/>
      <c r="C149" s="245" t="s">
        <v>73</v>
      </c>
      <c r="D149" s="245" t="s">
        <v>206</v>
      </c>
      <c r="E149" s="246" t="s">
        <v>655</v>
      </c>
      <c r="F149" s="247" t="s">
        <v>656</v>
      </c>
      <c r="G149" s="248" t="s">
        <v>312</v>
      </c>
      <c r="H149" s="249">
        <v>15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309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309</v>
      </c>
      <c r="BM149" s="257" t="s">
        <v>441</v>
      </c>
    </row>
    <row r="150" spans="1:65" s="2" customFormat="1" ht="16.5" customHeight="1">
      <c r="A150" s="37"/>
      <c r="B150" s="38"/>
      <c r="C150" s="245" t="s">
        <v>73</v>
      </c>
      <c r="D150" s="245" t="s">
        <v>206</v>
      </c>
      <c r="E150" s="246" t="s">
        <v>657</v>
      </c>
      <c r="F150" s="247" t="s">
        <v>658</v>
      </c>
      <c r="G150" s="248" t="s">
        <v>317</v>
      </c>
      <c r="H150" s="249">
        <v>860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309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309</v>
      </c>
      <c r="BM150" s="257" t="s">
        <v>451</v>
      </c>
    </row>
    <row r="151" spans="1:65" s="2" customFormat="1" ht="16.5" customHeight="1">
      <c r="A151" s="37"/>
      <c r="B151" s="38"/>
      <c r="C151" s="245" t="s">
        <v>73</v>
      </c>
      <c r="D151" s="245" t="s">
        <v>206</v>
      </c>
      <c r="E151" s="246" t="s">
        <v>659</v>
      </c>
      <c r="F151" s="247" t="s">
        <v>660</v>
      </c>
      <c r="G151" s="248" t="s">
        <v>317</v>
      </c>
      <c r="H151" s="249">
        <v>140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309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309</v>
      </c>
      <c r="BM151" s="257" t="s">
        <v>460</v>
      </c>
    </row>
    <row r="152" spans="1:65" s="2" customFormat="1" ht="16.5" customHeight="1">
      <c r="A152" s="37"/>
      <c r="B152" s="38"/>
      <c r="C152" s="245" t="s">
        <v>73</v>
      </c>
      <c r="D152" s="245" t="s">
        <v>206</v>
      </c>
      <c r="E152" s="246" t="s">
        <v>661</v>
      </c>
      <c r="F152" s="247" t="s">
        <v>662</v>
      </c>
      <c r="G152" s="248" t="s">
        <v>317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309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309</v>
      </c>
      <c r="BM152" s="257" t="s">
        <v>470</v>
      </c>
    </row>
    <row r="153" spans="1:65" s="2" customFormat="1" ht="16.5" customHeight="1">
      <c r="A153" s="37"/>
      <c r="B153" s="38"/>
      <c r="C153" s="245" t="s">
        <v>73</v>
      </c>
      <c r="D153" s="245" t="s">
        <v>206</v>
      </c>
      <c r="E153" s="246" t="s">
        <v>663</v>
      </c>
      <c r="F153" s="247" t="s">
        <v>664</v>
      </c>
      <c r="G153" s="248" t="s">
        <v>317</v>
      </c>
      <c r="H153" s="249">
        <v>480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309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309</v>
      </c>
      <c r="BM153" s="257" t="s">
        <v>478</v>
      </c>
    </row>
    <row r="154" spans="1:65" s="2" customFormat="1" ht="16.5" customHeight="1">
      <c r="A154" s="37"/>
      <c r="B154" s="38"/>
      <c r="C154" s="245" t="s">
        <v>73</v>
      </c>
      <c r="D154" s="245" t="s">
        <v>206</v>
      </c>
      <c r="E154" s="246" t="s">
        <v>665</v>
      </c>
      <c r="F154" s="247" t="s">
        <v>666</v>
      </c>
      <c r="G154" s="248" t="s">
        <v>317</v>
      </c>
      <c r="H154" s="249">
        <v>260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309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309</v>
      </c>
      <c r="BM154" s="257" t="s">
        <v>486</v>
      </c>
    </row>
    <row r="155" spans="1:65" s="2" customFormat="1" ht="16.5" customHeight="1">
      <c r="A155" s="37"/>
      <c r="B155" s="38"/>
      <c r="C155" s="245" t="s">
        <v>73</v>
      </c>
      <c r="D155" s="245" t="s">
        <v>206</v>
      </c>
      <c r="E155" s="246" t="s">
        <v>667</v>
      </c>
      <c r="F155" s="247" t="s">
        <v>668</v>
      </c>
      <c r="G155" s="248" t="s">
        <v>312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309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309</v>
      </c>
      <c r="BM155" s="257" t="s">
        <v>494</v>
      </c>
    </row>
    <row r="156" spans="1:65" s="2" customFormat="1" ht="16.5" customHeight="1">
      <c r="A156" s="37"/>
      <c r="B156" s="38"/>
      <c r="C156" s="245" t="s">
        <v>73</v>
      </c>
      <c r="D156" s="245" t="s">
        <v>206</v>
      </c>
      <c r="E156" s="246" t="s">
        <v>669</v>
      </c>
      <c r="F156" s="247" t="s">
        <v>670</v>
      </c>
      <c r="G156" s="248" t="s">
        <v>312</v>
      </c>
      <c r="H156" s="249">
        <v>38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309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309</v>
      </c>
      <c r="BM156" s="257" t="s">
        <v>502</v>
      </c>
    </row>
    <row r="157" spans="1:65" s="2" customFormat="1" ht="16.5" customHeight="1">
      <c r="A157" s="37"/>
      <c r="B157" s="38"/>
      <c r="C157" s="245" t="s">
        <v>73</v>
      </c>
      <c r="D157" s="245" t="s">
        <v>206</v>
      </c>
      <c r="E157" s="246" t="s">
        <v>671</v>
      </c>
      <c r="F157" s="247" t="s">
        <v>672</v>
      </c>
      <c r="G157" s="248" t="s">
        <v>312</v>
      </c>
      <c r="H157" s="249">
        <v>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309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309</v>
      </c>
      <c r="BM157" s="257" t="s">
        <v>512</v>
      </c>
    </row>
    <row r="158" spans="1:65" s="2" customFormat="1" ht="16.5" customHeight="1">
      <c r="A158" s="37"/>
      <c r="B158" s="38"/>
      <c r="C158" s="245" t="s">
        <v>73</v>
      </c>
      <c r="D158" s="245" t="s">
        <v>206</v>
      </c>
      <c r="E158" s="246" t="s">
        <v>673</v>
      </c>
      <c r="F158" s="247" t="s">
        <v>674</v>
      </c>
      <c r="G158" s="248" t="s">
        <v>312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309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309</v>
      </c>
      <c r="BM158" s="257" t="s">
        <v>520</v>
      </c>
    </row>
    <row r="159" spans="1:65" s="2" customFormat="1" ht="16.5" customHeight="1">
      <c r="A159" s="37"/>
      <c r="B159" s="38"/>
      <c r="C159" s="245" t="s">
        <v>73</v>
      </c>
      <c r="D159" s="245" t="s">
        <v>206</v>
      </c>
      <c r="E159" s="246" t="s">
        <v>1327</v>
      </c>
      <c r="F159" s="247" t="s">
        <v>676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309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309</v>
      </c>
      <c r="BM159" s="257" t="s">
        <v>528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1328</v>
      </c>
      <c r="F160" s="247" t="s">
        <v>678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309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309</v>
      </c>
      <c r="BM160" s="257" t="s">
        <v>536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679</v>
      </c>
      <c r="F161" s="232" t="s">
        <v>680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204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206</v>
      </c>
      <c r="E162" s="246" t="s">
        <v>80</v>
      </c>
      <c r="F162" s="247" t="s">
        <v>681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309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309</v>
      </c>
      <c r="BM162" s="257" t="s">
        <v>543</v>
      </c>
    </row>
    <row r="163" spans="1:65" s="2" customFormat="1" ht="16.5" customHeight="1">
      <c r="A163" s="37"/>
      <c r="B163" s="38"/>
      <c r="C163" s="245" t="s">
        <v>73</v>
      </c>
      <c r="D163" s="245" t="s">
        <v>206</v>
      </c>
      <c r="E163" s="246" t="s">
        <v>85</v>
      </c>
      <c r="F163" s="247" t="s">
        <v>682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309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309</v>
      </c>
      <c r="BM163" s="257" t="s">
        <v>555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90</v>
      </c>
      <c r="F164" s="247" t="s">
        <v>683</v>
      </c>
      <c r="G164" s="248" t="s">
        <v>312</v>
      </c>
      <c r="H164" s="249">
        <v>16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309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309</v>
      </c>
      <c r="BM164" s="257" t="s">
        <v>570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210</v>
      </c>
      <c r="F165" s="247" t="s">
        <v>684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309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309</v>
      </c>
      <c r="BM165" s="257" t="s">
        <v>579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253</v>
      </c>
      <c r="F166" s="247" t="s">
        <v>685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309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309</v>
      </c>
      <c r="BM166" s="257" t="s">
        <v>589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241</v>
      </c>
      <c r="F167" s="247" t="s">
        <v>686</v>
      </c>
      <c r="G167" s="248" t="s">
        <v>312</v>
      </c>
      <c r="H167" s="249">
        <v>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309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309</v>
      </c>
      <c r="BM167" s="257" t="s">
        <v>599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261</v>
      </c>
      <c r="F168" s="247" t="s">
        <v>687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309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309</v>
      </c>
      <c r="BM168" s="257" t="s">
        <v>688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268</v>
      </c>
      <c r="F169" s="247" t="s">
        <v>689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309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309</v>
      </c>
      <c r="BM169" s="257" t="s">
        <v>690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273</v>
      </c>
      <c r="F170" s="247" t="s">
        <v>691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309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309</v>
      </c>
      <c r="BM170" s="257" t="s">
        <v>692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280</v>
      </c>
      <c r="F171" s="247" t="s">
        <v>693</v>
      </c>
      <c r="G171" s="248" t="s">
        <v>312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309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309</v>
      </c>
      <c r="BM171" s="257" t="s">
        <v>694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695</v>
      </c>
      <c r="F172" s="232" t="s">
        <v>696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204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697</v>
      </c>
      <c r="F173" s="247" t="s">
        <v>698</v>
      </c>
      <c r="G173" s="248" t="s">
        <v>312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309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309</v>
      </c>
      <c r="BM173" s="257" t="s">
        <v>699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700</v>
      </c>
      <c r="F174" s="247" t="s">
        <v>701</v>
      </c>
      <c r="G174" s="248" t="s">
        <v>702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309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309</v>
      </c>
      <c r="BM174" s="257" t="s">
        <v>703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704</v>
      </c>
      <c r="F175" s="247" t="s">
        <v>705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309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309</v>
      </c>
      <c r="BM175" s="257" t="s">
        <v>706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167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ROUND((SUM(BE140:BE402)),2)</f>
        <v>0</v>
      </c>
      <c r="G37" s="37"/>
      <c r="H37" s="37"/>
      <c r="I37" s="171">
        <v>0.21</v>
      </c>
      <c r="J37" s="170">
        <f>ROUND(((SUM(BE140:BE402))*I37),2)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ROUND((SUM(BF140:BF402)),2)</f>
        <v>0</v>
      </c>
      <c r="G38" s="37"/>
      <c r="H38" s="37"/>
      <c r="I38" s="171">
        <v>0.15</v>
      </c>
      <c r="J38" s="170">
        <f>ROUND(((SUM(BF140:BF402))*I38),2)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ROUND((SUM(BG140:BG402)),2)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ROUND((SUM(BH140:BH402)),2)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ROUND((SUM(BI140:BI402)),2)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173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174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175</v>
      </c>
      <c r="E103" s="212"/>
      <c r="F103" s="212"/>
      <c r="G103" s="212"/>
      <c r="H103" s="212"/>
      <c r="I103" s="213"/>
      <c r="J103" s="214">
        <f>J175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176</v>
      </c>
      <c r="E104" s="212"/>
      <c r="F104" s="212"/>
      <c r="G104" s="212"/>
      <c r="H104" s="212"/>
      <c r="I104" s="213"/>
      <c r="J104" s="214">
        <f>J218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177</v>
      </c>
      <c r="E105" s="212"/>
      <c r="F105" s="212"/>
      <c r="G105" s="212"/>
      <c r="H105" s="212"/>
      <c r="I105" s="213"/>
      <c r="J105" s="214">
        <f>J240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178</v>
      </c>
      <c r="E106" s="212"/>
      <c r="F106" s="212"/>
      <c r="G106" s="212"/>
      <c r="H106" s="212"/>
      <c r="I106" s="213"/>
      <c r="J106" s="214">
        <f>J243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179</v>
      </c>
      <c r="E107" s="212"/>
      <c r="F107" s="212"/>
      <c r="G107" s="212"/>
      <c r="H107" s="212"/>
      <c r="I107" s="213"/>
      <c r="J107" s="214">
        <f>J286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180</v>
      </c>
      <c r="E108" s="212"/>
      <c r="F108" s="212"/>
      <c r="G108" s="212"/>
      <c r="H108" s="212"/>
      <c r="I108" s="213"/>
      <c r="J108" s="214">
        <f>J325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181</v>
      </c>
      <c r="E109" s="212"/>
      <c r="F109" s="212"/>
      <c r="G109" s="212"/>
      <c r="H109" s="212"/>
      <c r="I109" s="213"/>
      <c r="J109" s="214">
        <f>J332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182</v>
      </c>
      <c r="E110" s="206"/>
      <c r="F110" s="206"/>
      <c r="G110" s="206"/>
      <c r="H110" s="206"/>
      <c r="I110" s="207"/>
      <c r="J110" s="208">
        <f>J335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183</v>
      </c>
      <c r="E111" s="212"/>
      <c r="F111" s="212"/>
      <c r="G111" s="212"/>
      <c r="H111" s="212"/>
      <c r="I111" s="213"/>
      <c r="J111" s="214">
        <f>J336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184</v>
      </c>
      <c r="E112" s="212"/>
      <c r="F112" s="212"/>
      <c r="G112" s="212"/>
      <c r="H112" s="212"/>
      <c r="I112" s="213"/>
      <c r="J112" s="214">
        <f>J349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185</v>
      </c>
      <c r="E113" s="212"/>
      <c r="F113" s="212"/>
      <c r="G113" s="212"/>
      <c r="H113" s="212"/>
      <c r="I113" s="213"/>
      <c r="J113" s="214">
        <f>J360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186</v>
      </c>
      <c r="E114" s="212"/>
      <c r="F114" s="212"/>
      <c r="G114" s="212"/>
      <c r="H114" s="212"/>
      <c r="I114" s="213"/>
      <c r="J114" s="214">
        <f>J371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187</v>
      </c>
      <c r="E115" s="212"/>
      <c r="F115" s="212"/>
      <c r="G115" s="212"/>
      <c r="H115" s="212"/>
      <c r="I115" s="213"/>
      <c r="J115" s="214">
        <f>J374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188</v>
      </c>
      <c r="E116" s="212"/>
      <c r="F116" s="212"/>
      <c r="G116" s="212"/>
      <c r="H116" s="212"/>
      <c r="I116" s="213"/>
      <c r="J116" s="214">
        <f>J390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189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B, C, D - IV.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162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163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164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165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166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B.a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190</v>
      </c>
      <c r="D139" s="219" t="s">
        <v>58</v>
      </c>
      <c r="E139" s="219" t="s">
        <v>54</v>
      </c>
      <c r="F139" s="219" t="s">
        <v>55</v>
      </c>
      <c r="G139" s="219" t="s">
        <v>191</v>
      </c>
      <c r="H139" s="219" t="s">
        <v>192</v>
      </c>
      <c r="I139" s="220" t="s">
        <v>193</v>
      </c>
      <c r="J139" s="221" t="s">
        <v>170</v>
      </c>
      <c r="K139" s="222" t="s">
        <v>194</v>
      </c>
      <c r="L139" s="223"/>
      <c r="M139" s="99" t="s">
        <v>1</v>
      </c>
      <c r="N139" s="100" t="s">
        <v>37</v>
      </c>
      <c r="O139" s="100" t="s">
        <v>195</v>
      </c>
      <c r="P139" s="100" t="s">
        <v>196</v>
      </c>
      <c r="Q139" s="100" t="s">
        <v>197</v>
      </c>
      <c r="R139" s="100" t="s">
        <v>198</v>
      </c>
      <c r="S139" s="100" t="s">
        <v>199</v>
      </c>
      <c r="T139" s="101" t="s">
        <v>200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201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P141+P335</f>
        <v>0</v>
      </c>
      <c r="Q140" s="103"/>
      <c r="R140" s="226">
        <f>R141+R335</f>
        <v>17.0774536</v>
      </c>
      <c r="S140" s="103"/>
      <c r="T140" s="227">
        <f>T141+T335</f>
        <v>5.428800000000001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172</v>
      </c>
      <c r="BK140" s="228">
        <f>BK141+BK335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202</v>
      </c>
      <c r="F141" s="232" t="s">
        <v>203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P142+P175+P218+P240+P243+P286+P325+P332</f>
        <v>0</v>
      </c>
      <c r="Q141" s="237"/>
      <c r="R141" s="238">
        <f>R142+R175+R218+R240+R243+R286+R325+R332</f>
        <v>14.311922</v>
      </c>
      <c r="S141" s="237"/>
      <c r="T141" s="239">
        <f>T142+T175+T218+T240+T243+T286+T325+T332</f>
        <v>5.428800000000001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204</v>
      </c>
      <c r="BK141" s="242">
        <f>BK142+BK175+BK218+BK240+BK243+BK286+BK325+BK332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205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SUM(P143:P174)</f>
        <v>0</v>
      </c>
      <c r="Q142" s="237"/>
      <c r="R142" s="238">
        <f>SUM(R143:R174)</f>
        <v>11.396946</v>
      </c>
      <c r="S142" s="237"/>
      <c r="T142" s="239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204</v>
      </c>
      <c r="BK142" s="242">
        <f>SUM(BK143:BK174)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206</v>
      </c>
      <c r="E143" s="246" t="s">
        <v>207</v>
      </c>
      <c r="F143" s="247" t="s">
        <v>208</v>
      </c>
      <c r="G143" s="248" t="s">
        <v>209</v>
      </c>
      <c r="H143" s="249">
        <v>83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9.97743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85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211</v>
      </c>
    </row>
    <row r="144" spans="1:51" s="13" customFormat="1" ht="12">
      <c r="A144" s="13"/>
      <c r="B144" s="259"/>
      <c r="C144" s="260"/>
      <c r="D144" s="261" t="s">
        <v>212</v>
      </c>
      <c r="E144" s="262" t="s">
        <v>1</v>
      </c>
      <c r="F144" s="263" t="s">
        <v>213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212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204</v>
      </c>
    </row>
    <row r="145" spans="1:51" s="14" customFormat="1" ht="12">
      <c r="A145" s="14"/>
      <c r="B145" s="270"/>
      <c r="C145" s="271"/>
      <c r="D145" s="261" t="s">
        <v>212</v>
      </c>
      <c r="E145" s="272" t="s">
        <v>1</v>
      </c>
      <c r="F145" s="273" t="s">
        <v>214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212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204</v>
      </c>
    </row>
    <row r="146" spans="1:51" s="14" customFormat="1" ht="12">
      <c r="A146" s="14"/>
      <c r="B146" s="270"/>
      <c r="C146" s="271"/>
      <c r="D146" s="261" t="s">
        <v>212</v>
      </c>
      <c r="E146" s="272" t="s">
        <v>1</v>
      </c>
      <c r="F146" s="273" t="s">
        <v>215</v>
      </c>
      <c r="G146" s="271"/>
      <c r="H146" s="274">
        <v>6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212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204</v>
      </c>
    </row>
    <row r="147" spans="1:51" s="14" customFormat="1" ht="12">
      <c r="A147" s="14"/>
      <c r="B147" s="270"/>
      <c r="C147" s="271"/>
      <c r="D147" s="261" t="s">
        <v>212</v>
      </c>
      <c r="E147" s="272" t="s">
        <v>1</v>
      </c>
      <c r="F147" s="273" t="s">
        <v>216</v>
      </c>
      <c r="G147" s="271"/>
      <c r="H147" s="274">
        <v>8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212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204</v>
      </c>
    </row>
    <row r="148" spans="1:51" s="14" customFormat="1" ht="12">
      <c r="A148" s="14"/>
      <c r="B148" s="270"/>
      <c r="C148" s="271"/>
      <c r="D148" s="261" t="s">
        <v>212</v>
      </c>
      <c r="E148" s="272" t="s">
        <v>1</v>
      </c>
      <c r="F148" s="273" t="s">
        <v>217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212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204</v>
      </c>
    </row>
    <row r="149" spans="1:51" s="14" customFormat="1" ht="12">
      <c r="A149" s="14"/>
      <c r="B149" s="270"/>
      <c r="C149" s="271"/>
      <c r="D149" s="261" t="s">
        <v>212</v>
      </c>
      <c r="E149" s="272" t="s">
        <v>1</v>
      </c>
      <c r="F149" s="273" t="s">
        <v>218</v>
      </c>
      <c r="G149" s="271"/>
      <c r="H149" s="274">
        <v>7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212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204</v>
      </c>
    </row>
    <row r="150" spans="1:51" s="14" customFormat="1" ht="12">
      <c r="A150" s="14"/>
      <c r="B150" s="270"/>
      <c r="C150" s="271"/>
      <c r="D150" s="261" t="s">
        <v>212</v>
      </c>
      <c r="E150" s="272" t="s">
        <v>1</v>
      </c>
      <c r="F150" s="273" t="s">
        <v>219</v>
      </c>
      <c r="G150" s="271"/>
      <c r="H150" s="274">
        <v>6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212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204</v>
      </c>
    </row>
    <row r="151" spans="1:51" s="14" customFormat="1" ht="12">
      <c r="A151" s="14"/>
      <c r="B151" s="270"/>
      <c r="C151" s="271"/>
      <c r="D151" s="261" t="s">
        <v>212</v>
      </c>
      <c r="E151" s="272" t="s">
        <v>1</v>
      </c>
      <c r="F151" s="273" t="s">
        <v>220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212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204</v>
      </c>
    </row>
    <row r="152" spans="1:51" s="14" customFormat="1" ht="12">
      <c r="A152" s="14"/>
      <c r="B152" s="270"/>
      <c r="C152" s="271"/>
      <c r="D152" s="261" t="s">
        <v>212</v>
      </c>
      <c r="E152" s="272" t="s">
        <v>1</v>
      </c>
      <c r="F152" s="273" t="s">
        <v>221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212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204</v>
      </c>
    </row>
    <row r="153" spans="1:51" s="14" customFormat="1" ht="12">
      <c r="A153" s="14"/>
      <c r="B153" s="270"/>
      <c r="C153" s="271"/>
      <c r="D153" s="261" t="s">
        <v>212</v>
      </c>
      <c r="E153" s="272" t="s">
        <v>1</v>
      </c>
      <c r="F153" s="273" t="s">
        <v>222</v>
      </c>
      <c r="G153" s="271"/>
      <c r="H153" s="274">
        <v>8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212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204</v>
      </c>
    </row>
    <row r="154" spans="1:51" s="14" customFormat="1" ht="12">
      <c r="A154" s="14"/>
      <c r="B154" s="270"/>
      <c r="C154" s="271"/>
      <c r="D154" s="261" t="s">
        <v>212</v>
      </c>
      <c r="E154" s="272" t="s">
        <v>1</v>
      </c>
      <c r="F154" s="273" t="s">
        <v>223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212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204</v>
      </c>
    </row>
    <row r="155" spans="1:51" s="14" customFormat="1" ht="12">
      <c r="A155" s="14"/>
      <c r="B155" s="270"/>
      <c r="C155" s="271"/>
      <c r="D155" s="261" t="s">
        <v>212</v>
      </c>
      <c r="E155" s="272" t="s">
        <v>1</v>
      </c>
      <c r="F155" s="273" t="s">
        <v>224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212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204</v>
      </c>
    </row>
    <row r="156" spans="1:51" s="14" customFormat="1" ht="12">
      <c r="A156" s="14"/>
      <c r="B156" s="270"/>
      <c r="C156" s="271"/>
      <c r="D156" s="261" t="s">
        <v>212</v>
      </c>
      <c r="E156" s="272" t="s">
        <v>1</v>
      </c>
      <c r="F156" s="273" t="s">
        <v>225</v>
      </c>
      <c r="G156" s="271"/>
      <c r="H156" s="274">
        <v>7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212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204</v>
      </c>
    </row>
    <row r="157" spans="1:65" s="2" customFormat="1" ht="21.75" customHeight="1">
      <c r="A157" s="37"/>
      <c r="B157" s="38"/>
      <c r="C157" s="245" t="s">
        <v>85</v>
      </c>
      <c r="D157" s="245" t="s">
        <v>206</v>
      </c>
      <c r="E157" s="246" t="s">
        <v>226</v>
      </c>
      <c r="F157" s="247" t="s">
        <v>227</v>
      </c>
      <c r="G157" s="248" t="s">
        <v>228</v>
      </c>
      <c r="H157" s="249">
        <v>8.4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0.04564</v>
      </c>
      <c r="R157" s="255">
        <f>Q157*H157</f>
        <v>0.383376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85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229</v>
      </c>
    </row>
    <row r="158" spans="1:51" s="13" customFormat="1" ht="12">
      <c r="A158" s="13"/>
      <c r="B158" s="259"/>
      <c r="C158" s="260"/>
      <c r="D158" s="261" t="s">
        <v>212</v>
      </c>
      <c r="E158" s="262" t="s">
        <v>1</v>
      </c>
      <c r="F158" s="263" t="s">
        <v>230</v>
      </c>
      <c r="G158" s="260"/>
      <c r="H158" s="262" t="s">
        <v>1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212</v>
      </c>
      <c r="AU158" s="269" t="s">
        <v>85</v>
      </c>
      <c r="AV158" s="13" t="s">
        <v>80</v>
      </c>
      <c r="AW158" s="13" t="s">
        <v>30</v>
      </c>
      <c r="AX158" s="13" t="s">
        <v>73</v>
      </c>
      <c r="AY158" s="269" t="s">
        <v>204</v>
      </c>
    </row>
    <row r="159" spans="1:51" s="14" customFormat="1" ht="12">
      <c r="A159" s="14"/>
      <c r="B159" s="270"/>
      <c r="C159" s="271"/>
      <c r="D159" s="261" t="s">
        <v>212</v>
      </c>
      <c r="E159" s="272" t="s">
        <v>1</v>
      </c>
      <c r="F159" s="273" t="s">
        <v>231</v>
      </c>
      <c r="G159" s="271"/>
      <c r="H159" s="274">
        <v>0.525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212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204</v>
      </c>
    </row>
    <row r="160" spans="1:51" s="14" customFormat="1" ht="12">
      <c r="A160" s="14"/>
      <c r="B160" s="270"/>
      <c r="C160" s="271"/>
      <c r="D160" s="261" t="s">
        <v>212</v>
      </c>
      <c r="E160" s="272" t="s">
        <v>1</v>
      </c>
      <c r="F160" s="273" t="s">
        <v>232</v>
      </c>
      <c r="G160" s="271"/>
      <c r="H160" s="274">
        <v>0.525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212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204</v>
      </c>
    </row>
    <row r="161" spans="1:51" s="14" customFormat="1" ht="12">
      <c r="A161" s="14"/>
      <c r="B161" s="270"/>
      <c r="C161" s="271"/>
      <c r="D161" s="261" t="s">
        <v>212</v>
      </c>
      <c r="E161" s="272" t="s">
        <v>1</v>
      </c>
      <c r="F161" s="273" t="s">
        <v>233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212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204</v>
      </c>
    </row>
    <row r="162" spans="1:51" s="13" customFormat="1" ht="12">
      <c r="A162" s="13"/>
      <c r="B162" s="259"/>
      <c r="C162" s="260"/>
      <c r="D162" s="261" t="s">
        <v>212</v>
      </c>
      <c r="E162" s="262" t="s">
        <v>1</v>
      </c>
      <c r="F162" s="263" t="s">
        <v>234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212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204</v>
      </c>
    </row>
    <row r="163" spans="1:51" s="14" customFormat="1" ht="12">
      <c r="A163" s="14"/>
      <c r="B163" s="270"/>
      <c r="C163" s="271"/>
      <c r="D163" s="261" t="s">
        <v>212</v>
      </c>
      <c r="E163" s="272" t="s">
        <v>1</v>
      </c>
      <c r="F163" s="273" t="s">
        <v>235</v>
      </c>
      <c r="G163" s="271"/>
      <c r="H163" s="274">
        <v>2.275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212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204</v>
      </c>
    </row>
    <row r="164" spans="1:51" s="14" customFormat="1" ht="12">
      <c r="A164" s="14"/>
      <c r="B164" s="270"/>
      <c r="C164" s="271"/>
      <c r="D164" s="261" t="s">
        <v>212</v>
      </c>
      <c r="E164" s="272" t="s">
        <v>1</v>
      </c>
      <c r="F164" s="273" t="s">
        <v>236</v>
      </c>
      <c r="G164" s="271"/>
      <c r="H164" s="274">
        <v>2.275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212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204</v>
      </c>
    </row>
    <row r="165" spans="1:51" s="14" customFormat="1" ht="12">
      <c r="A165" s="14"/>
      <c r="B165" s="270"/>
      <c r="C165" s="271"/>
      <c r="D165" s="261" t="s">
        <v>212</v>
      </c>
      <c r="E165" s="272" t="s">
        <v>1</v>
      </c>
      <c r="F165" s="273" t="s">
        <v>237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212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204</v>
      </c>
    </row>
    <row r="166" spans="1:65" s="2" customFormat="1" ht="21.75" customHeight="1">
      <c r="A166" s="37"/>
      <c r="B166" s="38"/>
      <c r="C166" s="245" t="s">
        <v>90</v>
      </c>
      <c r="D166" s="245" t="s">
        <v>206</v>
      </c>
      <c r="E166" s="246" t="s">
        <v>238</v>
      </c>
      <c r="F166" s="247" t="s">
        <v>239</v>
      </c>
      <c r="G166" s="248" t="s">
        <v>228</v>
      </c>
      <c r="H166" s="249">
        <v>8.4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0.12335</v>
      </c>
      <c r="R166" s="255">
        <f>Q166*H166</f>
        <v>1.03614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85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240</v>
      </c>
    </row>
    <row r="167" spans="1:51" s="13" customFormat="1" ht="12">
      <c r="A167" s="13"/>
      <c r="B167" s="259"/>
      <c r="C167" s="260"/>
      <c r="D167" s="261" t="s">
        <v>212</v>
      </c>
      <c r="E167" s="262" t="s">
        <v>1</v>
      </c>
      <c r="F167" s="263" t="s">
        <v>230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212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204</v>
      </c>
    </row>
    <row r="168" spans="1:51" s="14" customFormat="1" ht="12">
      <c r="A168" s="14"/>
      <c r="B168" s="270"/>
      <c r="C168" s="271"/>
      <c r="D168" s="261" t="s">
        <v>212</v>
      </c>
      <c r="E168" s="272" t="s">
        <v>1</v>
      </c>
      <c r="F168" s="273" t="s">
        <v>231</v>
      </c>
      <c r="G168" s="271"/>
      <c r="H168" s="274">
        <v>0.525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212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204</v>
      </c>
    </row>
    <row r="169" spans="1:51" s="14" customFormat="1" ht="12">
      <c r="A169" s="14"/>
      <c r="B169" s="270"/>
      <c r="C169" s="271"/>
      <c r="D169" s="261" t="s">
        <v>212</v>
      </c>
      <c r="E169" s="272" t="s">
        <v>1</v>
      </c>
      <c r="F169" s="273" t="s">
        <v>232</v>
      </c>
      <c r="G169" s="271"/>
      <c r="H169" s="274">
        <v>0.525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212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204</v>
      </c>
    </row>
    <row r="170" spans="1:51" s="14" customFormat="1" ht="12">
      <c r="A170" s="14"/>
      <c r="B170" s="270"/>
      <c r="C170" s="271"/>
      <c r="D170" s="261" t="s">
        <v>212</v>
      </c>
      <c r="E170" s="272" t="s">
        <v>1</v>
      </c>
      <c r="F170" s="273" t="s">
        <v>233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212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204</v>
      </c>
    </row>
    <row r="171" spans="1:51" s="13" customFormat="1" ht="12">
      <c r="A171" s="13"/>
      <c r="B171" s="259"/>
      <c r="C171" s="260"/>
      <c r="D171" s="261" t="s">
        <v>212</v>
      </c>
      <c r="E171" s="262" t="s">
        <v>1</v>
      </c>
      <c r="F171" s="263" t="s">
        <v>234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212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204</v>
      </c>
    </row>
    <row r="172" spans="1:51" s="14" customFormat="1" ht="12">
      <c r="A172" s="14"/>
      <c r="B172" s="270"/>
      <c r="C172" s="271"/>
      <c r="D172" s="261" t="s">
        <v>212</v>
      </c>
      <c r="E172" s="272" t="s">
        <v>1</v>
      </c>
      <c r="F172" s="273" t="s">
        <v>235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212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204</v>
      </c>
    </row>
    <row r="173" spans="1:51" s="14" customFormat="1" ht="12">
      <c r="A173" s="14"/>
      <c r="B173" s="270"/>
      <c r="C173" s="271"/>
      <c r="D173" s="261" t="s">
        <v>212</v>
      </c>
      <c r="E173" s="272" t="s">
        <v>1</v>
      </c>
      <c r="F173" s="273" t="s">
        <v>236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212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204</v>
      </c>
    </row>
    <row r="174" spans="1:51" s="14" customFormat="1" ht="12">
      <c r="A174" s="14"/>
      <c r="B174" s="270"/>
      <c r="C174" s="271"/>
      <c r="D174" s="261" t="s">
        <v>212</v>
      </c>
      <c r="E174" s="272" t="s">
        <v>1</v>
      </c>
      <c r="F174" s="273" t="s">
        <v>237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212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204</v>
      </c>
    </row>
    <row r="175" spans="1:63" s="12" customFormat="1" ht="22.8" customHeight="1">
      <c r="A175" s="12"/>
      <c r="B175" s="229"/>
      <c r="C175" s="230"/>
      <c r="D175" s="231" t="s">
        <v>72</v>
      </c>
      <c r="E175" s="243" t="s">
        <v>241</v>
      </c>
      <c r="F175" s="243" t="s">
        <v>242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SUM(P176:P217)</f>
        <v>0</v>
      </c>
      <c r="Q175" s="237"/>
      <c r="R175" s="238">
        <f>SUM(R176:R217)</f>
        <v>1.038264</v>
      </c>
      <c r="S175" s="237"/>
      <c r="T175" s="239">
        <f>SUM(T176:T217)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80</v>
      </c>
      <c r="AY175" s="240" t="s">
        <v>204</v>
      </c>
      <c r="BK175" s="242">
        <f>SUM(BK176:BK217)</f>
        <v>0</v>
      </c>
    </row>
    <row r="176" spans="1:65" s="2" customFormat="1" ht="21.75" customHeight="1">
      <c r="A176" s="37"/>
      <c r="B176" s="38"/>
      <c r="C176" s="245" t="s">
        <v>210</v>
      </c>
      <c r="D176" s="245" t="s">
        <v>206</v>
      </c>
      <c r="E176" s="246" t="s">
        <v>243</v>
      </c>
      <c r="F176" s="247" t="s">
        <v>244</v>
      </c>
      <c r="G176" s="248" t="s">
        <v>228</v>
      </c>
      <c r="H176" s="249">
        <v>23.52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0.00026</v>
      </c>
      <c r="R176" s="255">
        <f>Q176*H176</f>
        <v>0.0061151999999999995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85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245</v>
      </c>
    </row>
    <row r="177" spans="1:51" s="13" customFormat="1" ht="12">
      <c r="A177" s="13"/>
      <c r="B177" s="259"/>
      <c r="C177" s="260"/>
      <c r="D177" s="261" t="s">
        <v>212</v>
      </c>
      <c r="E177" s="262" t="s">
        <v>1</v>
      </c>
      <c r="F177" s="263" t="s">
        <v>230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212</v>
      </c>
      <c r="AU177" s="269" t="s">
        <v>85</v>
      </c>
      <c r="AV177" s="13" t="s">
        <v>80</v>
      </c>
      <c r="AW177" s="13" t="s">
        <v>30</v>
      </c>
      <c r="AX177" s="13" t="s">
        <v>73</v>
      </c>
      <c r="AY177" s="269" t="s">
        <v>204</v>
      </c>
    </row>
    <row r="178" spans="1:51" s="14" customFormat="1" ht="12">
      <c r="A178" s="14"/>
      <c r="B178" s="270"/>
      <c r="C178" s="271"/>
      <c r="D178" s="261" t="s">
        <v>212</v>
      </c>
      <c r="E178" s="272" t="s">
        <v>1</v>
      </c>
      <c r="F178" s="273" t="s">
        <v>246</v>
      </c>
      <c r="G178" s="271"/>
      <c r="H178" s="274">
        <v>1.05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212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204</v>
      </c>
    </row>
    <row r="179" spans="1:51" s="14" customFormat="1" ht="12">
      <c r="A179" s="14"/>
      <c r="B179" s="270"/>
      <c r="C179" s="271"/>
      <c r="D179" s="261" t="s">
        <v>212</v>
      </c>
      <c r="E179" s="272" t="s">
        <v>1</v>
      </c>
      <c r="F179" s="273" t="s">
        <v>247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212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204</v>
      </c>
    </row>
    <row r="180" spans="1:51" s="14" customFormat="1" ht="12">
      <c r="A180" s="14"/>
      <c r="B180" s="270"/>
      <c r="C180" s="271"/>
      <c r="D180" s="261" t="s">
        <v>212</v>
      </c>
      <c r="E180" s="272" t="s">
        <v>1</v>
      </c>
      <c r="F180" s="273" t="s">
        <v>248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212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204</v>
      </c>
    </row>
    <row r="181" spans="1:51" s="13" customFormat="1" ht="12">
      <c r="A181" s="13"/>
      <c r="B181" s="259"/>
      <c r="C181" s="260"/>
      <c r="D181" s="261" t="s">
        <v>212</v>
      </c>
      <c r="E181" s="262" t="s">
        <v>1</v>
      </c>
      <c r="F181" s="263" t="s">
        <v>234</v>
      </c>
      <c r="G181" s="260"/>
      <c r="H181" s="262" t="s">
        <v>1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212</v>
      </c>
      <c r="AU181" s="269" t="s">
        <v>85</v>
      </c>
      <c r="AV181" s="13" t="s">
        <v>80</v>
      </c>
      <c r="AW181" s="13" t="s">
        <v>30</v>
      </c>
      <c r="AX181" s="13" t="s">
        <v>73</v>
      </c>
      <c r="AY181" s="269" t="s">
        <v>204</v>
      </c>
    </row>
    <row r="182" spans="1:51" s="14" customFormat="1" ht="12">
      <c r="A182" s="14"/>
      <c r="B182" s="270"/>
      <c r="C182" s="271"/>
      <c r="D182" s="261" t="s">
        <v>212</v>
      </c>
      <c r="E182" s="272" t="s">
        <v>1</v>
      </c>
      <c r="F182" s="273" t="s">
        <v>249</v>
      </c>
      <c r="G182" s="271"/>
      <c r="H182" s="274">
        <v>4.55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212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204</v>
      </c>
    </row>
    <row r="183" spans="1:51" s="14" customFormat="1" ht="12">
      <c r="A183" s="14"/>
      <c r="B183" s="270"/>
      <c r="C183" s="271"/>
      <c r="D183" s="261" t="s">
        <v>212</v>
      </c>
      <c r="E183" s="272" t="s">
        <v>1</v>
      </c>
      <c r="F183" s="273" t="s">
        <v>250</v>
      </c>
      <c r="G183" s="271"/>
      <c r="H183" s="274">
        <v>4.55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212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204</v>
      </c>
    </row>
    <row r="184" spans="1:51" s="14" customFormat="1" ht="12">
      <c r="A184" s="14"/>
      <c r="B184" s="270"/>
      <c r="C184" s="271"/>
      <c r="D184" s="261" t="s">
        <v>212</v>
      </c>
      <c r="E184" s="272" t="s">
        <v>1</v>
      </c>
      <c r="F184" s="273" t="s">
        <v>251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212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204</v>
      </c>
    </row>
    <row r="185" spans="1:51" s="14" customFormat="1" ht="12">
      <c r="A185" s="14"/>
      <c r="B185" s="270"/>
      <c r="C185" s="271"/>
      <c r="D185" s="261" t="s">
        <v>212</v>
      </c>
      <c r="E185" s="271"/>
      <c r="F185" s="273" t="s">
        <v>252</v>
      </c>
      <c r="G185" s="271"/>
      <c r="H185" s="274">
        <v>23.52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212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204</v>
      </c>
    </row>
    <row r="186" spans="1:65" s="2" customFormat="1" ht="21.75" customHeight="1">
      <c r="A186" s="37"/>
      <c r="B186" s="38"/>
      <c r="C186" s="245" t="s">
        <v>253</v>
      </c>
      <c r="D186" s="245" t="s">
        <v>206</v>
      </c>
      <c r="E186" s="246" t="s">
        <v>254</v>
      </c>
      <c r="F186" s="247" t="s">
        <v>255</v>
      </c>
      <c r="G186" s="248" t="s">
        <v>228</v>
      </c>
      <c r="H186" s="249">
        <v>11.76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0.00438</v>
      </c>
      <c r="R186" s="255">
        <f>Q186*H186</f>
        <v>0.0515088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85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256</v>
      </c>
    </row>
    <row r="187" spans="1:51" s="13" customFormat="1" ht="12">
      <c r="A187" s="13"/>
      <c r="B187" s="259"/>
      <c r="C187" s="260"/>
      <c r="D187" s="261" t="s">
        <v>212</v>
      </c>
      <c r="E187" s="262" t="s">
        <v>1</v>
      </c>
      <c r="F187" s="263" t="s">
        <v>230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212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204</v>
      </c>
    </row>
    <row r="188" spans="1:51" s="14" customFormat="1" ht="12">
      <c r="A188" s="14"/>
      <c r="B188" s="270"/>
      <c r="C188" s="271"/>
      <c r="D188" s="261" t="s">
        <v>212</v>
      </c>
      <c r="E188" s="272" t="s">
        <v>1</v>
      </c>
      <c r="F188" s="273" t="s">
        <v>231</v>
      </c>
      <c r="G188" s="271"/>
      <c r="H188" s="274">
        <v>0.525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212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204</v>
      </c>
    </row>
    <row r="189" spans="1:51" s="14" customFormat="1" ht="12">
      <c r="A189" s="14"/>
      <c r="B189" s="270"/>
      <c r="C189" s="271"/>
      <c r="D189" s="261" t="s">
        <v>212</v>
      </c>
      <c r="E189" s="272" t="s">
        <v>1</v>
      </c>
      <c r="F189" s="273" t="s">
        <v>232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212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204</v>
      </c>
    </row>
    <row r="190" spans="1:51" s="14" customFormat="1" ht="12">
      <c r="A190" s="14"/>
      <c r="B190" s="270"/>
      <c r="C190" s="271"/>
      <c r="D190" s="261" t="s">
        <v>212</v>
      </c>
      <c r="E190" s="272" t="s">
        <v>1</v>
      </c>
      <c r="F190" s="273" t="s">
        <v>233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212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204</v>
      </c>
    </row>
    <row r="191" spans="1:51" s="13" customFormat="1" ht="12">
      <c r="A191" s="13"/>
      <c r="B191" s="259"/>
      <c r="C191" s="260"/>
      <c r="D191" s="261" t="s">
        <v>212</v>
      </c>
      <c r="E191" s="262" t="s">
        <v>1</v>
      </c>
      <c r="F191" s="263" t="s">
        <v>234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212</v>
      </c>
      <c r="AU191" s="269" t="s">
        <v>85</v>
      </c>
      <c r="AV191" s="13" t="s">
        <v>80</v>
      </c>
      <c r="AW191" s="13" t="s">
        <v>30</v>
      </c>
      <c r="AX191" s="13" t="s">
        <v>73</v>
      </c>
      <c r="AY191" s="269" t="s">
        <v>204</v>
      </c>
    </row>
    <row r="192" spans="1:51" s="14" customFormat="1" ht="12">
      <c r="A192" s="14"/>
      <c r="B192" s="270"/>
      <c r="C192" s="271"/>
      <c r="D192" s="261" t="s">
        <v>212</v>
      </c>
      <c r="E192" s="272" t="s">
        <v>1</v>
      </c>
      <c r="F192" s="273" t="s">
        <v>235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212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204</v>
      </c>
    </row>
    <row r="193" spans="1:51" s="14" customFormat="1" ht="12">
      <c r="A193" s="14"/>
      <c r="B193" s="270"/>
      <c r="C193" s="271"/>
      <c r="D193" s="261" t="s">
        <v>212</v>
      </c>
      <c r="E193" s="272" t="s">
        <v>1</v>
      </c>
      <c r="F193" s="273" t="s">
        <v>236</v>
      </c>
      <c r="G193" s="271"/>
      <c r="H193" s="274">
        <v>2.275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212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204</v>
      </c>
    </row>
    <row r="194" spans="1:51" s="14" customFormat="1" ht="12">
      <c r="A194" s="14"/>
      <c r="B194" s="270"/>
      <c r="C194" s="271"/>
      <c r="D194" s="261" t="s">
        <v>212</v>
      </c>
      <c r="E194" s="272" t="s">
        <v>1</v>
      </c>
      <c r="F194" s="273" t="s">
        <v>237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212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204</v>
      </c>
    </row>
    <row r="195" spans="1:51" s="14" customFormat="1" ht="12">
      <c r="A195" s="14"/>
      <c r="B195" s="270"/>
      <c r="C195" s="271"/>
      <c r="D195" s="261" t="s">
        <v>212</v>
      </c>
      <c r="E195" s="271"/>
      <c r="F195" s="273" t="s">
        <v>257</v>
      </c>
      <c r="G195" s="271"/>
      <c r="H195" s="274">
        <v>11.76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212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204</v>
      </c>
    </row>
    <row r="196" spans="1:65" s="2" customFormat="1" ht="21.75" customHeight="1">
      <c r="A196" s="37"/>
      <c r="B196" s="38"/>
      <c r="C196" s="245" t="s">
        <v>241</v>
      </c>
      <c r="D196" s="245" t="s">
        <v>206</v>
      </c>
      <c r="E196" s="246" t="s">
        <v>258</v>
      </c>
      <c r="F196" s="247" t="s">
        <v>259</v>
      </c>
      <c r="G196" s="248" t="s">
        <v>228</v>
      </c>
      <c r="H196" s="249">
        <v>11.76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0.003</v>
      </c>
      <c r="R196" s="255">
        <f>Q196*H196</f>
        <v>0.03528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210</v>
      </c>
      <c r="AT196" s="257" t="s">
        <v>206</v>
      </c>
      <c r="AU196" s="257" t="s">
        <v>85</v>
      </c>
      <c r="AY196" s="16" t="s">
        <v>204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210</v>
      </c>
      <c r="BM196" s="257" t="s">
        <v>260</v>
      </c>
    </row>
    <row r="197" spans="1:51" s="13" customFormat="1" ht="12">
      <c r="A197" s="13"/>
      <c r="B197" s="259"/>
      <c r="C197" s="260"/>
      <c r="D197" s="261" t="s">
        <v>212</v>
      </c>
      <c r="E197" s="262" t="s">
        <v>1</v>
      </c>
      <c r="F197" s="263" t="s">
        <v>230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212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204</v>
      </c>
    </row>
    <row r="198" spans="1:51" s="14" customFormat="1" ht="12">
      <c r="A198" s="14"/>
      <c r="B198" s="270"/>
      <c r="C198" s="271"/>
      <c r="D198" s="261" t="s">
        <v>212</v>
      </c>
      <c r="E198" s="272" t="s">
        <v>1</v>
      </c>
      <c r="F198" s="273" t="s">
        <v>231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212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204</v>
      </c>
    </row>
    <row r="199" spans="1:51" s="14" customFormat="1" ht="12">
      <c r="A199" s="14"/>
      <c r="B199" s="270"/>
      <c r="C199" s="271"/>
      <c r="D199" s="261" t="s">
        <v>212</v>
      </c>
      <c r="E199" s="272" t="s">
        <v>1</v>
      </c>
      <c r="F199" s="273" t="s">
        <v>232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212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204</v>
      </c>
    </row>
    <row r="200" spans="1:51" s="14" customFormat="1" ht="12">
      <c r="A200" s="14"/>
      <c r="B200" s="270"/>
      <c r="C200" s="271"/>
      <c r="D200" s="261" t="s">
        <v>212</v>
      </c>
      <c r="E200" s="272" t="s">
        <v>1</v>
      </c>
      <c r="F200" s="273" t="s">
        <v>233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212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204</v>
      </c>
    </row>
    <row r="201" spans="1:51" s="13" customFormat="1" ht="12">
      <c r="A201" s="13"/>
      <c r="B201" s="259"/>
      <c r="C201" s="260"/>
      <c r="D201" s="261" t="s">
        <v>212</v>
      </c>
      <c r="E201" s="262" t="s">
        <v>1</v>
      </c>
      <c r="F201" s="263" t="s">
        <v>234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212</v>
      </c>
      <c r="AU201" s="269" t="s">
        <v>85</v>
      </c>
      <c r="AV201" s="13" t="s">
        <v>80</v>
      </c>
      <c r="AW201" s="13" t="s">
        <v>30</v>
      </c>
      <c r="AX201" s="13" t="s">
        <v>73</v>
      </c>
      <c r="AY201" s="269" t="s">
        <v>204</v>
      </c>
    </row>
    <row r="202" spans="1:51" s="14" customFormat="1" ht="12">
      <c r="A202" s="14"/>
      <c r="B202" s="270"/>
      <c r="C202" s="271"/>
      <c r="D202" s="261" t="s">
        <v>212</v>
      </c>
      <c r="E202" s="272" t="s">
        <v>1</v>
      </c>
      <c r="F202" s="273" t="s">
        <v>235</v>
      </c>
      <c r="G202" s="271"/>
      <c r="H202" s="274">
        <v>2.275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212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204</v>
      </c>
    </row>
    <row r="203" spans="1:51" s="14" customFormat="1" ht="12">
      <c r="A203" s="14"/>
      <c r="B203" s="270"/>
      <c r="C203" s="271"/>
      <c r="D203" s="261" t="s">
        <v>212</v>
      </c>
      <c r="E203" s="272" t="s">
        <v>1</v>
      </c>
      <c r="F203" s="273" t="s">
        <v>236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212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204</v>
      </c>
    </row>
    <row r="204" spans="1:51" s="14" customFormat="1" ht="12">
      <c r="A204" s="14"/>
      <c r="B204" s="270"/>
      <c r="C204" s="271"/>
      <c r="D204" s="261" t="s">
        <v>212</v>
      </c>
      <c r="E204" s="272" t="s">
        <v>1</v>
      </c>
      <c r="F204" s="273" t="s">
        <v>237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212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204</v>
      </c>
    </row>
    <row r="205" spans="1:51" s="14" customFormat="1" ht="12">
      <c r="A205" s="14"/>
      <c r="B205" s="270"/>
      <c r="C205" s="271"/>
      <c r="D205" s="261" t="s">
        <v>212</v>
      </c>
      <c r="E205" s="271"/>
      <c r="F205" s="273" t="s">
        <v>257</v>
      </c>
      <c r="G205" s="271"/>
      <c r="H205" s="274">
        <v>11.76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212</v>
      </c>
      <c r="AU205" s="280" t="s">
        <v>85</v>
      </c>
      <c r="AV205" s="14" t="s">
        <v>85</v>
      </c>
      <c r="AW205" s="14" t="s">
        <v>4</v>
      </c>
      <c r="AX205" s="14" t="s">
        <v>80</v>
      </c>
      <c r="AY205" s="280" t="s">
        <v>204</v>
      </c>
    </row>
    <row r="206" spans="1:65" s="2" customFormat="1" ht="21.75" customHeight="1">
      <c r="A206" s="37"/>
      <c r="B206" s="38"/>
      <c r="C206" s="245" t="s">
        <v>261</v>
      </c>
      <c r="D206" s="245" t="s">
        <v>206</v>
      </c>
      <c r="E206" s="246" t="s">
        <v>262</v>
      </c>
      <c r="F206" s="247" t="s">
        <v>263</v>
      </c>
      <c r="G206" s="248" t="s">
        <v>209</v>
      </c>
      <c r="H206" s="249">
        <v>6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0.1575</v>
      </c>
      <c r="R206" s="255">
        <f>Q206*H206</f>
        <v>0.9450000000000001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210</v>
      </c>
      <c r="AT206" s="257" t="s">
        <v>206</v>
      </c>
      <c r="AU206" s="257" t="s">
        <v>85</v>
      </c>
      <c r="AY206" s="16" t="s">
        <v>204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210</v>
      </c>
      <c r="BM206" s="257" t="s">
        <v>264</v>
      </c>
    </row>
    <row r="207" spans="1:51" s="13" customFormat="1" ht="12">
      <c r="A207" s="13"/>
      <c r="B207" s="259"/>
      <c r="C207" s="260"/>
      <c r="D207" s="261" t="s">
        <v>212</v>
      </c>
      <c r="E207" s="262" t="s">
        <v>1</v>
      </c>
      <c r="F207" s="263" t="s">
        <v>230</v>
      </c>
      <c r="G207" s="260"/>
      <c r="H207" s="262" t="s">
        <v>1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212</v>
      </c>
      <c r="AU207" s="269" t="s">
        <v>85</v>
      </c>
      <c r="AV207" s="13" t="s">
        <v>80</v>
      </c>
      <c r="AW207" s="13" t="s">
        <v>30</v>
      </c>
      <c r="AX207" s="13" t="s">
        <v>73</v>
      </c>
      <c r="AY207" s="269" t="s">
        <v>204</v>
      </c>
    </row>
    <row r="208" spans="1:51" s="14" customFormat="1" ht="12">
      <c r="A208" s="14"/>
      <c r="B208" s="270"/>
      <c r="C208" s="271"/>
      <c r="D208" s="261" t="s">
        <v>212</v>
      </c>
      <c r="E208" s="272" t="s">
        <v>1</v>
      </c>
      <c r="F208" s="273" t="s">
        <v>265</v>
      </c>
      <c r="G208" s="271"/>
      <c r="H208" s="274">
        <v>1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212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204</v>
      </c>
    </row>
    <row r="209" spans="1:51" s="14" customFormat="1" ht="12">
      <c r="A209" s="14"/>
      <c r="B209" s="270"/>
      <c r="C209" s="271"/>
      <c r="D209" s="261" t="s">
        <v>212</v>
      </c>
      <c r="E209" s="272" t="s">
        <v>1</v>
      </c>
      <c r="F209" s="273" t="s">
        <v>266</v>
      </c>
      <c r="G209" s="271"/>
      <c r="H209" s="274">
        <v>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212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204</v>
      </c>
    </row>
    <row r="210" spans="1:51" s="14" customFormat="1" ht="12">
      <c r="A210" s="14"/>
      <c r="B210" s="270"/>
      <c r="C210" s="271"/>
      <c r="D210" s="261" t="s">
        <v>212</v>
      </c>
      <c r="E210" s="272" t="s">
        <v>1</v>
      </c>
      <c r="F210" s="273" t="s">
        <v>267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212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204</v>
      </c>
    </row>
    <row r="211" spans="1:51" s="13" customFormat="1" ht="12">
      <c r="A211" s="13"/>
      <c r="B211" s="259"/>
      <c r="C211" s="260"/>
      <c r="D211" s="261" t="s">
        <v>212</v>
      </c>
      <c r="E211" s="262" t="s">
        <v>1</v>
      </c>
      <c r="F211" s="263" t="s">
        <v>234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212</v>
      </c>
      <c r="AU211" s="269" t="s">
        <v>85</v>
      </c>
      <c r="AV211" s="13" t="s">
        <v>80</v>
      </c>
      <c r="AW211" s="13" t="s">
        <v>30</v>
      </c>
      <c r="AX211" s="13" t="s">
        <v>73</v>
      </c>
      <c r="AY211" s="269" t="s">
        <v>204</v>
      </c>
    </row>
    <row r="212" spans="1:51" s="14" customFormat="1" ht="12">
      <c r="A212" s="14"/>
      <c r="B212" s="270"/>
      <c r="C212" s="271"/>
      <c r="D212" s="261" t="s">
        <v>212</v>
      </c>
      <c r="E212" s="272" t="s">
        <v>1</v>
      </c>
      <c r="F212" s="273" t="s">
        <v>265</v>
      </c>
      <c r="G212" s="271"/>
      <c r="H212" s="274">
        <v>1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212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204</v>
      </c>
    </row>
    <row r="213" spans="1:51" s="14" customFormat="1" ht="12">
      <c r="A213" s="14"/>
      <c r="B213" s="270"/>
      <c r="C213" s="271"/>
      <c r="D213" s="261" t="s">
        <v>212</v>
      </c>
      <c r="E213" s="272" t="s">
        <v>1</v>
      </c>
      <c r="F213" s="273" t="s">
        <v>266</v>
      </c>
      <c r="G213" s="271"/>
      <c r="H213" s="274">
        <v>1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212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204</v>
      </c>
    </row>
    <row r="214" spans="1:51" s="14" customFormat="1" ht="12">
      <c r="A214" s="14"/>
      <c r="B214" s="270"/>
      <c r="C214" s="271"/>
      <c r="D214" s="261" t="s">
        <v>212</v>
      </c>
      <c r="E214" s="272" t="s">
        <v>1</v>
      </c>
      <c r="F214" s="273" t="s">
        <v>267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212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204</v>
      </c>
    </row>
    <row r="215" spans="1:65" s="2" customFormat="1" ht="21.75" customHeight="1">
      <c r="A215" s="37"/>
      <c r="B215" s="38"/>
      <c r="C215" s="245" t="s">
        <v>268</v>
      </c>
      <c r="D215" s="245" t="s">
        <v>206</v>
      </c>
      <c r="E215" s="246" t="s">
        <v>269</v>
      </c>
      <c r="F215" s="247" t="s">
        <v>270</v>
      </c>
      <c r="G215" s="248" t="s">
        <v>209</v>
      </c>
      <c r="H215" s="249">
        <v>12</v>
      </c>
      <c r="I215" s="250"/>
      <c r="J215" s="251">
        <f>ROUND(I215*H215,2)</f>
        <v>0</v>
      </c>
      <c r="K215" s="252"/>
      <c r="L215" s="43"/>
      <c r="M215" s="253" t="s">
        <v>1</v>
      </c>
      <c r="N215" s="254" t="s">
        <v>39</v>
      </c>
      <c r="O215" s="90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7" t="s">
        <v>210</v>
      </c>
      <c r="AT215" s="257" t="s">
        <v>206</v>
      </c>
      <c r="AU215" s="257" t="s">
        <v>85</v>
      </c>
      <c r="AY215" s="16" t="s">
        <v>204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6" t="s">
        <v>85</v>
      </c>
      <c r="BK215" s="258">
        <f>ROUND(I215*H215,2)</f>
        <v>0</v>
      </c>
      <c r="BL215" s="16" t="s">
        <v>210</v>
      </c>
      <c r="BM215" s="257" t="s">
        <v>271</v>
      </c>
    </row>
    <row r="216" spans="1:51" s="14" customFormat="1" ht="12">
      <c r="A216" s="14"/>
      <c r="B216" s="270"/>
      <c r="C216" s="271"/>
      <c r="D216" s="261" t="s">
        <v>212</v>
      </c>
      <c r="E216" s="272" t="s">
        <v>1</v>
      </c>
      <c r="F216" s="273" t="s">
        <v>272</v>
      </c>
      <c r="G216" s="271"/>
      <c r="H216" s="274">
        <v>12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212</v>
      </c>
      <c r="AU216" s="280" t="s">
        <v>85</v>
      </c>
      <c r="AV216" s="14" t="s">
        <v>85</v>
      </c>
      <c r="AW216" s="14" t="s">
        <v>30</v>
      </c>
      <c r="AX216" s="14" t="s">
        <v>80</v>
      </c>
      <c r="AY216" s="280" t="s">
        <v>204</v>
      </c>
    </row>
    <row r="217" spans="1:65" s="2" customFormat="1" ht="16.5" customHeight="1">
      <c r="A217" s="37"/>
      <c r="B217" s="38"/>
      <c r="C217" s="281" t="s">
        <v>273</v>
      </c>
      <c r="D217" s="281" t="s">
        <v>274</v>
      </c>
      <c r="E217" s="282" t="s">
        <v>275</v>
      </c>
      <c r="F217" s="283" t="s">
        <v>276</v>
      </c>
      <c r="G217" s="284" t="s">
        <v>209</v>
      </c>
      <c r="H217" s="285">
        <v>12</v>
      </c>
      <c r="I217" s="286"/>
      <c r="J217" s="287">
        <f>ROUND(I217*H217,2)</f>
        <v>0</v>
      </c>
      <c r="K217" s="288"/>
      <c r="L217" s="289"/>
      <c r="M217" s="290" t="s">
        <v>1</v>
      </c>
      <c r="N217" s="291" t="s">
        <v>39</v>
      </c>
      <c r="O217" s="90"/>
      <c r="P217" s="255">
        <f>O217*H217</f>
        <v>0</v>
      </c>
      <c r="Q217" s="255">
        <v>3E-05</v>
      </c>
      <c r="R217" s="255">
        <f>Q217*H217</f>
        <v>0.00036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268</v>
      </c>
      <c r="AT217" s="257" t="s">
        <v>274</v>
      </c>
      <c r="AU217" s="257" t="s">
        <v>85</v>
      </c>
      <c r="AY217" s="16" t="s">
        <v>204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210</v>
      </c>
      <c r="BM217" s="257" t="s">
        <v>277</v>
      </c>
    </row>
    <row r="218" spans="1:63" s="12" customFormat="1" ht="22.8" customHeight="1">
      <c r="A218" s="12"/>
      <c r="B218" s="229"/>
      <c r="C218" s="230"/>
      <c r="D218" s="231" t="s">
        <v>72</v>
      </c>
      <c r="E218" s="243" t="s">
        <v>278</v>
      </c>
      <c r="F218" s="243" t="s">
        <v>279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SUM(P219:P239)</f>
        <v>0</v>
      </c>
      <c r="Q218" s="237"/>
      <c r="R218" s="238">
        <f>SUM(R219:R239)</f>
        <v>1.8156</v>
      </c>
      <c r="S218" s="237"/>
      <c r="T218" s="239">
        <f>SUM(T219:T239)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80</v>
      </c>
      <c r="AT218" s="241" t="s">
        <v>72</v>
      </c>
      <c r="AU218" s="241" t="s">
        <v>80</v>
      </c>
      <c r="AY218" s="240" t="s">
        <v>204</v>
      </c>
      <c r="BK218" s="242">
        <f>SUM(BK219:BK239)</f>
        <v>0</v>
      </c>
    </row>
    <row r="219" spans="1:65" s="2" customFormat="1" ht="21.75" customHeight="1">
      <c r="A219" s="37"/>
      <c r="B219" s="38"/>
      <c r="C219" s="245" t="s">
        <v>280</v>
      </c>
      <c r="D219" s="245" t="s">
        <v>206</v>
      </c>
      <c r="E219" s="246" t="s">
        <v>281</v>
      </c>
      <c r="F219" s="247" t="s">
        <v>282</v>
      </c>
      <c r="G219" s="248" t="s">
        <v>209</v>
      </c>
      <c r="H219" s="249">
        <v>12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39</v>
      </c>
      <c r="O219" s="90"/>
      <c r="P219" s="255">
        <f>O219*H219</f>
        <v>0</v>
      </c>
      <c r="Q219" s="255">
        <v>0.0102</v>
      </c>
      <c r="R219" s="255">
        <f>Q219*H219</f>
        <v>0.12240000000000001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210</v>
      </c>
      <c r="AT219" s="257" t="s">
        <v>206</v>
      </c>
      <c r="AU219" s="257" t="s">
        <v>85</v>
      </c>
      <c r="AY219" s="16" t="s">
        <v>204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210</v>
      </c>
      <c r="BM219" s="257" t="s">
        <v>283</v>
      </c>
    </row>
    <row r="220" spans="1:51" s="14" customFormat="1" ht="12">
      <c r="A220" s="14"/>
      <c r="B220" s="270"/>
      <c r="C220" s="271"/>
      <c r="D220" s="261" t="s">
        <v>212</v>
      </c>
      <c r="E220" s="272" t="s">
        <v>1</v>
      </c>
      <c r="F220" s="273" t="s">
        <v>284</v>
      </c>
      <c r="G220" s="271"/>
      <c r="H220" s="274">
        <v>12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212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204</v>
      </c>
    </row>
    <row r="221" spans="1:65" s="2" customFormat="1" ht="21.75" customHeight="1">
      <c r="A221" s="37"/>
      <c r="B221" s="38"/>
      <c r="C221" s="245" t="s">
        <v>285</v>
      </c>
      <c r="D221" s="245" t="s">
        <v>206</v>
      </c>
      <c r="E221" s="246" t="s">
        <v>286</v>
      </c>
      <c r="F221" s="247" t="s">
        <v>287</v>
      </c>
      <c r="G221" s="248" t="s">
        <v>209</v>
      </c>
      <c r="H221" s="249">
        <v>166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1.6932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210</v>
      </c>
      <c r="AT221" s="257" t="s">
        <v>206</v>
      </c>
      <c r="AU221" s="257" t="s">
        <v>85</v>
      </c>
      <c r="AY221" s="16" t="s">
        <v>204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210</v>
      </c>
      <c r="BM221" s="257" t="s">
        <v>288</v>
      </c>
    </row>
    <row r="222" spans="1:51" s="13" customFormat="1" ht="12">
      <c r="A222" s="13"/>
      <c r="B222" s="259"/>
      <c r="C222" s="260"/>
      <c r="D222" s="261" t="s">
        <v>212</v>
      </c>
      <c r="E222" s="262" t="s">
        <v>1</v>
      </c>
      <c r="F222" s="263" t="s">
        <v>213</v>
      </c>
      <c r="G222" s="260"/>
      <c r="H222" s="262" t="s">
        <v>1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212</v>
      </c>
      <c r="AU222" s="269" t="s">
        <v>85</v>
      </c>
      <c r="AV222" s="13" t="s">
        <v>80</v>
      </c>
      <c r="AW222" s="13" t="s">
        <v>30</v>
      </c>
      <c r="AX222" s="13" t="s">
        <v>73</v>
      </c>
      <c r="AY222" s="269" t="s">
        <v>204</v>
      </c>
    </row>
    <row r="223" spans="1:51" s="14" customFormat="1" ht="12">
      <c r="A223" s="14"/>
      <c r="B223" s="270"/>
      <c r="C223" s="271"/>
      <c r="D223" s="261" t="s">
        <v>212</v>
      </c>
      <c r="E223" s="272" t="s">
        <v>1</v>
      </c>
      <c r="F223" s="273" t="s">
        <v>214</v>
      </c>
      <c r="G223" s="271"/>
      <c r="H223" s="274">
        <v>7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212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204</v>
      </c>
    </row>
    <row r="224" spans="1:51" s="14" customFormat="1" ht="12">
      <c r="A224" s="14"/>
      <c r="B224" s="270"/>
      <c r="C224" s="271"/>
      <c r="D224" s="261" t="s">
        <v>212</v>
      </c>
      <c r="E224" s="272" t="s">
        <v>1</v>
      </c>
      <c r="F224" s="273" t="s">
        <v>215</v>
      </c>
      <c r="G224" s="271"/>
      <c r="H224" s="274">
        <v>6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212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204</v>
      </c>
    </row>
    <row r="225" spans="1:51" s="14" customFormat="1" ht="12">
      <c r="A225" s="14"/>
      <c r="B225" s="270"/>
      <c r="C225" s="271"/>
      <c r="D225" s="261" t="s">
        <v>212</v>
      </c>
      <c r="E225" s="272" t="s">
        <v>1</v>
      </c>
      <c r="F225" s="273" t="s">
        <v>216</v>
      </c>
      <c r="G225" s="271"/>
      <c r="H225" s="274">
        <v>8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212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204</v>
      </c>
    </row>
    <row r="226" spans="1:51" s="14" customFormat="1" ht="12">
      <c r="A226" s="14"/>
      <c r="B226" s="270"/>
      <c r="C226" s="271"/>
      <c r="D226" s="261" t="s">
        <v>212</v>
      </c>
      <c r="E226" s="272" t="s">
        <v>1</v>
      </c>
      <c r="F226" s="273" t="s">
        <v>217</v>
      </c>
      <c r="G226" s="271"/>
      <c r="H226" s="274">
        <v>7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212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204</v>
      </c>
    </row>
    <row r="227" spans="1:51" s="14" customFormat="1" ht="12">
      <c r="A227" s="14"/>
      <c r="B227" s="270"/>
      <c r="C227" s="271"/>
      <c r="D227" s="261" t="s">
        <v>212</v>
      </c>
      <c r="E227" s="272" t="s">
        <v>1</v>
      </c>
      <c r="F227" s="273" t="s">
        <v>218</v>
      </c>
      <c r="G227" s="271"/>
      <c r="H227" s="274">
        <v>7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212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204</v>
      </c>
    </row>
    <row r="228" spans="1:51" s="14" customFormat="1" ht="12">
      <c r="A228" s="14"/>
      <c r="B228" s="270"/>
      <c r="C228" s="271"/>
      <c r="D228" s="261" t="s">
        <v>212</v>
      </c>
      <c r="E228" s="272" t="s">
        <v>1</v>
      </c>
      <c r="F228" s="273" t="s">
        <v>219</v>
      </c>
      <c r="G228" s="271"/>
      <c r="H228" s="274">
        <v>6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212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204</v>
      </c>
    </row>
    <row r="229" spans="1:51" s="14" customFormat="1" ht="12">
      <c r="A229" s="14"/>
      <c r="B229" s="270"/>
      <c r="C229" s="271"/>
      <c r="D229" s="261" t="s">
        <v>212</v>
      </c>
      <c r="E229" s="272" t="s">
        <v>1</v>
      </c>
      <c r="F229" s="273" t="s">
        <v>220</v>
      </c>
      <c r="G229" s="271"/>
      <c r="H229" s="274">
        <v>7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212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204</v>
      </c>
    </row>
    <row r="230" spans="1:51" s="14" customFormat="1" ht="12">
      <c r="A230" s="14"/>
      <c r="B230" s="270"/>
      <c r="C230" s="271"/>
      <c r="D230" s="261" t="s">
        <v>212</v>
      </c>
      <c r="E230" s="272" t="s">
        <v>1</v>
      </c>
      <c r="F230" s="273" t="s">
        <v>221</v>
      </c>
      <c r="G230" s="271"/>
      <c r="H230" s="274">
        <v>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212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204</v>
      </c>
    </row>
    <row r="231" spans="1:51" s="14" customFormat="1" ht="12">
      <c r="A231" s="14"/>
      <c r="B231" s="270"/>
      <c r="C231" s="271"/>
      <c r="D231" s="261" t="s">
        <v>212</v>
      </c>
      <c r="E231" s="272" t="s">
        <v>1</v>
      </c>
      <c r="F231" s="273" t="s">
        <v>222</v>
      </c>
      <c r="G231" s="271"/>
      <c r="H231" s="274">
        <v>8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212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204</v>
      </c>
    </row>
    <row r="232" spans="1:51" s="14" customFormat="1" ht="12">
      <c r="A232" s="14"/>
      <c r="B232" s="270"/>
      <c r="C232" s="271"/>
      <c r="D232" s="261" t="s">
        <v>212</v>
      </c>
      <c r="E232" s="272" t="s">
        <v>1</v>
      </c>
      <c r="F232" s="273" t="s">
        <v>223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212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204</v>
      </c>
    </row>
    <row r="233" spans="1:51" s="14" customFormat="1" ht="12">
      <c r="A233" s="14"/>
      <c r="B233" s="270"/>
      <c r="C233" s="271"/>
      <c r="D233" s="261" t="s">
        <v>212</v>
      </c>
      <c r="E233" s="272" t="s">
        <v>1</v>
      </c>
      <c r="F233" s="273" t="s">
        <v>224</v>
      </c>
      <c r="G233" s="271"/>
      <c r="H233" s="274">
        <v>7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212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204</v>
      </c>
    </row>
    <row r="234" spans="1:51" s="14" customFormat="1" ht="12">
      <c r="A234" s="14"/>
      <c r="B234" s="270"/>
      <c r="C234" s="271"/>
      <c r="D234" s="261" t="s">
        <v>212</v>
      </c>
      <c r="E234" s="272" t="s">
        <v>1</v>
      </c>
      <c r="F234" s="273" t="s">
        <v>225</v>
      </c>
      <c r="G234" s="271"/>
      <c r="H234" s="274">
        <v>7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212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204</v>
      </c>
    </row>
    <row r="235" spans="1:51" s="14" customFormat="1" ht="12">
      <c r="A235" s="14"/>
      <c r="B235" s="270"/>
      <c r="C235" s="271"/>
      <c r="D235" s="261" t="s">
        <v>212</v>
      </c>
      <c r="E235" s="271"/>
      <c r="F235" s="273" t="s">
        <v>289</v>
      </c>
      <c r="G235" s="271"/>
      <c r="H235" s="274">
        <v>166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212</v>
      </c>
      <c r="AU235" s="280" t="s">
        <v>85</v>
      </c>
      <c r="AV235" s="14" t="s">
        <v>85</v>
      </c>
      <c r="AW235" s="14" t="s">
        <v>4</v>
      </c>
      <c r="AX235" s="14" t="s">
        <v>80</v>
      </c>
      <c r="AY235" s="280" t="s">
        <v>204</v>
      </c>
    </row>
    <row r="236" spans="1:65" s="2" customFormat="1" ht="21.75" customHeight="1">
      <c r="A236" s="37"/>
      <c r="B236" s="38"/>
      <c r="C236" s="245" t="s">
        <v>290</v>
      </c>
      <c r="D236" s="245" t="s">
        <v>206</v>
      </c>
      <c r="E236" s="246" t="s">
        <v>291</v>
      </c>
      <c r="F236" s="247" t="s">
        <v>292</v>
      </c>
      <c r="G236" s="248" t="s">
        <v>209</v>
      </c>
      <c r="H236" s="249">
        <v>192</v>
      </c>
      <c r="I236" s="250"/>
      <c r="J236" s="251">
        <f>ROUND(I236*H236,2)</f>
        <v>0</v>
      </c>
      <c r="K236" s="252"/>
      <c r="L236" s="43"/>
      <c r="M236" s="253" t="s">
        <v>1</v>
      </c>
      <c r="N236" s="254" t="s">
        <v>39</v>
      </c>
      <c r="O236" s="90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7" t="s">
        <v>210</v>
      </c>
      <c r="AT236" s="257" t="s">
        <v>206</v>
      </c>
      <c r="AU236" s="257" t="s">
        <v>85</v>
      </c>
      <c r="AY236" s="16" t="s">
        <v>204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6" t="s">
        <v>85</v>
      </c>
      <c r="BK236" s="258">
        <f>ROUND(I236*H236,2)</f>
        <v>0</v>
      </c>
      <c r="BL236" s="16" t="s">
        <v>210</v>
      </c>
      <c r="BM236" s="257" t="s">
        <v>293</v>
      </c>
    </row>
    <row r="237" spans="1:51" s="14" customFormat="1" ht="12">
      <c r="A237" s="14"/>
      <c r="B237" s="270"/>
      <c r="C237" s="271"/>
      <c r="D237" s="261" t="s">
        <v>212</v>
      </c>
      <c r="E237" s="272" t="s">
        <v>1</v>
      </c>
      <c r="F237" s="273" t="s">
        <v>294</v>
      </c>
      <c r="G237" s="271"/>
      <c r="H237" s="274">
        <v>192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212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204</v>
      </c>
    </row>
    <row r="238" spans="1:65" s="2" customFormat="1" ht="21.75" customHeight="1">
      <c r="A238" s="37"/>
      <c r="B238" s="38"/>
      <c r="C238" s="245" t="s">
        <v>295</v>
      </c>
      <c r="D238" s="245" t="s">
        <v>206</v>
      </c>
      <c r="E238" s="246" t="s">
        <v>296</v>
      </c>
      <c r="F238" s="247" t="s">
        <v>297</v>
      </c>
      <c r="G238" s="248" t="s">
        <v>209</v>
      </c>
      <c r="H238" s="249">
        <v>6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210</v>
      </c>
      <c r="AT238" s="257" t="s">
        <v>206</v>
      </c>
      <c r="AU238" s="257" t="s">
        <v>85</v>
      </c>
      <c r="AY238" s="16" t="s">
        <v>204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210</v>
      </c>
      <c r="BM238" s="257" t="s">
        <v>298</v>
      </c>
    </row>
    <row r="239" spans="1:65" s="2" customFormat="1" ht="21.75" customHeight="1">
      <c r="A239" s="37"/>
      <c r="B239" s="38"/>
      <c r="C239" s="245" t="s">
        <v>299</v>
      </c>
      <c r="D239" s="245" t="s">
        <v>206</v>
      </c>
      <c r="E239" s="246" t="s">
        <v>300</v>
      </c>
      <c r="F239" s="247" t="s">
        <v>301</v>
      </c>
      <c r="G239" s="248" t="s">
        <v>209</v>
      </c>
      <c r="H239" s="249">
        <v>12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210</v>
      </c>
      <c r="AT239" s="257" t="s">
        <v>206</v>
      </c>
      <c r="AU239" s="257" t="s">
        <v>85</v>
      </c>
      <c r="AY239" s="16" t="s">
        <v>204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210</v>
      </c>
      <c r="BM239" s="257" t="s">
        <v>302</v>
      </c>
    </row>
    <row r="240" spans="1:63" s="12" customFormat="1" ht="22.8" customHeight="1">
      <c r="A240" s="12"/>
      <c r="B240" s="229"/>
      <c r="C240" s="230"/>
      <c r="D240" s="231" t="s">
        <v>72</v>
      </c>
      <c r="E240" s="243" t="s">
        <v>303</v>
      </c>
      <c r="F240" s="243" t="s">
        <v>304</v>
      </c>
      <c r="G240" s="230"/>
      <c r="H240" s="230"/>
      <c r="I240" s="233"/>
      <c r="J240" s="244">
        <f>BK240</f>
        <v>0</v>
      </c>
      <c r="K240" s="230"/>
      <c r="L240" s="235"/>
      <c r="M240" s="236"/>
      <c r="N240" s="237"/>
      <c r="O240" s="237"/>
      <c r="P240" s="238">
        <f>SUM(P241:P242)</f>
        <v>0</v>
      </c>
      <c r="Q240" s="237"/>
      <c r="R240" s="238">
        <f>SUM(R241:R242)</f>
        <v>0.02256</v>
      </c>
      <c r="S240" s="237"/>
      <c r="T240" s="23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0" t="s">
        <v>80</v>
      </c>
      <c r="AT240" s="241" t="s">
        <v>72</v>
      </c>
      <c r="AU240" s="241" t="s">
        <v>80</v>
      </c>
      <c r="AY240" s="240" t="s">
        <v>204</v>
      </c>
      <c r="BK240" s="242">
        <f>SUM(BK241:BK242)</f>
        <v>0</v>
      </c>
    </row>
    <row r="241" spans="1:65" s="2" customFormat="1" ht="21.75" customHeight="1">
      <c r="A241" s="37"/>
      <c r="B241" s="38"/>
      <c r="C241" s="245" t="s">
        <v>8</v>
      </c>
      <c r="D241" s="245" t="s">
        <v>206</v>
      </c>
      <c r="E241" s="246" t="s">
        <v>305</v>
      </c>
      <c r="F241" s="247" t="s">
        <v>306</v>
      </c>
      <c r="G241" s="248" t="s">
        <v>209</v>
      </c>
      <c r="H241" s="249">
        <v>12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0.00188</v>
      </c>
      <c r="R241" s="255">
        <f>Q241*H241</f>
        <v>0.02256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210</v>
      </c>
      <c r="AT241" s="257" t="s">
        <v>206</v>
      </c>
      <c r="AU241" s="257" t="s">
        <v>85</v>
      </c>
      <c r="AY241" s="16" t="s">
        <v>204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210</v>
      </c>
      <c r="BM241" s="257" t="s">
        <v>307</v>
      </c>
    </row>
    <row r="242" spans="1:51" s="14" customFormat="1" ht="12">
      <c r="A242" s="14"/>
      <c r="B242" s="270"/>
      <c r="C242" s="271"/>
      <c r="D242" s="261" t="s">
        <v>212</v>
      </c>
      <c r="E242" s="272" t="s">
        <v>1</v>
      </c>
      <c r="F242" s="273" t="s">
        <v>284</v>
      </c>
      <c r="G242" s="271"/>
      <c r="H242" s="274">
        <v>12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212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204</v>
      </c>
    </row>
    <row r="243" spans="1:63" s="12" customFormat="1" ht="22.8" customHeight="1">
      <c r="A243" s="12"/>
      <c r="B243" s="229"/>
      <c r="C243" s="230"/>
      <c r="D243" s="231" t="s">
        <v>72</v>
      </c>
      <c r="E243" s="243" t="s">
        <v>273</v>
      </c>
      <c r="F243" s="243" t="s">
        <v>308</v>
      </c>
      <c r="G243" s="230"/>
      <c r="H243" s="230"/>
      <c r="I243" s="233"/>
      <c r="J243" s="244">
        <f>BK243</f>
        <v>0</v>
      </c>
      <c r="K243" s="230"/>
      <c r="L243" s="235"/>
      <c r="M243" s="236"/>
      <c r="N243" s="237"/>
      <c r="O243" s="237"/>
      <c r="P243" s="238">
        <f>SUM(P244:P285)</f>
        <v>0</v>
      </c>
      <c r="Q243" s="237"/>
      <c r="R243" s="238">
        <f>SUM(R244:R285)</f>
        <v>0.038552</v>
      </c>
      <c r="S243" s="237"/>
      <c r="T243" s="239">
        <f>SUM(T244:T285)</f>
        <v>2.212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0" t="s">
        <v>80</v>
      </c>
      <c r="AT243" s="241" t="s">
        <v>72</v>
      </c>
      <c r="AU243" s="241" t="s">
        <v>80</v>
      </c>
      <c r="AY243" s="240" t="s">
        <v>204</v>
      </c>
      <c r="BK243" s="242">
        <f>SUM(BK244:BK285)</f>
        <v>0</v>
      </c>
    </row>
    <row r="244" spans="1:65" s="2" customFormat="1" ht="44.25" customHeight="1">
      <c r="A244" s="37"/>
      <c r="B244" s="38"/>
      <c r="C244" s="245" t="s">
        <v>309</v>
      </c>
      <c r="D244" s="245" t="s">
        <v>206</v>
      </c>
      <c r="E244" s="246" t="s">
        <v>310</v>
      </c>
      <c r="F244" s="247" t="s">
        <v>311</v>
      </c>
      <c r="G244" s="248" t="s">
        <v>312</v>
      </c>
      <c r="H244" s="249">
        <v>83</v>
      </c>
      <c r="I244" s="250"/>
      <c r="J244" s="251">
        <f>ROUND(I244*H244,2)</f>
        <v>0</v>
      </c>
      <c r="K244" s="252"/>
      <c r="L244" s="43"/>
      <c r="M244" s="253" t="s">
        <v>1</v>
      </c>
      <c r="N244" s="254" t="s">
        <v>39</v>
      </c>
      <c r="O244" s="90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7" t="s">
        <v>210</v>
      </c>
      <c r="AT244" s="257" t="s">
        <v>206</v>
      </c>
      <c r="AU244" s="257" t="s">
        <v>85</v>
      </c>
      <c r="AY244" s="16" t="s">
        <v>204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6" t="s">
        <v>85</v>
      </c>
      <c r="BK244" s="258">
        <f>ROUND(I244*H244,2)</f>
        <v>0</v>
      </c>
      <c r="BL244" s="16" t="s">
        <v>210</v>
      </c>
      <c r="BM244" s="257" t="s">
        <v>313</v>
      </c>
    </row>
    <row r="245" spans="1:51" s="13" customFormat="1" ht="12">
      <c r="A245" s="13"/>
      <c r="B245" s="259"/>
      <c r="C245" s="260"/>
      <c r="D245" s="261" t="s">
        <v>212</v>
      </c>
      <c r="E245" s="262" t="s">
        <v>1</v>
      </c>
      <c r="F245" s="263" t="s">
        <v>213</v>
      </c>
      <c r="G245" s="260"/>
      <c r="H245" s="262" t="s">
        <v>1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212</v>
      </c>
      <c r="AU245" s="269" t="s">
        <v>85</v>
      </c>
      <c r="AV245" s="13" t="s">
        <v>80</v>
      </c>
      <c r="AW245" s="13" t="s">
        <v>30</v>
      </c>
      <c r="AX245" s="13" t="s">
        <v>73</v>
      </c>
      <c r="AY245" s="269" t="s">
        <v>204</v>
      </c>
    </row>
    <row r="246" spans="1:51" s="14" customFormat="1" ht="12">
      <c r="A246" s="14"/>
      <c r="B246" s="270"/>
      <c r="C246" s="271"/>
      <c r="D246" s="261" t="s">
        <v>212</v>
      </c>
      <c r="E246" s="272" t="s">
        <v>1</v>
      </c>
      <c r="F246" s="273" t="s">
        <v>214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212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204</v>
      </c>
    </row>
    <row r="247" spans="1:51" s="14" customFormat="1" ht="12">
      <c r="A247" s="14"/>
      <c r="B247" s="270"/>
      <c r="C247" s="271"/>
      <c r="D247" s="261" t="s">
        <v>212</v>
      </c>
      <c r="E247" s="272" t="s">
        <v>1</v>
      </c>
      <c r="F247" s="273" t="s">
        <v>215</v>
      </c>
      <c r="G247" s="271"/>
      <c r="H247" s="274">
        <v>6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212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204</v>
      </c>
    </row>
    <row r="248" spans="1:51" s="14" customFormat="1" ht="12">
      <c r="A248" s="14"/>
      <c r="B248" s="270"/>
      <c r="C248" s="271"/>
      <c r="D248" s="261" t="s">
        <v>212</v>
      </c>
      <c r="E248" s="272" t="s">
        <v>1</v>
      </c>
      <c r="F248" s="273" t="s">
        <v>216</v>
      </c>
      <c r="G248" s="271"/>
      <c r="H248" s="274">
        <v>8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212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204</v>
      </c>
    </row>
    <row r="249" spans="1:51" s="14" customFormat="1" ht="12">
      <c r="A249" s="14"/>
      <c r="B249" s="270"/>
      <c r="C249" s="271"/>
      <c r="D249" s="261" t="s">
        <v>212</v>
      </c>
      <c r="E249" s="272" t="s">
        <v>1</v>
      </c>
      <c r="F249" s="273" t="s">
        <v>217</v>
      </c>
      <c r="G249" s="271"/>
      <c r="H249" s="274">
        <v>7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212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204</v>
      </c>
    </row>
    <row r="250" spans="1:51" s="14" customFormat="1" ht="12">
      <c r="A250" s="14"/>
      <c r="B250" s="270"/>
      <c r="C250" s="271"/>
      <c r="D250" s="261" t="s">
        <v>212</v>
      </c>
      <c r="E250" s="272" t="s">
        <v>1</v>
      </c>
      <c r="F250" s="273" t="s">
        <v>218</v>
      </c>
      <c r="G250" s="271"/>
      <c r="H250" s="274">
        <v>7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212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204</v>
      </c>
    </row>
    <row r="251" spans="1:51" s="14" customFormat="1" ht="12">
      <c r="A251" s="14"/>
      <c r="B251" s="270"/>
      <c r="C251" s="271"/>
      <c r="D251" s="261" t="s">
        <v>212</v>
      </c>
      <c r="E251" s="272" t="s">
        <v>1</v>
      </c>
      <c r="F251" s="273" t="s">
        <v>219</v>
      </c>
      <c r="G251" s="271"/>
      <c r="H251" s="274">
        <v>6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212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204</v>
      </c>
    </row>
    <row r="252" spans="1:51" s="14" customFormat="1" ht="12">
      <c r="A252" s="14"/>
      <c r="B252" s="270"/>
      <c r="C252" s="271"/>
      <c r="D252" s="261" t="s">
        <v>212</v>
      </c>
      <c r="E252" s="272" t="s">
        <v>1</v>
      </c>
      <c r="F252" s="273" t="s">
        <v>220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212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204</v>
      </c>
    </row>
    <row r="253" spans="1:51" s="14" customFormat="1" ht="12">
      <c r="A253" s="14"/>
      <c r="B253" s="270"/>
      <c r="C253" s="271"/>
      <c r="D253" s="261" t="s">
        <v>212</v>
      </c>
      <c r="E253" s="272" t="s">
        <v>1</v>
      </c>
      <c r="F253" s="273" t="s">
        <v>221</v>
      </c>
      <c r="G253" s="271"/>
      <c r="H253" s="274">
        <v>6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212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204</v>
      </c>
    </row>
    <row r="254" spans="1:51" s="14" customFormat="1" ht="12">
      <c r="A254" s="14"/>
      <c r="B254" s="270"/>
      <c r="C254" s="271"/>
      <c r="D254" s="261" t="s">
        <v>212</v>
      </c>
      <c r="E254" s="272" t="s">
        <v>1</v>
      </c>
      <c r="F254" s="273" t="s">
        <v>222</v>
      </c>
      <c r="G254" s="271"/>
      <c r="H254" s="274">
        <v>8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212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204</v>
      </c>
    </row>
    <row r="255" spans="1:51" s="14" customFormat="1" ht="12">
      <c r="A255" s="14"/>
      <c r="B255" s="270"/>
      <c r="C255" s="271"/>
      <c r="D255" s="261" t="s">
        <v>212</v>
      </c>
      <c r="E255" s="272" t="s">
        <v>1</v>
      </c>
      <c r="F255" s="273" t="s">
        <v>223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212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204</v>
      </c>
    </row>
    <row r="256" spans="1:51" s="14" customFormat="1" ht="12">
      <c r="A256" s="14"/>
      <c r="B256" s="270"/>
      <c r="C256" s="271"/>
      <c r="D256" s="261" t="s">
        <v>212</v>
      </c>
      <c r="E256" s="272" t="s">
        <v>1</v>
      </c>
      <c r="F256" s="273" t="s">
        <v>224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212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204</v>
      </c>
    </row>
    <row r="257" spans="1:51" s="14" customFormat="1" ht="12">
      <c r="A257" s="14"/>
      <c r="B257" s="270"/>
      <c r="C257" s="271"/>
      <c r="D257" s="261" t="s">
        <v>212</v>
      </c>
      <c r="E257" s="272" t="s">
        <v>1</v>
      </c>
      <c r="F257" s="273" t="s">
        <v>225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212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204</v>
      </c>
    </row>
    <row r="258" spans="1:65" s="2" customFormat="1" ht="21.75" customHeight="1">
      <c r="A258" s="37"/>
      <c r="B258" s="38"/>
      <c r="C258" s="245" t="s">
        <v>314</v>
      </c>
      <c r="D258" s="245" t="s">
        <v>206</v>
      </c>
      <c r="E258" s="246" t="s">
        <v>315</v>
      </c>
      <c r="F258" s="247" t="s">
        <v>316</v>
      </c>
      <c r="G258" s="248" t="s">
        <v>317</v>
      </c>
      <c r="H258" s="249">
        <v>31.6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0.00122</v>
      </c>
      <c r="R258" s="255">
        <f>Q258*H258</f>
        <v>0.038552</v>
      </c>
      <c r="S258" s="255">
        <v>0.07</v>
      </c>
      <c r="T258" s="256">
        <f>S258*H258</f>
        <v>2.212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210</v>
      </c>
      <c r="AT258" s="257" t="s">
        <v>206</v>
      </c>
      <c r="AU258" s="257" t="s">
        <v>85</v>
      </c>
      <c r="AY258" s="16" t="s">
        <v>204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210</v>
      </c>
      <c r="BM258" s="257" t="s">
        <v>318</v>
      </c>
    </row>
    <row r="259" spans="1:51" s="13" customFormat="1" ht="12">
      <c r="A259" s="13"/>
      <c r="B259" s="259"/>
      <c r="C259" s="260"/>
      <c r="D259" s="261" t="s">
        <v>212</v>
      </c>
      <c r="E259" s="262" t="s">
        <v>1</v>
      </c>
      <c r="F259" s="263" t="s">
        <v>213</v>
      </c>
      <c r="G259" s="260"/>
      <c r="H259" s="262" t="s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212</v>
      </c>
      <c r="AU259" s="269" t="s">
        <v>85</v>
      </c>
      <c r="AV259" s="13" t="s">
        <v>80</v>
      </c>
      <c r="AW259" s="13" t="s">
        <v>30</v>
      </c>
      <c r="AX259" s="13" t="s">
        <v>73</v>
      </c>
      <c r="AY259" s="269" t="s">
        <v>204</v>
      </c>
    </row>
    <row r="260" spans="1:51" s="14" customFormat="1" ht="12">
      <c r="A260" s="14"/>
      <c r="B260" s="270"/>
      <c r="C260" s="271"/>
      <c r="D260" s="261" t="s">
        <v>212</v>
      </c>
      <c r="E260" s="272" t="s">
        <v>1</v>
      </c>
      <c r="F260" s="273" t="s">
        <v>319</v>
      </c>
      <c r="G260" s="271"/>
      <c r="H260" s="274">
        <v>2.6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212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204</v>
      </c>
    </row>
    <row r="261" spans="1:51" s="14" customFormat="1" ht="12">
      <c r="A261" s="14"/>
      <c r="B261" s="270"/>
      <c r="C261" s="271"/>
      <c r="D261" s="261" t="s">
        <v>212</v>
      </c>
      <c r="E261" s="272" t="s">
        <v>1</v>
      </c>
      <c r="F261" s="273" t="s">
        <v>320</v>
      </c>
      <c r="G261" s="271"/>
      <c r="H261" s="274">
        <v>2.4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212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204</v>
      </c>
    </row>
    <row r="262" spans="1:51" s="14" customFormat="1" ht="12">
      <c r="A262" s="14"/>
      <c r="B262" s="270"/>
      <c r="C262" s="271"/>
      <c r="D262" s="261" t="s">
        <v>212</v>
      </c>
      <c r="E262" s="272" t="s">
        <v>1</v>
      </c>
      <c r="F262" s="273" t="s">
        <v>321</v>
      </c>
      <c r="G262" s="271"/>
      <c r="H262" s="274">
        <v>3.1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212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204</v>
      </c>
    </row>
    <row r="263" spans="1:51" s="14" customFormat="1" ht="12">
      <c r="A263" s="14"/>
      <c r="B263" s="270"/>
      <c r="C263" s="271"/>
      <c r="D263" s="261" t="s">
        <v>212</v>
      </c>
      <c r="E263" s="272" t="s">
        <v>1</v>
      </c>
      <c r="F263" s="273" t="s">
        <v>322</v>
      </c>
      <c r="G263" s="271"/>
      <c r="H263" s="274">
        <v>2.6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212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204</v>
      </c>
    </row>
    <row r="264" spans="1:51" s="14" customFormat="1" ht="12">
      <c r="A264" s="14"/>
      <c r="B264" s="270"/>
      <c r="C264" s="271"/>
      <c r="D264" s="261" t="s">
        <v>212</v>
      </c>
      <c r="E264" s="272" t="s">
        <v>1</v>
      </c>
      <c r="F264" s="273" t="s">
        <v>323</v>
      </c>
      <c r="G264" s="271"/>
      <c r="H264" s="274">
        <v>2.6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212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204</v>
      </c>
    </row>
    <row r="265" spans="1:51" s="14" customFormat="1" ht="12">
      <c r="A265" s="14"/>
      <c r="B265" s="270"/>
      <c r="C265" s="271"/>
      <c r="D265" s="261" t="s">
        <v>212</v>
      </c>
      <c r="E265" s="272" t="s">
        <v>1</v>
      </c>
      <c r="F265" s="273" t="s">
        <v>324</v>
      </c>
      <c r="G265" s="271"/>
      <c r="H265" s="274">
        <v>2.4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212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204</v>
      </c>
    </row>
    <row r="266" spans="1:51" s="14" customFormat="1" ht="12">
      <c r="A266" s="14"/>
      <c r="B266" s="270"/>
      <c r="C266" s="271"/>
      <c r="D266" s="261" t="s">
        <v>212</v>
      </c>
      <c r="E266" s="272" t="s">
        <v>1</v>
      </c>
      <c r="F266" s="273" t="s">
        <v>325</v>
      </c>
      <c r="G266" s="271"/>
      <c r="H266" s="274">
        <v>2.6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212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204</v>
      </c>
    </row>
    <row r="267" spans="1:51" s="14" customFormat="1" ht="12">
      <c r="A267" s="14"/>
      <c r="B267" s="270"/>
      <c r="C267" s="271"/>
      <c r="D267" s="261" t="s">
        <v>212</v>
      </c>
      <c r="E267" s="272" t="s">
        <v>1</v>
      </c>
      <c r="F267" s="273" t="s">
        <v>326</v>
      </c>
      <c r="G267" s="271"/>
      <c r="H267" s="274">
        <v>2.4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212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204</v>
      </c>
    </row>
    <row r="268" spans="1:51" s="14" customFormat="1" ht="12">
      <c r="A268" s="14"/>
      <c r="B268" s="270"/>
      <c r="C268" s="271"/>
      <c r="D268" s="261" t="s">
        <v>212</v>
      </c>
      <c r="E268" s="272" t="s">
        <v>1</v>
      </c>
      <c r="F268" s="273" t="s">
        <v>327</v>
      </c>
      <c r="G268" s="271"/>
      <c r="H268" s="274">
        <v>3.1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212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204</v>
      </c>
    </row>
    <row r="269" spans="1:51" s="14" customFormat="1" ht="12">
      <c r="A269" s="14"/>
      <c r="B269" s="270"/>
      <c r="C269" s="271"/>
      <c r="D269" s="261" t="s">
        <v>212</v>
      </c>
      <c r="E269" s="272" t="s">
        <v>1</v>
      </c>
      <c r="F269" s="273" t="s">
        <v>328</v>
      </c>
      <c r="G269" s="271"/>
      <c r="H269" s="274">
        <v>2.6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212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204</v>
      </c>
    </row>
    <row r="270" spans="1:51" s="14" customFormat="1" ht="12">
      <c r="A270" s="14"/>
      <c r="B270" s="270"/>
      <c r="C270" s="271"/>
      <c r="D270" s="261" t="s">
        <v>212</v>
      </c>
      <c r="E270" s="272" t="s">
        <v>1</v>
      </c>
      <c r="F270" s="273" t="s">
        <v>329</v>
      </c>
      <c r="G270" s="271"/>
      <c r="H270" s="274">
        <v>2.6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212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204</v>
      </c>
    </row>
    <row r="271" spans="1:51" s="14" customFormat="1" ht="12">
      <c r="A271" s="14"/>
      <c r="B271" s="270"/>
      <c r="C271" s="271"/>
      <c r="D271" s="261" t="s">
        <v>212</v>
      </c>
      <c r="E271" s="272" t="s">
        <v>1</v>
      </c>
      <c r="F271" s="273" t="s">
        <v>330</v>
      </c>
      <c r="G271" s="271"/>
      <c r="H271" s="274">
        <v>2.6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212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204</v>
      </c>
    </row>
    <row r="272" spans="1:65" s="2" customFormat="1" ht="21.75" customHeight="1">
      <c r="A272" s="37"/>
      <c r="B272" s="38"/>
      <c r="C272" s="245" t="s">
        <v>331</v>
      </c>
      <c r="D272" s="245" t="s">
        <v>206</v>
      </c>
      <c r="E272" s="246" t="s">
        <v>332</v>
      </c>
      <c r="F272" s="247" t="s">
        <v>333</v>
      </c>
      <c r="G272" s="248" t="s">
        <v>317</v>
      </c>
      <c r="H272" s="249">
        <v>31.6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210</v>
      </c>
      <c r="AT272" s="257" t="s">
        <v>206</v>
      </c>
      <c r="AU272" s="257" t="s">
        <v>85</v>
      </c>
      <c r="AY272" s="16" t="s">
        <v>204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210</v>
      </c>
      <c r="BM272" s="257" t="s">
        <v>334</v>
      </c>
    </row>
    <row r="273" spans="1:51" s="13" customFormat="1" ht="12">
      <c r="A273" s="13"/>
      <c r="B273" s="259"/>
      <c r="C273" s="260"/>
      <c r="D273" s="261" t="s">
        <v>212</v>
      </c>
      <c r="E273" s="262" t="s">
        <v>1</v>
      </c>
      <c r="F273" s="263" t="s">
        <v>213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212</v>
      </c>
      <c r="AU273" s="269" t="s">
        <v>85</v>
      </c>
      <c r="AV273" s="13" t="s">
        <v>80</v>
      </c>
      <c r="AW273" s="13" t="s">
        <v>30</v>
      </c>
      <c r="AX273" s="13" t="s">
        <v>73</v>
      </c>
      <c r="AY273" s="269" t="s">
        <v>204</v>
      </c>
    </row>
    <row r="274" spans="1:51" s="14" customFormat="1" ht="12">
      <c r="A274" s="14"/>
      <c r="B274" s="270"/>
      <c r="C274" s="271"/>
      <c r="D274" s="261" t="s">
        <v>212</v>
      </c>
      <c r="E274" s="272" t="s">
        <v>1</v>
      </c>
      <c r="F274" s="273" t="s">
        <v>319</v>
      </c>
      <c r="G274" s="271"/>
      <c r="H274" s="274">
        <v>2.6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212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204</v>
      </c>
    </row>
    <row r="275" spans="1:51" s="14" customFormat="1" ht="12">
      <c r="A275" s="14"/>
      <c r="B275" s="270"/>
      <c r="C275" s="271"/>
      <c r="D275" s="261" t="s">
        <v>212</v>
      </c>
      <c r="E275" s="272" t="s">
        <v>1</v>
      </c>
      <c r="F275" s="273" t="s">
        <v>320</v>
      </c>
      <c r="G275" s="271"/>
      <c r="H275" s="274">
        <v>2.4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212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204</v>
      </c>
    </row>
    <row r="276" spans="1:51" s="14" customFormat="1" ht="12">
      <c r="A276" s="14"/>
      <c r="B276" s="270"/>
      <c r="C276" s="271"/>
      <c r="D276" s="261" t="s">
        <v>212</v>
      </c>
      <c r="E276" s="272" t="s">
        <v>1</v>
      </c>
      <c r="F276" s="273" t="s">
        <v>321</v>
      </c>
      <c r="G276" s="271"/>
      <c r="H276" s="274">
        <v>3.1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212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204</v>
      </c>
    </row>
    <row r="277" spans="1:51" s="14" customFormat="1" ht="12">
      <c r="A277" s="14"/>
      <c r="B277" s="270"/>
      <c r="C277" s="271"/>
      <c r="D277" s="261" t="s">
        <v>212</v>
      </c>
      <c r="E277" s="272" t="s">
        <v>1</v>
      </c>
      <c r="F277" s="273" t="s">
        <v>322</v>
      </c>
      <c r="G277" s="271"/>
      <c r="H277" s="274">
        <v>2.6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212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204</v>
      </c>
    </row>
    <row r="278" spans="1:51" s="14" customFormat="1" ht="12">
      <c r="A278" s="14"/>
      <c r="B278" s="270"/>
      <c r="C278" s="271"/>
      <c r="D278" s="261" t="s">
        <v>212</v>
      </c>
      <c r="E278" s="272" t="s">
        <v>1</v>
      </c>
      <c r="F278" s="273" t="s">
        <v>323</v>
      </c>
      <c r="G278" s="271"/>
      <c r="H278" s="274">
        <v>2.6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212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204</v>
      </c>
    </row>
    <row r="279" spans="1:51" s="14" customFormat="1" ht="12">
      <c r="A279" s="14"/>
      <c r="B279" s="270"/>
      <c r="C279" s="271"/>
      <c r="D279" s="261" t="s">
        <v>212</v>
      </c>
      <c r="E279" s="272" t="s">
        <v>1</v>
      </c>
      <c r="F279" s="273" t="s">
        <v>324</v>
      </c>
      <c r="G279" s="271"/>
      <c r="H279" s="274">
        <v>2.4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212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204</v>
      </c>
    </row>
    <row r="280" spans="1:51" s="14" customFormat="1" ht="12">
      <c r="A280" s="14"/>
      <c r="B280" s="270"/>
      <c r="C280" s="271"/>
      <c r="D280" s="261" t="s">
        <v>212</v>
      </c>
      <c r="E280" s="272" t="s">
        <v>1</v>
      </c>
      <c r="F280" s="273" t="s">
        <v>325</v>
      </c>
      <c r="G280" s="271"/>
      <c r="H280" s="274">
        <v>2.6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212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204</v>
      </c>
    </row>
    <row r="281" spans="1:51" s="14" customFormat="1" ht="12">
      <c r="A281" s="14"/>
      <c r="B281" s="270"/>
      <c r="C281" s="271"/>
      <c r="D281" s="261" t="s">
        <v>212</v>
      </c>
      <c r="E281" s="272" t="s">
        <v>1</v>
      </c>
      <c r="F281" s="273" t="s">
        <v>326</v>
      </c>
      <c r="G281" s="271"/>
      <c r="H281" s="274">
        <v>2.4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212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204</v>
      </c>
    </row>
    <row r="282" spans="1:51" s="14" customFormat="1" ht="12">
      <c r="A282" s="14"/>
      <c r="B282" s="270"/>
      <c r="C282" s="271"/>
      <c r="D282" s="261" t="s">
        <v>212</v>
      </c>
      <c r="E282" s="272" t="s">
        <v>1</v>
      </c>
      <c r="F282" s="273" t="s">
        <v>327</v>
      </c>
      <c r="G282" s="271"/>
      <c r="H282" s="274">
        <v>3.1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212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204</v>
      </c>
    </row>
    <row r="283" spans="1:51" s="14" customFormat="1" ht="12">
      <c r="A283" s="14"/>
      <c r="B283" s="270"/>
      <c r="C283" s="271"/>
      <c r="D283" s="261" t="s">
        <v>212</v>
      </c>
      <c r="E283" s="272" t="s">
        <v>1</v>
      </c>
      <c r="F283" s="273" t="s">
        <v>328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212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204</v>
      </c>
    </row>
    <row r="284" spans="1:51" s="14" customFormat="1" ht="12">
      <c r="A284" s="14"/>
      <c r="B284" s="270"/>
      <c r="C284" s="271"/>
      <c r="D284" s="261" t="s">
        <v>212</v>
      </c>
      <c r="E284" s="272" t="s">
        <v>1</v>
      </c>
      <c r="F284" s="273" t="s">
        <v>329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212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204</v>
      </c>
    </row>
    <row r="285" spans="1:51" s="14" customFormat="1" ht="12">
      <c r="A285" s="14"/>
      <c r="B285" s="270"/>
      <c r="C285" s="271"/>
      <c r="D285" s="261" t="s">
        <v>212</v>
      </c>
      <c r="E285" s="272" t="s">
        <v>1</v>
      </c>
      <c r="F285" s="273" t="s">
        <v>330</v>
      </c>
      <c r="G285" s="271"/>
      <c r="H285" s="274">
        <v>2.6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212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204</v>
      </c>
    </row>
    <row r="286" spans="1:63" s="12" customFormat="1" ht="22.8" customHeight="1">
      <c r="A286" s="12"/>
      <c r="B286" s="229"/>
      <c r="C286" s="230"/>
      <c r="D286" s="231" t="s">
        <v>72</v>
      </c>
      <c r="E286" s="243" t="s">
        <v>335</v>
      </c>
      <c r="F286" s="243" t="s">
        <v>336</v>
      </c>
      <c r="G286" s="230"/>
      <c r="H286" s="230"/>
      <c r="I286" s="233"/>
      <c r="J286" s="244">
        <f>BK286</f>
        <v>0</v>
      </c>
      <c r="K286" s="230"/>
      <c r="L286" s="235"/>
      <c r="M286" s="236"/>
      <c r="N286" s="237"/>
      <c r="O286" s="237"/>
      <c r="P286" s="238">
        <f>SUM(P287:P324)</f>
        <v>0</v>
      </c>
      <c r="Q286" s="237"/>
      <c r="R286" s="238">
        <f>SUM(R287:R324)</f>
        <v>0</v>
      </c>
      <c r="S286" s="237"/>
      <c r="T286" s="239">
        <f>SUM(T287:T324)</f>
        <v>3.2168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40" t="s">
        <v>80</v>
      </c>
      <c r="AT286" s="241" t="s">
        <v>72</v>
      </c>
      <c r="AU286" s="241" t="s">
        <v>80</v>
      </c>
      <c r="AY286" s="240" t="s">
        <v>204</v>
      </c>
      <c r="BK286" s="242">
        <f>SUM(BK287:BK324)</f>
        <v>0</v>
      </c>
    </row>
    <row r="287" spans="1:65" s="2" customFormat="1" ht="16.5" customHeight="1">
      <c r="A287" s="37"/>
      <c r="B287" s="38"/>
      <c r="C287" s="245" t="s">
        <v>337</v>
      </c>
      <c r="D287" s="245" t="s">
        <v>206</v>
      </c>
      <c r="E287" s="246" t="s">
        <v>338</v>
      </c>
      <c r="F287" s="247" t="s">
        <v>339</v>
      </c>
      <c r="G287" s="248" t="s">
        <v>312</v>
      </c>
      <c r="H287" s="249">
        <v>18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</v>
      </c>
      <c r="T287" s="25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210</v>
      </c>
      <c r="AT287" s="257" t="s">
        <v>206</v>
      </c>
      <c r="AU287" s="257" t="s">
        <v>85</v>
      </c>
      <c r="AY287" s="16" t="s">
        <v>204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210</v>
      </c>
      <c r="BM287" s="257" t="s">
        <v>340</v>
      </c>
    </row>
    <row r="288" spans="1:51" s="14" customFormat="1" ht="12">
      <c r="A288" s="14"/>
      <c r="B288" s="270"/>
      <c r="C288" s="271"/>
      <c r="D288" s="261" t="s">
        <v>212</v>
      </c>
      <c r="E288" s="272" t="s">
        <v>1</v>
      </c>
      <c r="F288" s="273" t="s">
        <v>341</v>
      </c>
      <c r="G288" s="271"/>
      <c r="H288" s="274">
        <v>12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212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204</v>
      </c>
    </row>
    <row r="289" spans="1:51" s="14" customFormat="1" ht="12">
      <c r="A289" s="14"/>
      <c r="B289" s="270"/>
      <c r="C289" s="271"/>
      <c r="D289" s="261" t="s">
        <v>212</v>
      </c>
      <c r="E289" s="272" t="s">
        <v>1</v>
      </c>
      <c r="F289" s="273" t="s">
        <v>342</v>
      </c>
      <c r="G289" s="271"/>
      <c r="H289" s="274">
        <v>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212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204</v>
      </c>
    </row>
    <row r="290" spans="1:65" s="2" customFormat="1" ht="33" customHeight="1">
      <c r="A290" s="37"/>
      <c r="B290" s="38"/>
      <c r="C290" s="245" t="s">
        <v>343</v>
      </c>
      <c r="D290" s="245" t="s">
        <v>206</v>
      </c>
      <c r="E290" s="246" t="s">
        <v>344</v>
      </c>
      <c r="F290" s="247" t="s">
        <v>345</v>
      </c>
      <c r="G290" s="248" t="s">
        <v>346</v>
      </c>
      <c r="H290" s="249">
        <v>0.164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2.2</v>
      </c>
      <c r="T290" s="256">
        <f>S290*H290</f>
        <v>0.36080000000000007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210</v>
      </c>
      <c r="AT290" s="257" t="s">
        <v>206</v>
      </c>
      <c r="AU290" s="257" t="s">
        <v>85</v>
      </c>
      <c r="AY290" s="16" t="s">
        <v>204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210</v>
      </c>
      <c r="BM290" s="257" t="s">
        <v>347</v>
      </c>
    </row>
    <row r="291" spans="1:51" s="13" customFormat="1" ht="12">
      <c r="A291" s="13"/>
      <c r="B291" s="259"/>
      <c r="C291" s="260"/>
      <c r="D291" s="261" t="s">
        <v>212</v>
      </c>
      <c r="E291" s="262" t="s">
        <v>1</v>
      </c>
      <c r="F291" s="263" t="s">
        <v>348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212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204</v>
      </c>
    </row>
    <row r="292" spans="1:51" s="14" customFormat="1" ht="12">
      <c r="A292" s="14"/>
      <c r="B292" s="270"/>
      <c r="C292" s="271"/>
      <c r="D292" s="261" t="s">
        <v>212</v>
      </c>
      <c r="E292" s="272" t="s">
        <v>1</v>
      </c>
      <c r="F292" s="273" t="s">
        <v>349</v>
      </c>
      <c r="G292" s="271"/>
      <c r="H292" s="274">
        <v>0.014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212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204</v>
      </c>
    </row>
    <row r="293" spans="1:51" s="14" customFormat="1" ht="12">
      <c r="A293" s="14"/>
      <c r="B293" s="270"/>
      <c r="C293" s="271"/>
      <c r="D293" s="261" t="s">
        <v>212</v>
      </c>
      <c r="E293" s="272" t="s">
        <v>1</v>
      </c>
      <c r="F293" s="273" t="s">
        <v>350</v>
      </c>
      <c r="G293" s="271"/>
      <c r="H293" s="274">
        <v>0.15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212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204</v>
      </c>
    </row>
    <row r="294" spans="1:65" s="2" customFormat="1" ht="21.75" customHeight="1">
      <c r="A294" s="37"/>
      <c r="B294" s="38"/>
      <c r="C294" s="245" t="s">
        <v>7</v>
      </c>
      <c r="D294" s="245" t="s">
        <v>206</v>
      </c>
      <c r="E294" s="246" t="s">
        <v>351</v>
      </c>
      <c r="F294" s="247" t="s">
        <v>352</v>
      </c>
      <c r="G294" s="248" t="s">
        <v>209</v>
      </c>
      <c r="H294" s="249">
        <v>120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</v>
      </c>
      <c r="T294" s="25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210</v>
      </c>
      <c r="AT294" s="257" t="s">
        <v>206</v>
      </c>
      <c r="AU294" s="257" t="s">
        <v>85</v>
      </c>
      <c r="AY294" s="16" t="s">
        <v>204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210</v>
      </c>
      <c r="BM294" s="257" t="s">
        <v>353</v>
      </c>
    </row>
    <row r="295" spans="1:51" s="14" customFormat="1" ht="12">
      <c r="A295" s="14"/>
      <c r="B295" s="270"/>
      <c r="C295" s="271"/>
      <c r="D295" s="261" t="s">
        <v>212</v>
      </c>
      <c r="E295" s="272" t="s">
        <v>1</v>
      </c>
      <c r="F295" s="273" t="s">
        <v>354</v>
      </c>
      <c r="G295" s="271"/>
      <c r="H295" s="274">
        <v>120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212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204</v>
      </c>
    </row>
    <row r="296" spans="1:65" s="2" customFormat="1" ht="21.75" customHeight="1">
      <c r="A296" s="37"/>
      <c r="B296" s="38"/>
      <c r="C296" s="245" t="s">
        <v>355</v>
      </c>
      <c r="D296" s="245" t="s">
        <v>206</v>
      </c>
      <c r="E296" s="246" t="s">
        <v>356</v>
      </c>
      <c r="F296" s="247" t="s">
        <v>357</v>
      </c>
      <c r="G296" s="248" t="s">
        <v>209</v>
      </c>
      <c r="H296" s="249">
        <v>36</v>
      </c>
      <c r="I296" s="250"/>
      <c r="J296" s="251">
        <f>ROUND(I296*H296,2)</f>
        <v>0</v>
      </c>
      <c r="K296" s="252"/>
      <c r="L296" s="43"/>
      <c r="M296" s="253" t="s">
        <v>1</v>
      </c>
      <c r="N296" s="254" t="s">
        <v>39</v>
      </c>
      <c r="O296" s="90"/>
      <c r="P296" s="255">
        <f>O296*H296</f>
        <v>0</v>
      </c>
      <c r="Q296" s="255">
        <v>0</v>
      </c>
      <c r="R296" s="255">
        <f>Q296*H296</f>
        <v>0</v>
      </c>
      <c r="S296" s="255">
        <v>0</v>
      </c>
      <c r="T296" s="25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7" t="s">
        <v>210</v>
      </c>
      <c r="AT296" s="257" t="s">
        <v>206</v>
      </c>
      <c r="AU296" s="257" t="s">
        <v>85</v>
      </c>
      <c r="AY296" s="16" t="s">
        <v>204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6" t="s">
        <v>85</v>
      </c>
      <c r="BK296" s="258">
        <f>ROUND(I296*H296,2)</f>
        <v>0</v>
      </c>
      <c r="BL296" s="16" t="s">
        <v>210</v>
      </c>
      <c r="BM296" s="257" t="s">
        <v>358</v>
      </c>
    </row>
    <row r="297" spans="1:51" s="14" customFormat="1" ht="12">
      <c r="A297" s="14"/>
      <c r="B297" s="270"/>
      <c r="C297" s="271"/>
      <c r="D297" s="261" t="s">
        <v>212</v>
      </c>
      <c r="E297" s="272" t="s">
        <v>1</v>
      </c>
      <c r="F297" s="273" t="s">
        <v>359</v>
      </c>
      <c r="G297" s="271"/>
      <c r="H297" s="274">
        <v>36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212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204</v>
      </c>
    </row>
    <row r="298" spans="1:65" s="2" customFormat="1" ht="21.75" customHeight="1">
      <c r="A298" s="37"/>
      <c r="B298" s="38"/>
      <c r="C298" s="245" t="s">
        <v>360</v>
      </c>
      <c r="D298" s="245" t="s">
        <v>206</v>
      </c>
      <c r="E298" s="246" t="s">
        <v>361</v>
      </c>
      <c r="F298" s="247" t="s">
        <v>362</v>
      </c>
      <c r="G298" s="248" t="s">
        <v>209</v>
      </c>
      <c r="H298" s="249">
        <v>36</v>
      </c>
      <c r="I298" s="250"/>
      <c r="J298" s="251">
        <f>ROUND(I298*H298,2)</f>
        <v>0</v>
      </c>
      <c r="K298" s="252"/>
      <c r="L298" s="43"/>
      <c r="M298" s="253" t="s">
        <v>1</v>
      </c>
      <c r="N298" s="254" t="s">
        <v>39</v>
      </c>
      <c r="O298" s="90"/>
      <c r="P298" s="255">
        <f>O298*H298</f>
        <v>0</v>
      </c>
      <c r="Q298" s="255">
        <v>0</v>
      </c>
      <c r="R298" s="255">
        <f>Q298*H298</f>
        <v>0</v>
      </c>
      <c r="S298" s="255">
        <v>0</v>
      </c>
      <c r="T298" s="25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7" t="s">
        <v>210</v>
      </c>
      <c r="AT298" s="257" t="s">
        <v>206</v>
      </c>
      <c r="AU298" s="257" t="s">
        <v>85</v>
      </c>
      <c r="AY298" s="16" t="s">
        <v>204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6" t="s">
        <v>85</v>
      </c>
      <c r="BK298" s="258">
        <f>ROUND(I298*H298,2)</f>
        <v>0</v>
      </c>
      <c r="BL298" s="16" t="s">
        <v>210</v>
      </c>
      <c r="BM298" s="257" t="s">
        <v>363</v>
      </c>
    </row>
    <row r="299" spans="1:51" s="14" customFormat="1" ht="12">
      <c r="A299" s="14"/>
      <c r="B299" s="270"/>
      <c r="C299" s="271"/>
      <c r="D299" s="261" t="s">
        <v>212</v>
      </c>
      <c r="E299" s="272" t="s">
        <v>1</v>
      </c>
      <c r="F299" s="273" t="s">
        <v>359</v>
      </c>
      <c r="G299" s="271"/>
      <c r="H299" s="274">
        <v>36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212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204</v>
      </c>
    </row>
    <row r="300" spans="1:65" s="2" customFormat="1" ht="21.75" customHeight="1">
      <c r="A300" s="37"/>
      <c r="B300" s="38"/>
      <c r="C300" s="245" t="s">
        <v>364</v>
      </c>
      <c r="D300" s="245" t="s">
        <v>206</v>
      </c>
      <c r="E300" s="246" t="s">
        <v>365</v>
      </c>
      <c r="F300" s="247" t="s">
        <v>366</v>
      </c>
      <c r="G300" s="248" t="s">
        <v>209</v>
      </c>
      <c r="H300" s="249">
        <v>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0.008</v>
      </c>
      <c r="T300" s="256">
        <f>S300*H300</f>
        <v>0.048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210</v>
      </c>
      <c r="AT300" s="257" t="s">
        <v>206</v>
      </c>
      <c r="AU300" s="257" t="s">
        <v>85</v>
      </c>
      <c r="AY300" s="16" t="s">
        <v>204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210</v>
      </c>
      <c r="BM300" s="257" t="s">
        <v>367</v>
      </c>
    </row>
    <row r="301" spans="1:51" s="13" customFormat="1" ht="12">
      <c r="A301" s="13"/>
      <c r="B301" s="259"/>
      <c r="C301" s="260"/>
      <c r="D301" s="261" t="s">
        <v>212</v>
      </c>
      <c r="E301" s="262" t="s">
        <v>1</v>
      </c>
      <c r="F301" s="263" t="s">
        <v>230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212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204</v>
      </c>
    </row>
    <row r="302" spans="1:51" s="14" customFormat="1" ht="12">
      <c r="A302" s="14"/>
      <c r="B302" s="270"/>
      <c r="C302" s="271"/>
      <c r="D302" s="261" t="s">
        <v>212</v>
      </c>
      <c r="E302" s="272" t="s">
        <v>1</v>
      </c>
      <c r="F302" s="273" t="s">
        <v>368</v>
      </c>
      <c r="G302" s="271"/>
      <c r="H302" s="274">
        <v>2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212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204</v>
      </c>
    </row>
    <row r="303" spans="1:51" s="14" customFormat="1" ht="12">
      <c r="A303" s="14"/>
      <c r="B303" s="270"/>
      <c r="C303" s="271"/>
      <c r="D303" s="261" t="s">
        <v>212</v>
      </c>
      <c r="E303" s="272" t="s">
        <v>1</v>
      </c>
      <c r="F303" s="273" t="s">
        <v>369</v>
      </c>
      <c r="G303" s="271"/>
      <c r="H303" s="274">
        <v>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212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204</v>
      </c>
    </row>
    <row r="304" spans="1:51" s="14" customFormat="1" ht="12">
      <c r="A304" s="14"/>
      <c r="B304" s="270"/>
      <c r="C304" s="271"/>
      <c r="D304" s="261" t="s">
        <v>212</v>
      </c>
      <c r="E304" s="272" t="s">
        <v>1</v>
      </c>
      <c r="F304" s="273" t="s">
        <v>370</v>
      </c>
      <c r="G304" s="271"/>
      <c r="H304" s="274">
        <v>2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212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204</v>
      </c>
    </row>
    <row r="305" spans="1:65" s="2" customFormat="1" ht="21.75" customHeight="1">
      <c r="A305" s="37"/>
      <c r="B305" s="38"/>
      <c r="C305" s="245" t="s">
        <v>371</v>
      </c>
      <c r="D305" s="245" t="s">
        <v>206</v>
      </c>
      <c r="E305" s="246" t="s">
        <v>372</v>
      </c>
      <c r="F305" s="247" t="s">
        <v>373</v>
      </c>
      <c r="G305" s="248" t="s">
        <v>209</v>
      </c>
      <c r="H305" s="249">
        <v>6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0.09</v>
      </c>
      <c r="T305" s="256">
        <f>S305*H305</f>
        <v>0.54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210</v>
      </c>
      <c r="AT305" s="257" t="s">
        <v>206</v>
      </c>
      <c r="AU305" s="257" t="s">
        <v>85</v>
      </c>
      <c r="AY305" s="16" t="s">
        <v>204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210</v>
      </c>
      <c r="BM305" s="257" t="s">
        <v>374</v>
      </c>
    </row>
    <row r="306" spans="1:51" s="13" customFormat="1" ht="12">
      <c r="A306" s="13"/>
      <c r="B306" s="259"/>
      <c r="C306" s="260"/>
      <c r="D306" s="261" t="s">
        <v>212</v>
      </c>
      <c r="E306" s="262" t="s">
        <v>1</v>
      </c>
      <c r="F306" s="263" t="s">
        <v>234</v>
      </c>
      <c r="G306" s="260"/>
      <c r="H306" s="262" t="s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212</v>
      </c>
      <c r="AU306" s="269" t="s">
        <v>85</v>
      </c>
      <c r="AV306" s="13" t="s">
        <v>80</v>
      </c>
      <c r="AW306" s="13" t="s">
        <v>30</v>
      </c>
      <c r="AX306" s="13" t="s">
        <v>73</v>
      </c>
      <c r="AY306" s="269" t="s">
        <v>204</v>
      </c>
    </row>
    <row r="307" spans="1:51" s="14" customFormat="1" ht="12">
      <c r="A307" s="14"/>
      <c r="B307" s="270"/>
      <c r="C307" s="271"/>
      <c r="D307" s="261" t="s">
        <v>212</v>
      </c>
      <c r="E307" s="272" t="s">
        <v>1</v>
      </c>
      <c r="F307" s="273" t="s">
        <v>368</v>
      </c>
      <c r="G307" s="271"/>
      <c r="H307" s="274">
        <v>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212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204</v>
      </c>
    </row>
    <row r="308" spans="1:51" s="14" customFormat="1" ht="12">
      <c r="A308" s="14"/>
      <c r="B308" s="270"/>
      <c r="C308" s="271"/>
      <c r="D308" s="261" t="s">
        <v>212</v>
      </c>
      <c r="E308" s="272" t="s">
        <v>1</v>
      </c>
      <c r="F308" s="273" t="s">
        <v>369</v>
      </c>
      <c r="G308" s="271"/>
      <c r="H308" s="274">
        <v>2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212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204</v>
      </c>
    </row>
    <row r="309" spans="1:51" s="14" customFormat="1" ht="12">
      <c r="A309" s="14"/>
      <c r="B309" s="270"/>
      <c r="C309" s="271"/>
      <c r="D309" s="261" t="s">
        <v>212</v>
      </c>
      <c r="E309" s="272" t="s">
        <v>1</v>
      </c>
      <c r="F309" s="273" t="s">
        <v>370</v>
      </c>
      <c r="G309" s="271"/>
      <c r="H309" s="274">
        <v>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212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204</v>
      </c>
    </row>
    <row r="310" spans="1:65" s="2" customFormat="1" ht="21.75" customHeight="1">
      <c r="A310" s="37"/>
      <c r="B310" s="38"/>
      <c r="C310" s="245" t="s">
        <v>375</v>
      </c>
      <c r="D310" s="245" t="s">
        <v>206</v>
      </c>
      <c r="E310" s="246" t="s">
        <v>376</v>
      </c>
      <c r="F310" s="247" t="s">
        <v>377</v>
      </c>
      <c r="G310" s="248" t="s">
        <v>317</v>
      </c>
      <c r="H310" s="249">
        <v>10.5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0.027</v>
      </c>
      <c r="T310" s="256">
        <f>S310*H310</f>
        <v>0.2835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210</v>
      </c>
      <c r="AT310" s="257" t="s">
        <v>206</v>
      </c>
      <c r="AU310" s="257" t="s">
        <v>85</v>
      </c>
      <c r="AY310" s="16" t="s">
        <v>204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210</v>
      </c>
      <c r="BM310" s="257" t="s">
        <v>378</v>
      </c>
    </row>
    <row r="311" spans="1:51" s="13" customFormat="1" ht="12">
      <c r="A311" s="13"/>
      <c r="B311" s="259"/>
      <c r="C311" s="260"/>
      <c r="D311" s="261" t="s">
        <v>212</v>
      </c>
      <c r="E311" s="262" t="s">
        <v>1</v>
      </c>
      <c r="F311" s="263" t="s">
        <v>230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212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204</v>
      </c>
    </row>
    <row r="312" spans="1:51" s="14" customFormat="1" ht="12">
      <c r="A312" s="14"/>
      <c r="B312" s="270"/>
      <c r="C312" s="271"/>
      <c r="D312" s="261" t="s">
        <v>212</v>
      </c>
      <c r="E312" s="272" t="s">
        <v>1</v>
      </c>
      <c r="F312" s="273" t="s">
        <v>379</v>
      </c>
      <c r="G312" s="271"/>
      <c r="H312" s="274">
        <v>3.5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212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204</v>
      </c>
    </row>
    <row r="313" spans="1:51" s="14" customFormat="1" ht="12">
      <c r="A313" s="14"/>
      <c r="B313" s="270"/>
      <c r="C313" s="271"/>
      <c r="D313" s="261" t="s">
        <v>212</v>
      </c>
      <c r="E313" s="272" t="s">
        <v>1</v>
      </c>
      <c r="F313" s="273" t="s">
        <v>380</v>
      </c>
      <c r="G313" s="271"/>
      <c r="H313" s="274">
        <v>3.5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212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204</v>
      </c>
    </row>
    <row r="314" spans="1:51" s="14" customFormat="1" ht="12">
      <c r="A314" s="14"/>
      <c r="B314" s="270"/>
      <c r="C314" s="271"/>
      <c r="D314" s="261" t="s">
        <v>212</v>
      </c>
      <c r="E314" s="272" t="s">
        <v>1</v>
      </c>
      <c r="F314" s="273" t="s">
        <v>381</v>
      </c>
      <c r="G314" s="271"/>
      <c r="H314" s="274">
        <v>3.5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212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204</v>
      </c>
    </row>
    <row r="315" spans="1:65" s="2" customFormat="1" ht="21.75" customHeight="1">
      <c r="A315" s="37"/>
      <c r="B315" s="38"/>
      <c r="C315" s="245" t="s">
        <v>382</v>
      </c>
      <c r="D315" s="245" t="s">
        <v>206</v>
      </c>
      <c r="E315" s="246" t="s">
        <v>383</v>
      </c>
      <c r="F315" s="247" t="s">
        <v>384</v>
      </c>
      <c r="G315" s="248" t="s">
        <v>317</v>
      </c>
      <c r="H315" s="249">
        <v>10.5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0.081</v>
      </c>
      <c r="T315" s="256">
        <f>S315*H315</f>
        <v>0.8505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210</v>
      </c>
      <c r="AT315" s="257" t="s">
        <v>206</v>
      </c>
      <c r="AU315" s="257" t="s">
        <v>85</v>
      </c>
      <c r="AY315" s="16" t="s">
        <v>204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210</v>
      </c>
      <c r="BM315" s="257" t="s">
        <v>385</v>
      </c>
    </row>
    <row r="316" spans="1:51" s="13" customFormat="1" ht="12">
      <c r="A316" s="13"/>
      <c r="B316" s="259"/>
      <c r="C316" s="260"/>
      <c r="D316" s="261" t="s">
        <v>212</v>
      </c>
      <c r="E316" s="262" t="s">
        <v>1</v>
      </c>
      <c r="F316" s="263" t="s">
        <v>234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212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204</v>
      </c>
    </row>
    <row r="317" spans="1:51" s="14" customFormat="1" ht="12">
      <c r="A317" s="14"/>
      <c r="B317" s="270"/>
      <c r="C317" s="271"/>
      <c r="D317" s="261" t="s">
        <v>212</v>
      </c>
      <c r="E317" s="272" t="s">
        <v>1</v>
      </c>
      <c r="F317" s="273" t="s">
        <v>379</v>
      </c>
      <c r="G317" s="271"/>
      <c r="H317" s="274">
        <v>3.5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212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204</v>
      </c>
    </row>
    <row r="318" spans="1:51" s="14" customFormat="1" ht="12">
      <c r="A318" s="14"/>
      <c r="B318" s="270"/>
      <c r="C318" s="271"/>
      <c r="D318" s="261" t="s">
        <v>212</v>
      </c>
      <c r="E318" s="272" t="s">
        <v>1</v>
      </c>
      <c r="F318" s="273" t="s">
        <v>380</v>
      </c>
      <c r="G318" s="271"/>
      <c r="H318" s="274">
        <v>3.5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212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204</v>
      </c>
    </row>
    <row r="319" spans="1:51" s="14" customFormat="1" ht="12">
      <c r="A319" s="14"/>
      <c r="B319" s="270"/>
      <c r="C319" s="271"/>
      <c r="D319" s="261" t="s">
        <v>212</v>
      </c>
      <c r="E319" s="272" t="s">
        <v>1</v>
      </c>
      <c r="F319" s="273" t="s">
        <v>381</v>
      </c>
      <c r="G319" s="271"/>
      <c r="H319" s="274">
        <v>3.5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212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204</v>
      </c>
    </row>
    <row r="320" spans="1:65" s="2" customFormat="1" ht="21.75" customHeight="1">
      <c r="A320" s="37"/>
      <c r="B320" s="38"/>
      <c r="C320" s="245" t="s">
        <v>386</v>
      </c>
      <c r="D320" s="245" t="s">
        <v>206</v>
      </c>
      <c r="E320" s="246" t="s">
        <v>387</v>
      </c>
      <c r="F320" s="247" t="s">
        <v>388</v>
      </c>
      <c r="G320" s="248" t="s">
        <v>317</v>
      </c>
      <c r="H320" s="249">
        <v>42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1.134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210</v>
      </c>
      <c r="AT320" s="257" t="s">
        <v>206</v>
      </c>
      <c r="AU320" s="257" t="s">
        <v>85</v>
      </c>
      <c r="AY320" s="16" t="s">
        <v>204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210</v>
      </c>
      <c r="BM320" s="257" t="s">
        <v>389</v>
      </c>
    </row>
    <row r="321" spans="1:51" s="13" customFormat="1" ht="12">
      <c r="A321" s="13"/>
      <c r="B321" s="259"/>
      <c r="C321" s="260"/>
      <c r="D321" s="261" t="s">
        <v>212</v>
      </c>
      <c r="E321" s="262" t="s">
        <v>1</v>
      </c>
      <c r="F321" s="263" t="s">
        <v>234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212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204</v>
      </c>
    </row>
    <row r="322" spans="1:51" s="14" customFormat="1" ht="12">
      <c r="A322" s="14"/>
      <c r="B322" s="270"/>
      <c r="C322" s="271"/>
      <c r="D322" s="261" t="s">
        <v>212</v>
      </c>
      <c r="E322" s="272" t="s">
        <v>1</v>
      </c>
      <c r="F322" s="273" t="s">
        <v>390</v>
      </c>
      <c r="G322" s="271"/>
      <c r="H322" s="274">
        <v>14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212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204</v>
      </c>
    </row>
    <row r="323" spans="1:51" s="14" customFormat="1" ht="12">
      <c r="A323" s="14"/>
      <c r="B323" s="270"/>
      <c r="C323" s="271"/>
      <c r="D323" s="261" t="s">
        <v>212</v>
      </c>
      <c r="E323" s="272" t="s">
        <v>1</v>
      </c>
      <c r="F323" s="273" t="s">
        <v>391</v>
      </c>
      <c r="G323" s="271"/>
      <c r="H323" s="274">
        <v>14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212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204</v>
      </c>
    </row>
    <row r="324" spans="1:51" s="14" customFormat="1" ht="12">
      <c r="A324" s="14"/>
      <c r="B324" s="270"/>
      <c r="C324" s="271"/>
      <c r="D324" s="261" t="s">
        <v>212</v>
      </c>
      <c r="E324" s="272" t="s">
        <v>1</v>
      </c>
      <c r="F324" s="273" t="s">
        <v>392</v>
      </c>
      <c r="G324" s="271"/>
      <c r="H324" s="274">
        <v>14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212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204</v>
      </c>
    </row>
    <row r="325" spans="1:63" s="12" customFormat="1" ht="22.8" customHeight="1">
      <c r="A325" s="12"/>
      <c r="B325" s="229"/>
      <c r="C325" s="230"/>
      <c r="D325" s="231" t="s">
        <v>72</v>
      </c>
      <c r="E325" s="243" t="s">
        <v>393</v>
      </c>
      <c r="F325" s="243" t="s">
        <v>394</v>
      </c>
      <c r="G325" s="230"/>
      <c r="H325" s="230"/>
      <c r="I325" s="233"/>
      <c r="J325" s="244">
        <f>BK325</f>
        <v>0</v>
      </c>
      <c r="K325" s="230"/>
      <c r="L325" s="235"/>
      <c r="M325" s="236"/>
      <c r="N325" s="237"/>
      <c r="O325" s="237"/>
      <c r="P325" s="238">
        <f>SUM(P326:P331)</f>
        <v>0</v>
      </c>
      <c r="Q325" s="237"/>
      <c r="R325" s="238">
        <f>SUM(R326:R331)</f>
        <v>0</v>
      </c>
      <c r="S325" s="237"/>
      <c r="T325" s="239">
        <f>SUM(T326:T331)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40" t="s">
        <v>80</v>
      </c>
      <c r="AT325" s="241" t="s">
        <v>72</v>
      </c>
      <c r="AU325" s="241" t="s">
        <v>80</v>
      </c>
      <c r="AY325" s="240" t="s">
        <v>204</v>
      </c>
      <c r="BK325" s="242">
        <f>SUM(BK326:BK331)</f>
        <v>0</v>
      </c>
    </row>
    <row r="326" spans="1:65" s="2" customFormat="1" ht="16.5" customHeight="1">
      <c r="A326" s="37"/>
      <c r="B326" s="38"/>
      <c r="C326" s="245" t="s">
        <v>395</v>
      </c>
      <c r="D326" s="245" t="s">
        <v>206</v>
      </c>
      <c r="E326" s="246" t="s">
        <v>396</v>
      </c>
      <c r="F326" s="247" t="s">
        <v>397</v>
      </c>
      <c r="G326" s="248" t="s">
        <v>398</v>
      </c>
      <c r="H326" s="249">
        <v>5.429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210</v>
      </c>
      <c r="AT326" s="257" t="s">
        <v>206</v>
      </c>
      <c r="AU326" s="257" t="s">
        <v>85</v>
      </c>
      <c r="AY326" s="16" t="s">
        <v>204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210</v>
      </c>
      <c r="BM326" s="257" t="s">
        <v>399</v>
      </c>
    </row>
    <row r="327" spans="1:65" s="2" customFormat="1" ht="21.75" customHeight="1">
      <c r="A327" s="37"/>
      <c r="B327" s="38"/>
      <c r="C327" s="245" t="s">
        <v>400</v>
      </c>
      <c r="D327" s="245" t="s">
        <v>206</v>
      </c>
      <c r="E327" s="246" t="s">
        <v>401</v>
      </c>
      <c r="F327" s="247" t="s">
        <v>402</v>
      </c>
      <c r="G327" s="248" t="s">
        <v>398</v>
      </c>
      <c r="H327" s="249">
        <v>5.429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210</v>
      </c>
      <c r="AT327" s="257" t="s">
        <v>206</v>
      </c>
      <c r="AU327" s="257" t="s">
        <v>85</v>
      </c>
      <c r="AY327" s="16" t="s">
        <v>204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210</v>
      </c>
      <c r="BM327" s="257" t="s">
        <v>403</v>
      </c>
    </row>
    <row r="328" spans="1:65" s="2" customFormat="1" ht="21.75" customHeight="1">
      <c r="A328" s="37"/>
      <c r="B328" s="38"/>
      <c r="C328" s="245" t="s">
        <v>404</v>
      </c>
      <c r="D328" s="245" t="s">
        <v>206</v>
      </c>
      <c r="E328" s="246" t="s">
        <v>405</v>
      </c>
      <c r="F328" s="247" t="s">
        <v>406</v>
      </c>
      <c r="G328" s="248" t="s">
        <v>398</v>
      </c>
      <c r="H328" s="249">
        <v>5.429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210</v>
      </c>
      <c r="AT328" s="257" t="s">
        <v>206</v>
      </c>
      <c r="AU328" s="257" t="s">
        <v>85</v>
      </c>
      <c r="AY328" s="16" t="s">
        <v>204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210</v>
      </c>
      <c r="BM328" s="257" t="s">
        <v>407</v>
      </c>
    </row>
    <row r="329" spans="1:65" s="2" customFormat="1" ht="21.75" customHeight="1">
      <c r="A329" s="37"/>
      <c r="B329" s="38"/>
      <c r="C329" s="245" t="s">
        <v>408</v>
      </c>
      <c r="D329" s="245" t="s">
        <v>206</v>
      </c>
      <c r="E329" s="246" t="s">
        <v>409</v>
      </c>
      <c r="F329" s="247" t="s">
        <v>410</v>
      </c>
      <c r="G329" s="248" t="s">
        <v>398</v>
      </c>
      <c r="H329" s="249">
        <v>59.719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210</v>
      </c>
      <c r="AT329" s="257" t="s">
        <v>206</v>
      </c>
      <c r="AU329" s="257" t="s">
        <v>85</v>
      </c>
      <c r="AY329" s="16" t="s">
        <v>204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210</v>
      </c>
      <c r="BM329" s="257" t="s">
        <v>411</v>
      </c>
    </row>
    <row r="330" spans="1:51" s="14" customFormat="1" ht="12">
      <c r="A330" s="14"/>
      <c r="B330" s="270"/>
      <c r="C330" s="271"/>
      <c r="D330" s="261" t="s">
        <v>212</v>
      </c>
      <c r="E330" s="271"/>
      <c r="F330" s="273" t="s">
        <v>412</v>
      </c>
      <c r="G330" s="271"/>
      <c r="H330" s="274">
        <v>59.719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212</v>
      </c>
      <c r="AU330" s="280" t="s">
        <v>85</v>
      </c>
      <c r="AV330" s="14" t="s">
        <v>85</v>
      </c>
      <c r="AW330" s="14" t="s">
        <v>4</v>
      </c>
      <c r="AX330" s="14" t="s">
        <v>80</v>
      </c>
      <c r="AY330" s="280" t="s">
        <v>204</v>
      </c>
    </row>
    <row r="331" spans="1:65" s="2" customFormat="1" ht="33" customHeight="1">
      <c r="A331" s="37"/>
      <c r="B331" s="38"/>
      <c r="C331" s="245" t="s">
        <v>413</v>
      </c>
      <c r="D331" s="245" t="s">
        <v>206</v>
      </c>
      <c r="E331" s="246" t="s">
        <v>414</v>
      </c>
      <c r="F331" s="247" t="s">
        <v>415</v>
      </c>
      <c r="G331" s="248" t="s">
        <v>398</v>
      </c>
      <c r="H331" s="249">
        <v>5.429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210</v>
      </c>
      <c r="AT331" s="257" t="s">
        <v>206</v>
      </c>
      <c r="AU331" s="257" t="s">
        <v>85</v>
      </c>
      <c r="AY331" s="16" t="s">
        <v>204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210</v>
      </c>
      <c r="BM331" s="257" t="s">
        <v>416</v>
      </c>
    </row>
    <row r="332" spans="1:63" s="12" customFormat="1" ht="22.8" customHeight="1">
      <c r="A332" s="12"/>
      <c r="B332" s="229"/>
      <c r="C332" s="230"/>
      <c r="D332" s="231" t="s">
        <v>72</v>
      </c>
      <c r="E332" s="243" t="s">
        <v>417</v>
      </c>
      <c r="F332" s="243" t="s">
        <v>418</v>
      </c>
      <c r="G332" s="230"/>
      <c r="H332" s="230"/>
      <c r="I332" s="233"/>
      <c r="J332" s="244">
        <f>BK332</f>
        <v>0</v>
      </c>
      <c r="K332" s="230"/>
      <c r="L332" s="235"/>
      <c r="M332" s="236"/>
      <c r="N332" s="237"/>
      <c r="O332" s="237"/>
      <c r="P332" s="238">
        <f>SUM(P333:P334)</f>
        <v>0</v>
      </c>
      <c r="Q332" s="237"/>
      <c r="R332" s="238">
        <f>SUM(R333:R334)</f>
        <v>0</v>
      </c>
      <c r="S332" s="237"/>
      <c r="T332" s="239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0" t="s">
        <v>80</v>
      </c>
      <c r="AT332" s="241" t="s">
        <v>72</v>
      </c>
      <c r="AU332" s="241" t="s">
        <v>80</v>
      </c>
      <c r="AY332" s="240" t="s">
        <v>204</v>
      </c>
      <c r="BK332" s="242">
        <f>SUM(BK333:BK334)</f>
        <v>0</v>
      </c>
    </row>
    <row r="333" spans="1:65" s="2" customFormat="1" ht="21.75" customHeight="1">
      <c r="A333" s="37"/>
      <c r="B333" s="38"/>
      <c r="C333" s="245" t="s">
        <v>419</v>
      </c>
      <c r="D333" s="245" t="s">
        <v>206</v>
      </c>
      <c r="E333" s="246" t="s">
        <v>420</v>
      </c>
      <c r="F333" s="247" t="s">
        <v>421</v>
      </c>
      <c r="G333" s="248" t="s">
        <v>398</v>
      </c>
      <c r="H333" s="249">
        <v>14.312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210</v>
      </c>
      <c r="AT333" s="257" t="s">
        <v>206</v>
      </c>
      <c r="AU333" s="257" t="s">
        <v>85</v>
      </c>
      <c r="AY333" s="16" t="s">
        <v>204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210</v>
      </c>
      <c r="BM333" s="257" t="s">
        <v>422</v>
      </c>
    </row>
    <row r="334" spans="1:65" s="2" customFormat="1" ht="21.75" customHeight="1">
      <c r="A334" s="37"/>
      <c r="B334" s="38"/>
      <c r="C334" s="245" t="s">
        <v>423</v>
      </c>
      <c r="D334" s="245" t="s">
        <v>206</v>
      </c>
      <c r="E334" s="246" t="s">
        <v>424</v>
      </c>
      <c r="F334" s="247" t="s">
        <v>425</v>
      </c>
      <c r="G334" s="248" t="s">
        <v>426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210</v>
      </c>
      <c r="AT334" s="257" t="s">
        <v>206</v>
      </c>
      <c r="AU334" s="257" t="s">
        <v>85</v>
      </c>
      <c r="AY334" s="16" t="s">
        <v>204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210</v>
      </c>
      <c r="BM334" s="257" t="s">
        <v>427</v>
      </c>
    </row>
    <row r="335" spans="1:63" s="12" customFormat="1" ht="25.9" customHeight="1">
      <c r="A335" s="12"/>
      <c r="B335" s="229"/>
      <c r="C335" s="230"/>
      <c r="D335" s="231" t="s">
        <v>72</v>
      </c>
      <c r="E335" s="232" t="s">
        <v>428</v>
      </c>
      <c r="F335" s="232" t="s">
        <v>429</v>
      </c>
      <c r="G335" s="230"/>
      <c r="H335" s="230"/>
      <c r="I335" s="233"/>
      <c r="J335" s="234">
        <f>BK335</f>
        <v>0</v>
      </c>
      <c r="K335" s="230"/>
      <c r="L335" s="235"/>
      <c r="M335" s="236"/>
      <c r="N335" s="237"/>
      <c r="O335" s="237"/>
      <c r="P335" s="238">
        <f>P336+P349+P360+P371+P374+P390</f>
        <v>0</v>
      </c>
      <c r="Q335" s="237"/>
      <c r="R335" s="238">
        <f>R336+R349+R360+R371+R374+R390</f>
        <v>2.7655315999999996</v>
      </c>
      <c r="S335" s="237"/>
      <c r="T335" s="239">
        <f>T336+T349+T360+T371+T374+T390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85</v>
      </c>
      <c r="AT335" s="241" t="s">
        <v>72</v>
      </c>
      <c r="AU335" s="241" t="s">
        <v>73</v>
      </c>
      <c r="AY335" s="240" t="s">
        <v>204</v>
      </c>
      <c r="BK335" s="242">
        <f>BK336+BK349+BK360+BK371+BK374+BK390</f>
        <v>0</v>
      </c>
    </row>
    <row r="336" spans="1:63" s="12" customFormat="1" ht="22.8" customHeight="1">
      <c r="A336" s="12"/>
      <c r="B336" s="229"/>
      <c r="C336" s="230"/>
      <c r="D336" s="231" t="s">
        <v>72</v>
      </c>
      <c r="E336" s="243" t="s">
        <v>430</v>
      </c>
      <c r="F336" s="243" t="s">
        <v>431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SUM(P337:P348)</f>
        <v>0</v>
      </c>
      <c r="Q336" s="237"/>
      <c r="R336" s="238">
        <f>SUM(R337:R348)</f>
        <v>0.020489999999999998</v>
      </c>
      <c r="S336" s="237"/>
      <c r="T336" s="239">
        <f>SUM(T337:T348)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85</v>
      </c>
      <c r="AT336" s="241" t="s">
        <v>72</v>
      </c>
      <c r="AU336" s="241" t="s">
        <v>80</v>
      </c>
      <c r="AY336" s="240" t="s">
        <v>204</v>
      </c>
      <c r="BK336" s="242">
        <f>SUM(BK337:BK348)</f>
        <v>0</v>
      </c>
    </row>
    <row r="337" spans="1:65" s="2" customFormat="1" ht="21.75" customHeight="1">
      <c r="A337" s="37"/>
      <c r="B337" s="38"/>
      <c r="C337" s="245" t="s">
        <v>432</v>
      </c>
      <c r="D337" s="245" t="s">
        <v>206</v>
      </c>
      <c r="E337" s="246" t="s">
        <v>433</v>
      </c>
      <c r="F337" s="247" t="s">
        <v>434</v>
      </c>
      <c r="G337" s="248" t="s">
        <v>209</v>
      </c>
      <c r="H337" s="249">
        <v>3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0.00187</v>
      </c>
      <c r="R337" s="255">
        <f>Q337*H337</f>
        <v>0.0056099999999999995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309</v>
      </c>
      <c r="AT337" s="257" t="s">
        <v>206</v>
      </c>
      <c r="AU337" s="257" t="s">
        <v>85</v>
      </c>
      <c r="AY337" s="16" t="s">
        <v>204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309</v>
      </c>
      <c r="BM337" s="257" t="s">
        <v>435</v>
      </c>
    </row>
    <row r="338" spans="1:65" s="2" customFormat="1" ht="16.5" customHeight="1">
      <c r="A338" s="37"/>
      <c r="B338" s="38"/>
      <c r="C338" s="245" t="s">
        <v>436</v>
      </c>
      <c r="D338" s="245" t="s">
        <v>206</v>
      </c>
      <c r="E338" s="246" t="s">
        <v>437</v>
      </c>
      <c r="F338" s="247" t="s">
        <v>438</v>
      </c>
      <c r="G338" s="248" t="s">
        <v>317</v>
      </c>
      <c r="H338" s="249">
        <v>12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0.00029</v>
      </c>
      <c r="R338" s="255">
        <f>Q338*H338</f>
        <v>0.00348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309</v>
      </c>
      <c r="AT338" s="257" t="s">
        <v>206</v>
      </c>
      <c r="AU338" s="257" t="s">
        <v>85</v>
      </c>
      <c r="AY338" s="16" t="s">
        <v>204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309</v>
      </c>
      <c r="BM338" s="257" t="s">
        <v>439</v>
      </c>
    </row>
    <row r="339" spans="1:51" s="14" customFormat="1" ht="12">
      <c r="A339" s="14"/>
      <c r="B339" s="270"/>
      <c r="C339" s="271"/>
      <c r="D339" s="261" t="s">
        <v>212</v>
      </c>
      <c r="E339" s="272" t="s">
        <v>1</v>
      </c>
      <c r="F339" s="273" t="s">
        <v>440</v>
      </c>
      <c r="G339" s="271"/>
      <c r="H339" s="274">
        <v>12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0" t="s">
        <v>212</v>
      </c>
      <c r="AU339" s="280" t="s">
        <v>85</v>
      </c>
      <c r="AV339" s="14" t="s">
        <v>85</v>
      </c>
      <c r="AW339" s="14" t="s">
        <v>30</v>
      </c>
      <c r="AX339" s="14" t="s">
        <v>73</v>
      </c>
      <c r="AY339" s="280" t="s">
        <v>204</v>
      </c>
    </row>
    <row r="340" spans="1:65" s="2" customFormat="1" ht="16.5" customHeight="1">
      <c r="A340" s="37"/>
      <c r="B340" s="38"/>
      <c r="C340" s="245" t="s">
        <v>441</v>
      </c>
      <c r="D340" s="245" t="s">
        <v>206</v>
      </c>
      <c r="E340" s="246" t="s">
        <v>442</v>
      </c>
      <c r="F340" s="247" t="s">
        <v>443</v>
      </c>
      <c r="G340" s="248" t="s">
        <v>317</v>
      </c>
      <c r="H340" s="249">
        <v>24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0.00035</v>
      </c>
      <c r="R340" s="255">
        <f>Q340*H340</f>
        <v>0.0084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309</v>
      </c>
      <c r="AT340" s="257" t="s">
        <v>206</v>
      </c>
      <c r="AU340" s="257" t="s">
        <v>85</v>
      </c>
      <c r="AY340" s="16" t="s">
        <v>204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309</v>
      </c>
      <c r="BM340" s="257" t="s">
        <v>444</v>
      </c>
    </row>
    <row r="341" spans="1:51" s="14" customFormat="1" ht="12">
      <c r="A341" s="14"/>
      <c r="B341" s="270"/>
      <c r="C341" s="271"/>
      <c r="D341" s="261" t="s">
        <v>212</v>
      </c>
      <c r="E341" s="272" t="s">
        <v>1</v>
      </c>
      <c r="F341" s="273" t="s">
        <v>445</v>
      </c>
      <c r="G341" s="271"/>
      <c r="H341" s="274">
        <v>24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212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204</v>
      </c>
    </row>
    <row r="342" spans="1:65" s="2" customFormat="1" ht="21.75" customHeight="1">
      <c r="A342" s="37"/>
      <c r="B342" s="38"/>
      <c r="C342" s="245" t="s">
        <v>446</v>
      </c>
      <c r="D342" s="245" t="s">
        <v>206</v>
      </c>
      <c r="E342" s="246" t="s">
        <v>447</v>
      </c>
      <c r="F342" s="247" t="s">
        <v>448</v>
      </c>
      <c r="G342" s="248" t="s">
        <v>209</v>
      </c>
      <c r="H342" s="249">
        <v>6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0.0005</v>
      </c>
      <c r="R342" s="255">
        <f>Q342*H342</f>
        <v>0.003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309</v>
      </c>
      <c r="AT342" s="257" t="s">
        <v>206</v>
      </c>
      <c r="AU342" s="257" t="s">
        <v>85</v>
      </c>
      <c r="AY342" s="16" t="s">
        <v>204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309</v>
      </c>
      <c r="BM342" s="257" t="s">
        <v>449</v>
      </c>
    </row>
    <row r="343" spans="1:51" s="14" customFormat="1" ht="12">
      <c r="A343" s="14"/>
      <c r="B343" s="270"/>
      <c r="C343" s="271"/>
      <c r="D343" s="261" t="s">
        <v>212</v>
      </c>
      <c r="E343" s="272" t="s">
        <v>1</v>
      </c>
      <c r="F343" s="273" t="s">
        <v>450</v>
      </c>
      <c r="G343" s="271"/>
      <c r="H343" s="274">
        <v>6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212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204</v>
      </c>
    </row>
    <row r="344" spans="1:65" s="2" customFormat="1" ht="16.5" customHeight="1">
      <c r="A344" s="37"/>
      <c r="B344" s="38"/>
      <c r="C344" s="245" t="s">
        <v>451</v>
      </c>
      <c r="D344" s="245" t="s">
        <v>206</v>
      </c>
      <c r="E344" s="246" t="s">
        <v>452</v>
      </c>
      <c r="F344" s="247" t="s">
        <v>453</v>
      </c>
      <c r="G344" s="248" t="s">
        <v>317</v>
      </c>
      <c r="H344" s="249">
        <v>36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309</v>
      </c>
      <c r="AT344" s="257" t="s">
        <v>206</v>
      </c>
      <c r="AU344" s="257" t="s">
        <v>85</v>
      </c>
      <c r="AY344" s="16" t="s">
        <v>204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309</v>
      </c>
      <c r="BM344" s="257" t="s">
        <v>454</v>
      </c>
    </row>
    <row r="345" spans="1:51" s="14" customFormat="1" ht="12">
      <c r="A345" s="14"/>
      <c r="B345" s="270"/>
      <c r="C345" s="271"/>
      <c r="D345" s="261" t="s">
        <v>212</v>
      </c>
      <c r="E345" s="272" t="s">
        <v>1</v>
      </c>
      <c r="F345" s="273" t="s">
        <v>455</v>
      </c>
      <c r="G345" s="271"/>
      <c r="H345" s="274">
        <v>36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212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204</v>
      </c>
    </row>
    <row r="346" spans="1:65" s="2" customFormat="1" ht="16.5" customHeight="1">
      <c r="A346" s="37"/>
      <c r="B346" s="38"/>
      <c r="C346" s="245" t="s">
        <v>456</v>
      </c>
      <c r="D346" s="245" t="s">
        <v>206</v>
      </c>
      <c r="E346" s="246" t="s">
        <v>457</v>
      </c>
      <c r="F346" s="247" t="s">
        <v>458</v>
      </c>
      <c r="G346" s="248" t="s">
        <v>317</v>
      </c>
      <c r="H346" s="249">
        <v>36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309</v>
      </c>
      <c r="AT346" s="257" t="s">
        <v>206</v>
      </c>
      <c r="AU346" s="257" t="s">
        <v>85</v>
      </c>
      <c r="AY346" s="16" t="s">
        <v>204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309</v>
      </c>
      <c r="BM346" s="257" t="s">
        <v>459</v>
      </c>
    </row>
    <row r="347" spans="1:51" s="14" customFormat="1" ht="12">
      <c r="A347" s="14"/>
      <c r="B347" s="270"/>
      <c r="C347" s="271"/>
      <c r="D347" s="261" t="s">
        <v>212</v>
      </c>
      <c r="E347" s="272" t="s">
        <v>1</v>
      </c>
      <c r="F347" s="273" t="s">
        <v>455</v>
      </c>
      <c r="G347" s="271"/>
      <c r="H347" s="274">
        <v>36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212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204</v>
      </c>
    </row>
    <row r="348" spans="1:65" s="2" customFormat="1" ht="21.75" customHeight="1">
      <c r="A348" s="37"/>
      <c r="B348" s="38"/>
      <c r="C348" s="245" t="s">
        <v>460</v>
      </c>
      <c r="D348" s="245" t="s">
        <v>206</v>
      </c>
      <c r="E348" s="246" t="s">
        <v>461</v>
      </c>
      <c r="F348" s="247" t="s">
        <v>462</v>
      </c>
      <c r="G348" s="248" t="s">
        <v>398</v>
      </c>
      <c r="H348" s="249">
        <v>0.02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210</v>
      </c>
      <c r="AT348" s="257" t="s">
        <v>206</v>
      </c>
      <c r="AU348" s="257" t="s">
        <v>85</v>
      </c>
      <c r="AY348" s="16" t="s">
        <v>204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210</v>
      </c>
      <c r="BM348" s="257" t="s">
        <v>463</v>
      </c>
    </row>
    <row r="349" spans="1:63" s="12" customFormat="1" ht="22.8" customHeight="1">
      <c r="A349" s="12"/>
      <c r="B349" s="229"/>
      <c r="C349" s="230"/>
      <c r="D349" s="231" t="s">
        <v>72</v>
      </c>
      <c r="E349" s="243" t="s">
        <v>464</v>
      </c>
      <c r="F349" s="243" t="s">
        <v>465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SUM(P350:P359)</f>
        <v>0</v>
      </c>
      <c r="Q349" s="237"/>
      <c r="R349" s="238">
        <f>SUM(R350:R359)</f>
        <v>0.0588</v>
      </c>
      <c r="S349" s="237"/>
      <c r="T349" s="239">
        <f>SUM(T350:T359)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85</v>
      </c>
      <c r="AT349" s="241" t="s">
        <v>72</v>
      </c>
      <c r="AU349" s="241" t="s">
        <v>80</v>
      </c>
      <c r="AY349" s="240" t="s">
        <v>204</v>
      </c>
      <c r="BK349" s="242">
        <f>SUM(BK350:BK359)</f>
        <v>0</v>
      </c>
    </row>
    <row r="350" spans="1:65" s="2" customFormat="1" ht="16.5" customHeight="1">
      <c r="A350" s="37"/>
      <c r="B350" s="38"/>
      <c r="C350" s="245" t="s">
        <v>466</v>
      </c>
      <c r="D350" s="245" t="s">
        <v>206</v>
      </c>
      <c r="E350" s="246" t="s">
        <v>467</v>
      </c>
      <c r="F350" s="247" t="s">
        <v>468</v>
      </c>
      <c r="G350" s="248" t="s">
        <v>209</v>
      </c>
      <c r="H350" s="249">
        <v>1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0.00245</v>
      </c>
      <c r="R350" s="255">
        <f>Q350*H350</f>
        <v>0.00245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309</v>
      </c>
      <c r="AT350" s="257" t="s">
        <v>206</v>
      </c>
      <c r="AU350" s="257" t="s">
        <v>85</v>
      </c>
      <c r="AY350" s="16" t="s">
        <v>204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309</v>
      </c>
      <c r="BM350" s="257" t="s">
        <v>469</v>
      </c>
    </row>
    <row r="351" spans="1:65" s="2" customFormat="1" ht="16.5" customHeight="1">
      <c r="A351" s="37"/>
      <c r="B351" s="38"/>
      <c r="C351" s="245" t="s">
        <v>470</v>
      </c>
      <c r="D351" s="245" t="s">
        <v>206</v>
      </c>
      <c r="E351" s="246" t="s">
        <v>471</v>
      </c>
      <c r="F351" s="247" t="s">
        <v>472</v>
      </c>
      <c r="G351" s="248" t="s">
        <v>317</v>
      </c>
      <c r="H351" s="249">
        <v>7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0.00245</v>
      </c>
      <c r="R351" s="255">
        <f>Q351*H351</f>
        <v>0.01715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309</v>
      </c>
      <c r="AT351" s="257" t="s">
        <v>206</v>
      </c>
      <c r="AU351" s="257" t="s">
        <v>85</v>
      </c>
      <c r="AY351" s="16" t="s">
        <v>204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309</v>
      </c>
      <c r="BM351" s="257" t="s">
        <v>473</v>
      </c>
    </row>
    <row r="352" spans="1:65" s="2" customFormat="1" ht="16.5" customHeight="1">
      <c r="A352" s="37"/>
      <c r="B352" s="38"/>
      <c r="C352" s="245" t="s">
        <v>474</v>
      </c>
      <c r="D352" s="245" t="s">
        <v>206</v>
      </c>
      <c r="E352" s="246" t="s">
        <v>475</v>
      </c>
      <c r="F352" s="247" t="s">
        <v>476</v>
      </c>
      <c r="G352" s="248" t="s">
        <v>317</v>
      </c>
      <c r="H352" s="249">
        <v>7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0.00245</v>
      </c>
      <c r="R352" s="255">
        <f>Q352*H352</f>
        <v>0.01715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309</v>
      </c>
      <c r="AT352" s="257" t="s">
        <v>206</v>
      </c>
      <c r="AU352" s="257" t="s">
        <v>85</v>
      </c>
      <c r="AY352" s="16" t="s">
        <v>204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309</v>
      </c>
      <c r="BM352" s="257" t="s">
        <v>477</v>
      </c>
    </row>
    <row r="353" spans="1:65" s="2" customFormat="1" ht="16.5" customHeight="1">
      <c r="A353" s="37"/>
      <c r="B353" s="38"/>
      <c r="C353" s="245" t="s">
        <v>478</v>
      </c>
      <c r="D353" s="245" t="s">
        <v>206</v>
      </c>
      <c r="E353" s="246" t="s">
        <v>479</v>
      </c>
      <c r="F353" s="247" t="s">
        <v>480</v>
      </c>
      <c r="G353" s="248" t="s">
        <v>209</v>
      </c>
      <c r="H353" s="249">
        <v>4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0.00245</v>
      </c>
      <c r="R353" s="255">
        <f>Q353*H353</f>
        <v>0.0098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309</v>
      </c>
      <c r="AT353" s="257" t="s">
        <v>206</v>
      </c>
      <c r="AU353" s="257" t="s">
        <v>85</v>
      </c>
      <c r="AY353" s="16" t="s">
        <v>204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309</v>
      </c>
      <c r="BM353" s="257" t="s">
        <v>481</v>
      </c>
    </row>
    <row r="354" spans="1:65" s="2" customFormat="1" ht="16.5" customHeight="1">
      <c r="A354" s="37"/>
      <c r="B354" s="38"/>
      <c r="C354" s="245" t="s">
        <v>482</v>
      </c>
      <c r="D354" s="245" t="s">
        <v>206</v>
      </c>
      <c r="E354" s="246" t="s">
        <v>483</v>
      </c>
      <c r="F354" s="247" t="s">
        <v>484</v>
      </c>
      <c r="G354" s="248" t="s">
        <v>209</v>
      </c>
      <c r="H354" s="249">
        <v>1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0.00245</v>
      </c>
      <c r="R354" s="255">
        <f>Q354*H354</f>
        <v>0.00245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309</v>
      </c>
      <c r="AT354" s="257" t="s">
        <v>206</v>
      </c>
      <c r="AU354" s="257" t="s">
        <v>85</v>
      </c>
      <c r="AY354" s="16" t="s">
        <v>204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309</v>
      </c>
      <c r="BM354" s="257" t="s">
        <v>485</v>
      </c>
    </row>
    <row r="355" spans="1:65" s="2" customFormat="1" ht="16.5" customHeight="1">
      <c r="A355" s="37"/>
      <c r="B355" s="38"/>
      <c r="C355" s="245" t="s">
        <v>486</v>
      </c>
      <c r="D355" s="245" t="s">
        <v>206</v>
      </c>
      <c r="E355" s="246" t="s">
        <v>487</v>
      </c>
      <c r="F355" s="247" t="s">
        <v>488</v>
      </c>
      <c r="G355" s="248" t="s">
        <v>209</v>
      </c>
      <c r="H355" s="249">
        <v>1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0.00245</v>
      </c>
      <c r="R355" s="255">
        <f>Q355*H355</f>
        <v>0.00245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309</v>
      </c>
      <c r="AT355" s="257" t="s">
        <v>206</v>
      </c>
      <c r="AU355" s="257" t="s">
        <v>85</v>
      </c>
      <c r="AY355" s="16" t="s">
        <v>204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309</v>
      </c>
      <c r="BM355" s="257" t="s">
        <v>489</v>
      </c>
    </row>
    <row r="356" spans="1:65" s="2" customFormat="1" ht="16.5" customHeight="1">
      <c r="A356" s="37"/>
      <c r="B356" s="38"/>
      <c r="C356" s="245" t="s">
        <v>490</v>
      </c>
      <c r="D356" s="245" t="s">
        <v>206</v>
      </c>
      <c r="E356" s="246" t="s">
        <v>491</v>
      </c>
      <c r="F356" s="247" t="s">
        <v>492</v>
      </c>
      <c r="G356" s="248" t="s">
        <v>209</v>
      </c>
      <c r="H356" s="249">
        <v>1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0.00245</v>
      </c>
      <c r="R356" s="255">
        <f>Q356*H356</f>
        <v>0.00245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309</v>
      </c>
      <c r="AT356" s="257" t="s">
        <v>206</v>
      </c>
      <c r="AU356" s="257" t="s">
        <v>85</v>
      </c>
      <c r="AY356" s="16" t="s">
        <v>204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309</v>
      </c>
      <c r="BM356" s="257" t="s">
        <v>493</v>
      </c>
    </row>
    <row r="357" spans="1:65" s="2" customFormat="1" ht="16.5" customHeight="1">
      <c r="A357" s="37"/>
      <c r="B357" s="38"/>
      <c r="C357" s="245" t="s">
        <v>494</v>
      </c>
      <c r="D357" s="245" t="s">
        <v>206</v>
      </c>
      <c r="E357" s="246" t="s">
        <v>495</v>
      </c>
      <c r="F357" s="247" t="s">
        <v>496</v>
      </c>
      <c r="G357" s="248" t="s">
        <v>209</v>
      </c>
      <c r="H357" s="249">
        <v>1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0.00245</v>
      </c>
      <c r="R357" s="255">
        <f>Q357*H357</f>
        <v>0.00245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309</v>
      </c>
      <c r="AT357" s="257" t="s">
        <v>206</v>
      </c>
      <c r="AU357" s="257" t="s">
        <v>85</v>
      </c>
      <c r="AY357" s="16" t="s">
        <v>204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309</v>
      </c>
      <c r="BM357" s="257" t="s">
        <v>497</v>
      </c>
    </row>
    <row r="358" spans="1:65" s="2" customFormat="1" ht="16.5" customHeight="1">
      <c r="A358" s="37"/>
      <c r="B358" s="38"/>
      <c r="C358" s="245" t="s">
        <v>498</v>
      </c>
      <c r="D358" s="245" t="s">
        <v>206</v>
      </c>
      <c r="E358" s="246" t="s">
        <v>499</v>
      </c>
      <c r="F358" s="247" t="s">
        <v>500</v>
      </c>
      <c r="G358" s="248" t="s">
        <v>209</v>
      </c>
      <c r="H358" s="249">
        <v>1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0.00245</v>
      </c>
      <c r="R358" s="255">
        <f>Q358*H358</f>
        <v>0.00245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309</v>
      </c>
      <c r="AT358" s="257" t="s">
        <v>206</v>
      </c>
      <c r="AU358" s="257" t="s">
        <v>85</v>
      </c>
      <c r="AY358" s="16" t="s">
        <v>204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309</v>
      </c>
      <c r="BM358" s="257" t="s">
        <v>501</v>
      </c>
    </row>
    <row r="359" spans="1:65" s="2" customFormat="1" ht="21.75" customHeight="1">
      <c r="A359" s="37"/>
      <c r="B359" s="38"/>
      <c r="C359" s="245" t="s">
        <v>502</v>
      </c>
      <c r="D359" s="245" t="s">
        <v>206</v>
      </c>
      <c r="E359" s="246" t="s">
        <v>503</v>
      </c>
      <c r="F359" s="247" t="s">
        <v>504</v>
      </c>
      <c r="G359" s="248" t="s">
        <v>398</v>
      </c>
      <c r="H359" s="249">
        <v>0.059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</v>
      </c>
      <c r="R359" s="255">
        <f>Q359*H359</f>
        <v>0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210</v>
      </c>
      <c r="AT359" s="257" t="s">
        <v>206</v>
      </c>
      <c r="AU359" s="257" t="s">
        <v>85</v>
      </c>
      <c r="AY359" s="16" t="s">
        <v>204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210</v>
      </c>
      <c r="BM359" s="257" t="s">
        <v>505</v>
      </c>
    </row>
    <row r="360" spans="1:63" s="12" customFormat="1" ht="22.8" customHeight="1">
      <c r="A360" s="12"/>
      <c r="B360" s="229"/>
      <c r="C360" s="230"/>
      <c r="D360" s="231" t="s">
        <v>72</v>
      </c>
      <c r="E360" s="243" t="s">
        <v>506</v>
      </c>
      <c r="F360" s="243" t="s">
        <v>507</v>
      </c>
      <c r="G360" s="230"/>
      <c r="H360" s="230"/>
      <c r="I360" s="233"/>
      <c r="J360" s="244">
        <f>BK360</f>
        <v>0</v>
      </c>
      <c r="K360" s="230"/>
      <c r="L360" s="235"/>
      <c r="M360" s="236"/>
      <c r="N360" s="237"/>
      <c r="O360" s="237"/>
      <c r="P360" s="238">
        <f>SUM(P361:P370)</f>
        <v>0</v>
      </c>
      <c r="Q360" s="237"/>
      <c r="R360" s="238">
        <f>SUM(R361:R370)</f>
        <v>0.07919999999999996</v>
      </c>
      <c r="S360" s="237"/>
      <c r="T360" s="239">
        <f>SUM(T361:T370)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40" t="s">
        <v>85</v>
      </c>
      <c r="AT360" s="241" t="s">
        <v>72</v>
      </c>
      <c r="AU360" s="241" t="s">
        <v>80</v>
      </c>
      <c r="AY360" s="240" t="s">
        <v>204</v>
      </c>
      <c r="BK360" s="242">
        <f>SUM(BK361:BK370)</f>
        <v>0</v>
      </c>
    </row>
    <row r="361" spans="1:65" s="2" customFormat="1" ht="16.5" customHeight="1">
      <c r="A361" s="37"/>
      <c r="B361" s="38"/>
      <c r="C361" s="245" t="s">
        <v>508</v>
      </c>
      <c r="D361" s="245" t="s">
        <v>206</v>
      </c>
      <c r="E361" s="246" t="s">
        <v>509</v>
      </c>
      <c r="F361" s="247" t="s">
        <v>510</v>
      </c>
      <c r="G361" s="248" t="s">
        <v>209</v>
      </c>
      <c r="H361" s="249">
        <v>1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0.0022</v>
      </c>
      <c r="R361" s="255">
        <f>Q361*H361</f>
        <v>0.0022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309</v>
      </c>
      <c r="AT361" s="257" t="s">
        <v>206</v>
      </c>
      <c r="AU361" s="257" t="s">
        <v>85</v>
      </c>
      <c r="AY361" s="16" t="s">
        <v>204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309</v>
      </c>
      <c r="BM361" s="257" t="s">
        <v>511</v>
      </c>
    </row>
    <row r="362" spans="1:65" s="2" customFormat="1" ht="21.75" customHeight="1">
      <c r="A362" s="37"/>
      <c r="B362" s="38"/>
      <c r="C362" s="245" t="s">
        <v>512</v>
      </c>
      <c r="D362" s="245" t="s">
        <v>206</v>
      </c>
      <c r="E362" s="246" t="s">
        <v>513</v>
      </c>
      <c r="F362" s="247" t="s">
        <v>514</v>
      </c>
      <c r="G362" s="248" t="s">
        <v>317</v>
      </c>
      <c r="H362" s="249">
        <v>14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0.0022</v>
      </c>
      <c r="R362" s="255">
        <f>Q362*H362</f>
        <v>0.0308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309</v>
      </c>
      <c r="AT362" s="257" t="s">
        <v>206</v>
      </c>
      <c r="AU362" s="257" t="s">
        <v>85</v>
      </c>
      <c r="AY362" s="16" t="s">
        <v>204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309</v>
      </c>
      <c r="BM362" s="257" t="s">
        <v>515</v>
      </c>
    </row>
    <row r="363" spans="1:65" s="2" customFormat="1" ht="21.75" customHeight="1">
      <c r="A363" s="37"/>
      <c r="B363" s="38"/>
      <c r="C363" s="245" t="s">
        <v>516</v>
      </c>
      <c r="D363" s="245" t="s">
        <v>206</v>
      </c>
      <c r="E363" s="246" t="s">
        <v>517</v>
      </c>
      <c r="F363" s="247" t="s">
        <v>518</v>
      </c>
      <c r="G363" s="248" t="s">
        <v>317</v>
      </c>
      <c r="H363" s="249">
        <v>14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0.0022</v>
      </c>
      <c r="R363" s="255">
        <f>Q363*H363</f>
        <v>0.0308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309</v>
      </c>
      <c r="AT363" s="257" t="s">
        <v>206</v>
      </c>
      <c r="AU363" s="257" t="s">
        <v>85</v>
      </c>
      <c r="AY363" s="16" t="s">
        <v>204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309</v>
      </c>
      <c r="BM363" s="257" t="s">
        <v>519</v>
      </c>
    </row>
    <row r="364" spans="1:65" s="2" customFormat="1" ht="16.5" customHeight="1">
      <c r="A364" s="37"/>
      <c r="B364" s="38"/>
      <c r="C364" s="245" t="s">
        <v>520</v>
      </c>
      <c r="D364" s="245" t="s">
        <v>206</v>
      </c>
      <c r="E364" s="246" t="s">
        <v>521</v>
      </c>
      <c r="F364" s="247" t="s">
        <v>522</v>
      </c>
      <c r="G364" s="248" t="s">
        <v>209</v>
      </c>
      <c r="H364" s="249">
        <v>2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0.0022</v>
      </c>
      <c r="R364" s="255">
        <f>Q364*H364</f>
        <v>0.0044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309</v>
      </c>
      <c r="AT364" s="257" t="s">
        <v>206</v>
      </c>
      <c r="AU364" s="257" t="s">
        <v>85</v>
      </c>
      <c r="AY364" s="16" t="s">
        <v>204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309</v>
      </c>
      <c r="BM364" s="257" t="s">
        <v>523</v>
      </c>
    </row>
    <row r="365" spans="1:65" s="2" customFormat="1" ht="16.5" customHeight="1">
      <c r="A365" s="37"/>
      <c r="B365" s="38"/>
      <c r="C365" s="245" t="s">
        <v>524</v>
      </c>
      <c r="D365" s="245" t="s">
        <v>206</v>
      </c>
      <c r="E365" s="246" t="s">
        <v>525</v>
      </c>
      <c r="F365" s="247" t="s">
        <v>526</v>
      </c>
      <c r="G365" s="248" t="s">
        <v>209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0.0022</v>
      </c>
      <c r="R365" s="255">
        <f>Q365*H365</f>
        <v>0.0022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309</v>
      </c>
      <c r="AT365" s="257" t="s">
        <v>206</v>
      </c>
      <c r="AU365" s="257" t="s">
        <v>85</v>
      </c>
      <c r="AY365" s="16" t="s">
        <v>204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309</v>
      </c>
      <c r="BM365" s="257" t="s">
        <v>527</v>
      </c>
    </row>
    <row r="366" spans="1:65" s="2" customFormat="1" ht="16.5" customHeight="1">
      <c r="A366" s="37"/>
      <c r="B366" s="38"/>
      <c r="C366" s="245" t="s">
        <v>528</v>
      </c>
      <c r="D366" s="245" t="s">
        <v>206</v>
      </c>
      <c r="E366" s="246" t="s">
        <v>529</v>
      </c>
      <c r="F366" s="247" t="s">
        <v>530</v>
      </c>
      <c r="G366" s="248" t="s">
        <v>209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309</v>
      </c>
      <c r="AT366" s="257" t="s">
        <v>206</v>
      </c>
      <c r="AU366" s="257" t="s">
        <v>85</v>
      </c>
      <c r="AY366" s="16" t="s">
        <v>204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309</v>
      </c>
      <c r="BM366" s="257" t="s">
        <v>531</v>
      </c>
    </row>
    <row r="367" spans="1:65" s="2" customFormat="1" ht="16.5" customHeight="1">
      <c r="A367" s="37"/>
      <c r="B367" s="38"/>
      <c r="C367" s="245" t="s">
        <v>532</v>
      </c>
      <c r="D367" s="245" t="s">
        <v>206</v>
      </c>
      <c r="E367" s="246" t="s">
        <v>533</v>
      </c>
      <c r="F367" s="247" t="s">
        <v>534</v>
      </c>
      <c r="G367" s="248" t="s">
        <v>209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0.0022</v>
      </c>
      <c r="R367" s="255">
        <f>Q367*H367</f>
        <v>0.0022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309</v>
      </c>
      <c r="AT367" s="257" t="s">
        <v>206</v>
      </c>
      <c r="AU367" s="257" t="s">
        <v>85</v>
      </c>
      <c r="AY367" s="16" t="s">
        <v>204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309</v>
      </c>
      <c r="BM367" s="257" t="s">
        <v>535</v>
      </c>
    </row>
    <row r="368" spans="1:65" s="2" customFormat="1" ht="33" customHeight="1">
      <c r="A368" s="37"/>
      <c r="B368" s="38"/>
      <c r="C368" s="245" t="s">
        <v>536</v>
      </c>
      <c r="D368" s="245" t="s">
        <v>206</v>
      </c>
      <c r="E368" s="246" t="s">
        <v>537</v>
      </c>
      <c r="F368" s="247" t="s">
        <v>538</v>
      </c>
      <c r="G368" s="248" t="s">
        <v>209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0.0022</v>
      </c>
      <c r="R368" s="255">
        <f>Q368*H368</f>
        <v>0.0022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309</v>
      </c>
      <c r="AT368" s="257" t="s">
        <v>206</v>
      </c>
      <c r="AU368" s="257" t="s">
        <v>85</v>
      </c>
      <c r="AY368" s="16" t="s">
        <v>204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309</v>
      </c>
      <c r="BM368" s="257" t="s">
        <v>539</v>
      </c>
    </row>
    <row r="369" spans="1:65" s="2" customFormat="1" ht="21.75" customHeight="1">
      <c r="A369" s="37"/>
      <c r="B369" s="38"/>
      <c r="C369" s="245" t="s">
        <v>278</v>
      </c>
      <c r="D369" s="245" t="s">
        <v>206</v>
      </c>
      <c r="E369" s="246" t="s">
        <v>540</v>
      </c>
      <c r="F369" s="247" t="s">
        <v>541</v>
      </c>
      <c r="G369" s="248" t="s">
        <v>209</v>
      </c>
      <c r="H369" s="249">
        <v>1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0.0022</v>
      </c>
      <c r="R369" s="255">
        <f>Q369*H369</f>
        <v>0.0022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309</v>
      </c>
      <c r="AT369" s="257" t="s">
        <v>206</v>
      </c>
      <c r="AU369" s="257" t="s">
        <v>85</v>
      </c>
      <c r="AY369" s="16" t="s">
        <v>204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309</v>
      </c>
      <c r="BM369" s="257" t="s">
        <v>542</v>
      </c>
    </row>
    <row r="370" spans="1:65" s="2" customFormat="1" ht="21.75" customHeight="1">
      <c r="A370" s="37"/>
      <c r="B370" s="38"/>
      <c r="C370" s="245" t="s">
        <v>543</v>
      </c>
      <c r="D370" s="245" t="s">
        <v>206</v>
      </c>
      <c r="E370" s="246" t="s">
        <v>544</v>
      </c>
      <c r="F370" s="247" t="s">
        <v>545</v>
      </c>
      <c r="G370" s="248" t="s">
        <v>398</v>
      </c>
      <c r="H370" s="249">
        <v>0.079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309</v>
      </c>
      <c r="AT370" s="257" t="s">
        <v>206</v>
      </c>
      <c r="AU370" s="257" t="s">
        <v>85</v>
      </c>
      <c r="AY370" s="16" t="s">
        <v>204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309</v>
      </c>
      <c r="BM370" s="257" t="s">
        <v>546</v>
      </c>
    </row>
    <row r="371" spans="1:63" s="12" customFormat="1" ht="22.8" customHeight="1">
      <c r="A371" s="12"/>
      <c r="B371" s="229"/>
      <c r="C371" s="230"/>
      <c r="D371" s="231" t="s">
        <v>72</v>
      </c>
      <c r="E371" s="243" t="s">
        <v>547</v>
      </c>
      <c r="F371" s="243" t="s">
        <v>548</v>
      </c>
      <c r="G371" s="230"/>
      <c r="H371" s="230"/>
      <c r="I371" s="233"/>
      <c r="J371" s="244">
        <f>BK371</f>
        <v>0</v>
      </c>
      <c r="K371" s="230"/>
      <c r="L371" s="235"/>
      <c r="M371" s="236"/>
      <c r="N371" s="237"/>
      <c r="O371" s="237"/>
      <c r="P371" s="238">
        <f>SUM(P372:P373)</f>
        <v>0</v>
      </c>
      <c r="Q371" s="237"/>
      <c r="R371" s="238">
        <f>SUM(R372:R373)</f>
        <v>0.04032</v>
      </c>
      <c r="S371" s="237"/>
      <c r="T371" s="239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40" t="s">
        <v>85</v>
      </c>
      <c r="AT371" s="241" t="s">
        <v>72</v>
      </c>
      <c r="AU371" s="241" t="s">
        <v>80</v>
      </c>
      <c r="AY371" s="240" t="s">
        <v>204</v>
      </c>
      <c r="BK371" s="242">
        <f>SUM(BK372:BK373)</f>
        <v>0</v>
      </c>
    </row>
    <row r="372" spans="1:65" s="2" customFormat="1" ht="21.75" customHeight="1">
      <c r="A372" s="37"/>
      <c r="B372" s="38"/>
      <c r="C372" s="245" t="s">
        <v>303</v>
      </c>
      <c r="D372" s="245" t="s">
        <v>206</v>
      </c>
      <c r="E372" s="246" t="s">
        <v>549</v>
      </c>
      <c r="F372" s="247" t="s">
        <v>550</v>
      </c>
      <c r="G372" s="248" t="s">
        <v>209</v>
      </c>
      <c r="H372" s="249">
        <v>24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0.00168</v>
      </c>
      <c r="R372" s="255">
        <f>Q372*H372</f>
        <v>0.04032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309</v>
      </c>
      <c r="AT372" s="257" t="s">
        <v>206</v>
      </c>
      <c r="AU372" s="257" t="s">
        <v>85</v>
      </c>
      <c r="AY372" s="16" t="s">
        <v>204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309</v>
      </c>
      <c r="BM372" s="257" t="s">
        <v>551</v>
      </c>
    </row>
    <row r="373" spans="1:51" s="14" customFormat="1" ht="12">
      <c r="A373" s="14"/>
      <c r="B373" s="270"/>
      <c r="C373" s="271"/>
      <c r="D373" s="261" t="s">
        <v>212</v>
      </c>
      <c r="E373" s="272" t="s">
        <v>1</v>
      </c>
      <c r="F373" s="273" t="s">
        <v>552</v>
      </c>
      <c r="G373" s="271"/>
      <c r="H373" s="274">
        <v>24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212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204</v>
      </c>
    </row>
    <row r="374" spans="1:63" s="12" customFormat="1" ht="22.8" customHeight="1">
      <c r="A374" s="12"/>
      <c r="B374" s="229"/>
      <c r="C374" s="230"/>
      <c r="D374" s="231" t="s">
        <v>72</v>
      </c>
      <c r="E374" s="243" t="s">
        <v>553</v>
      </c>
      <c r="F374" s="243" t="s">
        <v>554</v>
      </c>
      <c r="G374" s="230"/>
      <c r="H374" s="230"/>
      <c r="I374" s="233"/>
      <c r="J374" s="244">
        <f>BK374</f>
        <v>0</v>
      </c>
      <c r="K374" s="230"/>
      <c r="L374" s="235"/>
      <c r="M374" s="236"/>
      <c r="N374" s="237"/>
      <c r="O374" s="237"/>
      <c r="P374" s="238">
        <f>SUM(P375:P389)</f>
        <v>0</v>
      </c>
      <c r="Q374" s="237"/>
      <c r="R374" s="238">
        <f>SUM(R375:R389)</f>
        <v>2.1910974</v>
      </c>
      <c r="S374" s="237"/>
      <c r="T374" s="239">
        <f>SUM(T375:T389)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40" t="s">
        <v>85</v>
      </c>
      <c r="AT374" s="241" t="s">
        <v>72</v>
      </c>
      <c r="AU374" s="241" t="s">
        <v>80</v>
      </c>
      <c r="AY374" s="240" t="s">
        <v>204</v>
      </c>
      <c r="BK374" s="242">
        <f>SUM(BK375:BK389)</f>
        <v>0</v>
      </c>
    </row>
    <row r="375" spans="1:65" s="2" customFormat="1" ht="21.75" customHeight="1">
      <c r="A375" s="37"/>
      <c r="B375" s="38"/>
      <c r="C375" s="245" t="s">
        <v>555</v>
      </c>
      <c r="D375" s="245" t="s">
        <v>206</v>
      </c>
      <c r="E375" s="246" t="s">
        <v>556</v>
      </c>
      <c r="F375" s="247" t="s">
        <v>557</v>
      </c>
      <c r="G375" s="248" t="s">
        <v>228</v>
      </c>
      <c r="H375" s="249">
        <v>17.6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0.01644</v>
      </c>
      <c r="R375" s="255">
        <f>Q375*H375</f>
        <v>0.28934400000000005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309</v>
      </c>
      <c r="AT375" s="257" t="s">
        <v>206</v>
      </c>
      <c r="AU375" s="257" t="s">
        <v>85</v>
      </c>
      <c r="AY375" s="16" t="s">
        <v>204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309</v>
      </c>
      <c r="BM375" s="257" t="s">
        <v>558</v>
      </c>
    </row>
    <row r="376" spans="1:51" s="14" customFormat="1" ht="12">
      <c r="A376" s="14"/>
      <c r="B376" s="270"/>
      <c r="C376" s="271"/>
      <c r="D376" s="261" t="s">
        <v>212</v>
      </c>
      <c r="E376" s="272" t="s">
        <v>1</v>
      </c>
      <c r="F376" s="273" t="s">
        <v>559</v>
      </c>
      <c r="G376" s="271"/>
      <c r="H376" s="274">
        <v>17.6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212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204</v>
      </c>
    </row>
    <row r="377" spans="1:65" s="2" customFormat="1" ht="21.75" customHeight="1">
      <c r="A377" s="37"/>
      <c r="B377" s="38"/>
      <c r="C377" s="245" t="s">
        <v>560</v>
      </c>
      <c r="D377" s="245" t="s">
        <v>206</v>
      </c>
      <c r="E377" s="246" t="s">
        <v>561</v>
      </c>
      <c r="F377" s="247" t="s">
        <v>562</v>
      </c>
      <c r="G377" s="248" t="s">
        <v>228</v>
      </c>
      <c r="H377" s="249">
        <v>148.98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0.01223</v>
      </c>
      <c r="R377" s="255">
        <f>Q377*H377</f>
        <v>1.8220253999999998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309</v>
      </c>
      <c r="AT377" s="257" t="s">
        <v>206</v>
      </c>
      <c r="AU377" s="257" t="s">
        <v>85</v>
      </c>
      <c r="AY377" s="16" t="s">
        <v>204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309</v>
      </c>
      <c r="BM377" s="257" t="s">
        <v>563</v>
      </c>
    </row>
    <row r="378" spans="1:51" s="13" customFormat="1" ht="12">
      <c r="A378" s="13"/>
      <c r="B378" s="259"/>
      <c r="C378" s="260"/>
      <c r="D378" s="261" t="s">
        <v>212</v>
      </c>
      <c r="E378" s="262" t="s">
        <v>1</v>
      </c>
      <c r="F378" s="263" t="s">
        <v>564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212</v>
      </c>
      <c r="AU378" s="269" t="s">
        <v>85</v>
      </c>
      <c r="AV378" s="13" t="s">
        <v>80</v>
      </c>
      <c r="AW378" s="13" t="s">
        <v>30</v>
      </c>
      <c r="AX378" s="13" t="s">
        <v>73</v>
      </c>
      <c r="AY378" s="269" t="s">
        <v>204</v>
      </c>
    </row>
    <row r="379" spans="1:51" s="14" customFormat="1" ht="12">
      <c r="A379" s="14"/>
      <c r="B379" s="270"/>
      <c r="C379" s="271"/>
      <c r="D379" s="261" t="s">
        <v>212</v>
      </c>
      <c r="E379" s="272" t="s">
        <v>1</v>
      </c>
      <c r="F379" s="273" t="s">
        <v>565</v>
      </c>
      <c r="G379" s="271"/>
      <c r="H379" s="274">
        <v>63.57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212</v>
      </c>
      <c r="AU379" s="280" t="s">
        <v>85</v>
      </c>
      <c r="AV379" s="14" t="s">
        <v>85</v>
      </c>
      <c r="AW379" s="14" t="s">
        <v>30</v>
      </c>
      <c r="AX379" s="14" t="s">
        <v>73</v>
      </c>
      <c r="AY379" s="280" t="s">
        <v>204</v>
      </c>
    </row>
    <row r="380" spans="1:51" s="14" customFormat="1" ht="12">
      <c r="A380" s="14"/>
      <c r="B380" s="270"/>
      <c r="C380" s="271"/>
      <c r="D380" s="261" t="s">
        <v>212</v>
      </c>
      <c r="E380" s="272" t="s">
        <v>1</v>
      </c>
      <c r="F380" s="273" t="s">
        <v>566</v>
      </c>
      <c r="G380" s="271"/>
      <c r="H380" s="274">
        <v>63.57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212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204</v>
      </c>
    </row>
    <row r="381" spans="1:51" s="13" customFormat="1" ht="12">
      <c r="A381" s="13"/>
      <c r="B381" s="259"/>
      <c r="C381" s="260"/>
      <c r="D381" s="261" t="s">
        <v>212</v>
      </c>
      <c r="E381" s="262" t="s">
        <v>1</v>
      </c>
      <c r="F381" s="263" t="s">
        <v>567</v>
      </c>
      <c r="G381" s="260"/>
      <c r="H381" s="262" t="s">
        <v>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212</v>
      </c>
      <c r="AU381" s="269" t="s">
        <v>85</v>
      </c>
      <c r="AV381" s="13" t="s">
        <v>80</v>
      </c>
      <c r="AW381" s="13" t="s">
        <v>30</v>
      </c>
      <c r="AX381" s="13" t="s">
        <v>73</v>
      </c>
      <c r="AY381" s="269" t="s">
        <v>204</v>
      </c>
    </row>
    <row r="382" spans="1:51" s="14" customFormat="1" ht="12">
      <c r="A382" s="14"/>
      <c r="B382" s="270"/>
      <c r="C382" s="271"/>
      <c r="D382" s="261" t="s">
        <v>212</v>
      </c>
      <c r="E382" s="272" t="s">
        <v>1</v>
      </c>
      <c r="F382" s="273" t="s">
        <v>568</v>
      </c>
      <c r="G382" s="271"/>
      <c r="H382" s="274">
        <v>10.92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212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204</v>
      </c>
    </row>
    <row r="383" spans="1:51" s="14" customFormat="1" ht="12">
      <c r="A383" s="14"/>
      <c r="B383" s="270"/>
      <c r="C383" s="271"/>
      <c r="D383" s="261" t="s">
        <v>212</v>
      </c>
      <c r="E383" s="272" t="s">
        <v>1</v>
      </c>
      <c r="F383" s="273" t="s">
        <v>569</v>
      </c>
      <c r="G383" s="271"/>
      <c r="H383" s="274">
        <v>10.92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212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204</v>
      </c>
    </row>
    <row r="384" spans="1:65" s="2" customFormat="1" ht="16.5" customHeight="1">
      <c r="A384" s="37"/>
      <c r="B384" s="38"/>
      <c r="C384" s="245" t="s">
        <v>570</v>
      </c>
      <c r="D384" s="245" t="s">
        <v>206</v>
      </c>
      <c r="E384" s="246" t="s">
        <v>571</v>
      </c>
      <c r="F384" s="247" t="s">
        <v>572</v>
      </c>
      <c r="G384" s="248" t="s">
        <v>317</v>
      </c>
      <c r="H384" s="249">
        <v>15.6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0.00438</v>
      </c>
      <c r="R384" s="255">
        <f>Q384*H384</f>
        <v>0.068328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309</v>
      </c>
      <c r="AT384" s="257" t="s">
        <v>206</v>
      </c>
      <c r="AU384" s="257" t="s">
        <v>85</v>
      </c>
      <c r="AY384" s="16" t="s">
        <v>204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309</v>
      </c>
      <c r="BM384" s="257" t="s">
        <v>573</v>
      </c>
    </row>
    <row r="385" spans="1:51" s="14" customFormat="1" ht="12">
      <c r="A385" s="14"/>
      <c r="B385" s="270"/>
      <c r="C385" s="271"/>
      <c r="D385" s="261" t="s">
        <v>212</v>
      </c>
      <c r="E385" s="272" t="s">
        <v>1</v>
      </c>
      <c r="F385" s="273" t="s">
        <v>574</v>
      </c>
      <c r="G385" s="271"/>
      <c r="H385" s="274">
        <v>15.6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212</v>
      </c>
      <c r="AU385" s="280" t="s">
        <v>85</v>
      </c>
      <c r="AV385" s="14" t="s">
        <v>85</v>
      </c>
      <c r="AW385" s="14" t="s">
        <v>30</v>
      </c>
      <c r="AX385" s="14" t="s">
        <v>73</v>
      </c>
      <c r="AY385" s="280" t="s">
        <v>204</v>
      </c>
    </row>
    <row r="386" spans="1:65" s="2" customFormat="1" ht="21.75" customHeight="1">
      <c r="A386" s="37"/>
      <c r="B386" s="38"/>
      <c r="C386" s="245" t="s">
        <v>575</v>
      </c>
      <c r="D386" s="245" t="s">
        <v>206</v>
      </c>
      <c r="E386" s="246" t="s">
        <v>576</v>
      </c>
      <c r="F386" s="247" t="s">
        <v>577</v>
      </c>
      <c r="G386" s="248" t="s">
        <v>209</v>
      </c>
      <c r="H386" s="249">
        <v>12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3E-05</v>
      </c>
      <c r="R386" s="255">
        <f>Q386*H386</f>
        <v>0.00036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309</v>
      </c>
      <c r="AT386" s="257" t="s">
        <v>206</v>
      </c>
      <c r="AU386" s="257" t="s">
        <v>85</v>
      </c>
      <c r="AY386" s="16" t="s">
        <v>204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309</v>
      </c>
      <c r="BM386" s="257" t="s">
        <v>578</v>
      </c>
    </row>
    <row r="387" spans="1:51" s="14" customFormat="1" ht="12">
      <c r="A387" s="14"/>
      <c r="B387" s="270"/>
      <c r="C387" s="271"/>
      <c r="D387" s="261" t="s">
        <v>212</v>
      </c>
      <c r="E387" s="272" t="s">
        <v>1</v>
      </c>
      <c r="F387" s="273" t="s">
        <v>290</v>
      </c>
      <c r="G387" s="271"/>
      <c r="H387" s="274">
        <v>12</v>
      </c>
      <c r="I387" s="275"/>
      <c r="J387" s="271"/>
      <c r="K387" s="271"/>
      <c r="L387" s="276"/>
      <c r="M387" s="277"/>
      <c r="N387" s="278"/>
      <c r="O387" s="278"/>
      <c r="P387" s="278"/>
      <c r="Q387" s="278"/>
      <c r="R387" s="278"/>
      <c r="S387" s="278"/>
      <c r="T387" s="27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0" t="s">
        <v>212</v>
      </c>
      <c r="AU387" s="280" t="s">
        <v>85</v>
      </c>
      <c r="AV387" s="14" t="s">
        <v>85</v>
      </c>
      <c r="AW387" s="14" t="s">
        <v>30</v>
      </c>
      <c r="AX387" s="14" t="s">
        <v>73</v>
      </c>
      <c r="AY387" s="280" t="s">
        <v>204</v>
      </c>
    </row>
    <row r="388" spans="1:65" s="2" customFormat="1" ht="16.5" customHeight="1">
      <c r="A388" s="37"/>
      <c r="B388" s="38"/>
      <c r="C388" s="281" t="s">
        <v>579</v>
      </c>
      <c r="D388" s="281" t="s">
        <v>274</v>
      </c>
      <c r="E388" s="282" t="s">
        <v>580</v>
      </c>
      <c r="F388" s="283" t="s">
        <v>581</v>
      </c>
      <c r="G388" s="284" t="s">
        <v>209</v>
      </c>
      <c r="H388" s="285">
        <v>12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39</v>
      </c>
      <c r="O388" s="90"/>
      <c r="P388" s="255">
        <f>O388*H388</f>
        <v>0</v>
      </c>
      <c r="Q388" s="255">
        <v>0.00092</v>
      </c>
      <c r="R388" s="255">
        <f>Q388*H388</f>
        <v>0.011040000000000001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408</v>
      </c>
      <c r="AT388" s="257" t="s">
        <v>274</v>
      </c>
      <c r="AU388" s="257" t="s">
        <v>85</v>
      </c>
      <c r="AY388" s="16" t="s">
        <v>204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309</v>
      </c>
      <c r="BM388" s="257" t="s">
        <v>582</v>
      </c>
    </row>
    <row r="389" spans="1:65" s="2" customFormat="1" ht="21.75" customHeight="1">
      <c r="A389" s="37"/>
      <c r="B389" s="38"/>
      <c r="C389" s="245" t="s">
        <v>583</v>
      </c>
      <c r="D389" s="245" t="s">
        <v>206</v>
      </c>
      <c r="E389" s="246" t="s">
        <v>584</v>
      </c>
      <c r="F389" s="247" t="s">
        <v>585</v>
      </c>
      <c r="G389" s="248" t="s">
        <v>398</v>
      </c>
      <c r="H389" s="249">
        <v>2.191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309</v>
      </c>
      <c r="AT389" s="257" t="s">
        <v>206</v>
      </c>
      <c r="AU389" s="257" t="s">
        <v>85</v>
      </c>
      <c r="AY389" s="16" t="s">
        <v>204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309</v>
      </c>
      <c r="BM389" s="257" t="s">
        <v>586</v>
      </c>
    </row>
    <row r="390" spans="1:63" s="12" customFormat="1" ht="22.8" customHeight="1">
      <c r="A390" s="12"/>
      <c r="B390" s="229"/>
      <c r="C390" s="230"/>
      <c r="D390" s="231" t="s">
        <v>72</v>
      </c>
      <c r="E390" s="243" t="s">
        <v>587</v>
      </c>
      <c r="F390" s="243" t="s">
        <v>588</v>
      </c>
      <c r="G390" s="230"/>
      <c r="H390" s="230"/>
      <c r="I390" s="233"/>
      <c r="J390" s="244">
        <f>BK390</f>
        <v>0</v>
      </c>
      <c r="K390" s="230"/>
      <c r="L390" s="235"/>
      <c r="M390" s="236"/>
      <c r="N390" s="237"/>
      <c r="O390" s="237"/>
      <c r="P390" s="238">
        <f>SUM(P391:P402)</f>
        <v>0</v>
      </c>
      <c r="Q390" s="237"/>
      <c r="R390" s="238">
        <f>SUM(R391:R402)</f>
        <v>0.3756242</v>
      </c>
      <c r="S390" s="237"/>
      <c r="T390" s="239">
        <f>SUM(T391:T402)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40" t="s">
        <v>85</v>
      </c>
      <c r="AT390" s="241" t="s">
        <v>72</v>
      </c>
      <c r="AU390" s="241" t="s">
        <v>80</v>
      </c>
      <c r="AY390" s="240" t="s">
        <v>204</v>
      </c>
      <c r="BK390" s="242">
        <f>SUM(BK391:BK402)</f>
        <v>0</v>
      </c>
    </row>
    <row r="391" spans="1:65" s="2" customFormat="1" ht="16.5" customHeight="1">
      <c r="A391" s="37"/>
      <c r="B391" s="38"/>
      <c r="C391" s="245" t="s">
        <v>589</v>
      </c>
      <c r="D391" s="245" t="s">
        <v>206</v>
      </c>
      <c r="E391" s="246" t="s">
        <v>590</v>
      </c>
      <c r="F391" s="247" t="s">
        <v>591</v>
      </c>
      <c r="G391" s="248" t="s">
        <v>228</v>
      </c>
      <c r="H391" s="249">
        <v>360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309</v>
      </c>
      <c r="AT391" s="257" t="s">
        <v>206</v>
      </c>
      <c r="AU391" s="257" t="s">
        <v>85</v>
      </c>
      <c r="AY391" s="16" t="s">
        <v>204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309</v>
      </c>
      <c r="BM391" s="257" t="s">
        <v>592</v>
      </c>
    </row>
    <row r="392" spans="1:51" s="14" customFormat="1" ht="12">
      <c r="A392" s="14"/>
      <c r="B392" s="270"/>
      <c r="C392" s="271"/>
      <c r="D392" s="261" t="s">
        <v>212</v>
      </c>
      <c r="E392" s="272" t="s">
        <v>1</v>
      </c>
      <c r="F392" s="273" t="s">
        <v>593</v>
      </c>
      <c r="G392" s="271"/>
      <c r="H392" s="274">
        <v>360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212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204</v>
      </c>
    </row>
    <row r="393" spans="1:65" s="2" customFormat="1" ht="16.5" customHeight="1">
      <c r="A393" s="37"/>
      <c r="B393" s="38"/>
      <c r="C393" s="281" t="s">
        <v>594</v>
      </c>
      <c r="D393" s="281" t="s">
        <v>274</v>
      </c>
      <c r="E393" s="282" t="s">
        <v>595</v>
      </c>
      <c r="F393" s="283" t="s">
        <v>596</v>
      </c>
      <c r="G393" s="284" t="s">
        <v>228</v>
      </c>
      <c r="H393" s="285">
        <v>378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408</v>
      </c>
      <c r="AT393" s="257" t="s">
        <v>274</v>
      </c>
      <c r="AU393" s="257" t="s">
        <v>85</v>
      </c>
      <c r="AY393" s="16" t="s">
        <v>204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309</v>
      </c>
      <c r="BM393" s="257" t="s">
        <v>597</v>
      </c>
    </row>
    <row r="394" spans="1:51" s="14" customFormat="1" ht="12">
      <c r="A394" s="14"/>
      <c r="B394" s="270"/>
      <c r="C394" s="271"/>
      <c r="D394" s="261" t="s">
        <v>212</v>
      </c>
      <c r="E394" s="271"/>
      <c r="F394" s="273" t="s">
        <v>598</v>
      </c>
      <c r="G394" s="271"/>
      <c r="H394" s="274">
        <v>378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212</v>
      </c>
      <c r="AU394" s="280" t="s">
        <v>85</v>
      </c>
      <c r="AV394" s="14" t="s">
        <v>85</v>
      </c>
      <c r="AW394" s="14" t="s">
        <v>4</v>
      </c>
      <c r="AX394" s="14" t="s">
        <v>80</v>
      </c>
      <c r="AY394" s="280" t="s">
        <v>204</v>
      </c>
    </row>
    <row r="395" spans="1:65" s="2" customFormat="1" ht="21.75" customHeight="1">
      <c r="A395" s="37"/>
      <c r="B395" s="38"/>
      <c r="C395" s="245" t="s">
        <v>599</v>
      </c>
      <c r="D395" s="245" t="s">
        <v>206</v>
      </c>
      <c r="E395" s="246" t="s">
        <v>600</v>
      </c>
      <c r="F395" s="247" t="s">
        <v>601</v>
      </c>
      <c r="G395" s="248" t="s">
        <v>228</v>
      </c>
      <c r="H395" s="249">
        <v>766.58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0.0002</v>
      </c>
      <c r="R395" s="255">
        <f>Q395*H395</f>
        <v>0.153316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309</v>
      </c>
      <c r="AT395" s="257" t="s">
        <v>206</v>
      </c>
      <c r="AU395" s="257" t="s">
        <v>85</v>
      </c>
      <c r="AY395" s="16" t="s">
        <v>204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309</v>
      </c>
      <c r="BM395" s="257" t="s">
        <v>602</v>
      </c>
    </row>
    <row r="396" spans="1:51" s="14" customFormat="1" ht="12">
      <c r="A396" s="14"/>
      <c r="B396" s="270"/>
      <c r="C396" s="271"/>
      <c r="D396" s="261" t="s">
        <v>212</v>
      </c>
      <c r="E396" s="272" t="s">
        <v>1</v>
      </c>
      <c r="F396" s="273" t="s">
        <v>603</v>
      </c>
      <c r="G396" s="271"/>
      <c r="H396" s="274">
        <v>17.6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212</v>
      </c>
      <c r="AU396" s="280" t="s">
        <v>85</v>
      </c>
      <c r="AV396" s="14" t="s">
        <v>85</v>
      </c>
      <c r="AW396" s="14" t="s">
        <v>30</v>
      </c>
      <c r="AX396" s="14" t="s">
        <v>73</v>
      </c>
      <c r="AY396" s="280" t="s">
        <v>204</v>
      </c>
    </row>
    <row r="397" spans="1:51" s="14" customFormat="1" ht="12">
      <c r="A397" s="14"/>
      <c r="B397" s="270"/>
      <c r="C397" s="271"/>
      <c r="D397" s="261" t="s">
        <v>212</v>
      </c>
      <c r="E397" s="272" t="s">
        <v>1</v>
      </c>
      <c r="F397" s="273" t="s">
        <v>604</v>
      </c>
      <c r="G397" s="271"/>
      <c r="H397" s="274">
        <v>148.98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212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204</v>
      </c>
    </row>
    <row r="398" spans="1:51" s="14" customFormat="1" ht="12">
      <c r="A398" s="14"/>
      <c r="B398" s="270"/>
      <c r="C398" s="271"/>
      <c r="D398" s="261" t="s">
        <v>212</v>
      </c>
      <c r="E398" s="272" t="s">
        <v>1</v>
      </c>
      <c r="F398" s="273" t="s">
        <v>605</v>
      </c>
      <c r="G398" s="271"/>
      <c r="H398" s="274">
        <v>600</v>
      </c>
      <c r="I398" s="275"/>
      <c r="J398" s="271"/>
      <c r="K398" s="271"/>
      <c r="L398" s="276"/>
      <c r="M398" s="277"/>
      <c r="N398" s="278"/>
      <c r="O398" s="278"/>
      <c r="P398" s="278"/>
      <c r="Q398" s="278"/>
      <c r="R398" s="278"/>
      <c r="S398" s="278"/>
      <c r="T398" s="27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0" t="s">
        <v>212</v>
      </c>
      <c r="AU398" s="280" t="s">
        <v>85</v>
      </c>
      <c r="AV398" s="14" t="s">
        <v>85</v>
      </c>
      <c r="AW398" s="14" t="s">
        <v>30</v>
      </c>
      <c r="AX398" s="14" t="s">
        <v>73</v>
      </c>
      <c r="AY398" s="280" t="s">
        <v>204</v>
      </c>
    </row>
    <row r="399" spans="1:65" s="2" customFormat="1" ht="21.75" customHeight="1">
      <c r="A399" s="37"/>
      <c r="B399" s="38"/>
      <c r="C399" s="245" t="s">
        <v>606</v>
      </c>
      <c r="D399" s="245" t="s">
        <v>206</v>
      </c>
      <c r="E399" s="246" t="s">
        <v>607</v>
      </c>
      <c r="F399" s="247" t="s">
        <v>608</v>
      </c>
      <c r="G399" s="248" t="s">
        <v>228</v>
      </c>
      <c r="H399" s="249">
        <v>766.58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0.00029</v>
      </c>
      <c r="R399" s="255">
        <f>Q399*H399</f>
        <v>0.2223082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309</v>
      </c>
      <c r="AT399" s="257" t="s">
        <v>206</v>
      </c>
      <c r="AU399" s="257" t="s">
        <v>85</v>
      </c>
      <c r="AY399" s="16" t="s">
        <v>204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309</v>
      </c>
      <c r="BM399" s="257" t="s">
        <v>609</v>
      </c>
    </row>
    <row r="400" spans="1:51" s="14" customFormat="1" ht="12">
      <c r="A400" s="14"/>
      <c r="B400" s="270"/>
      <c r="C400" s="271"/>
      <c r="D400" s="261" t="s">
        <v>212</v>
      </c>
      <c r="E400" s="272" t="s">
        <v>1</v>
      </c>
      <c r="F400" s="273" t="s">
        <v>603</v>
      </c>
      <c r="G400" s="271"/>
      <c r="H400" s="274">
        <v>17.6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212</v>
      </c>
      <c r="AU400" s="280" t="s">
        <v>85</v>
      </c>
      <c r="AV400" s="14" t="s">
        <v>85</v>
      </c>
      <c r="AW400" s="14" t="s">
        <v>30</v>
      </c>
      <c r="AX400" s="14" t="s">
        <v>73</v>
      </c>
      <c r="AY400" s="280" t="s">
        <v>204</v>
      </c>
    </row>
    <row r="401" spans="1:51" s="14" customFormat="1" ht="12">
      <c r="A401" s="14"/>
      <c r="B401" s="270"/>
      <c r="C401" s="271"/>
      <c r="D401" s="261" t="s">
        <v>212</v>
      </c>
      <c r="E401" s="272" t="s">
        <v>1</v>
      </c>
      <c r="F401" s="273" t="s">
        <v>604</v>
      </c>
      <c r="G401" s="271"/>
      <c r="H401" s="274">
        <v>148.98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212</v>
      </c>
      <c r="AU401" s="280" t="s">
        <v>85</v>
      </c>
      <c r="AV401" s="14" t="s">
        <v>85</v>
      </c>
      <c r="AW401" s="14" t="s">
        <v>30</v>
      </c>
      <c r="AX401" s="14" t="s">
        <v>73</v>
      </c>
      <c r="AY401" s="280" t="s">
        <v>204</v>
      </c>
    </row>
    <row r="402" spans="1:51" s="14" customFormat="1" ht="12">
      <c r="A402" s="14"/>
      <c r="B402" s="270"/>
      <c r="C402" s="271"/>
      <c r="D402" s="261" t="s">
        <v>212</v>
      </c>
      <c r="E402" s="272" t="s">
        <v>1</v>
      </c>
      <c r="F402" s="273" t="s">
        <v>605</v>
      </c>
      <c r="G402" s="271"/>
      <c r="H402" s="274">
        <v>600</v>
      </c>
      <c r="I402" s="275"/>
      <c r="J402" s="271"/>
      <c r="K402" s="271"/>
      <c r="L402" s="276"/>
      <c r="M402" s="292"/>
      <c r="N402" s="293"/>
      <c r="O402" s="293"/>
      <c r="P402" s="293"/>
      <c r="Q402" s="293"/>
      <c r="R402" s="293"/>
      <c r="S402" s="293"/>
      <c r="T402" s="29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212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204</v>
      </c>
    </row>
    <row r="403" spans="1:31" s="2" customFormat="1" ht="6.95" customHeight="1">
      <c r="A403" s="37"/>
      <c r="B403" s="65"/>
      <c r="C403" s="66"/>
      <c r="D403" s="66"/>
      <c r="E403" s="66"/>
      <c r="F403" s="66"/>
      <c r="G403" s="66"/>
      <c r="H403" s="66"/>
      <c r="I403" s="192"/>
      <c r="J403" s="66"/>
      <c r="K403" s="66"/>
      <c r="L403" s="43"/>
      <c r="M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</sheetData>
  <sheetProtection password="CC35" sheet="1" objects="1" scenarios="1" formatColumns="0" formatRows="0" autoFilter="0"/>
  <autoFilter ref="C139:K40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1329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ROUND((SUM(BE133:BE191)),2)</f>
        <v>0</v>
      </c>
      <c r="G37" s="37"/>
      <c r="H37" s="37"/>
      <c r="I37" s="171">
        <v>0.21</v>
      </c>
      <c r="J37" s="170">
        <f>ROUND(((SUM(BE133:BE191))*I37),2)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ROUND((SUM(BF133:BF191)),2)</f>
        <v>0</v>
      </c>
      <c r="G38" s="37"/>
      <c r="H38" s="37"/>
      <c r="I38" s="171">
        <v>0.15</v>
      </c>
      <c r="J38" s="170">
        <f>ROUND(((SUM(BF133:BF191))*I38),2)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1085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1086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1087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1088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0"/>
      <c r="C105" s="131"/>
      <c r="D105" s="211" t="s">
        <v>1330</v>
      </c>
      <c r="E105" s="212"/>
      <c r="F105" s="212"/>
      <c r="G105" s="212"/>
      <c r="H105" s="212"/>
      <c r="I105" s="213"/>
      <c r="J105" s="214">
        <f>J162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3"/>
      <c r="C106" s="204"/>
      <c r="D106" s="205" t="s">
        <v>1331</v>
      </c>
      <c r="E106" s="206"/>
      <c r="F106" s="206"/>
      <c r="G106" s="206"/>
      <c r="H106" s="206"/>
      <c r="I106" s="207"/>
      <c r="J106" s="208">
        <f>J164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1332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1333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833</v>
      </c>
      <c r="E109" s="206"/>
      <c r="F109" s="206"/>
      <c r="G109" s="206"/>
      <c r="H109" s="206"/>
      <c r="I109" s="207"/>
      <c r="J109" s="208">
        <f>J179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189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B, C, D - IV.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162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1156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164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1157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166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D.c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190</v>
      </c>
      <c r="D132" s="219" t="s">
        <v>58</v>
      </c>
      <c r="E132" s="219" t="s">
        <v>54</v>
      </c>
      <c r="F132" s="219" t="s">
        <v>55</v>
      </c>
      <c r="G132" s="219" t="s">
        <v>191</v>
      </c>
      <c r="H132" s="219" t="s">
        <v>192</v>
      </c>
      <c r="I132" s="220" t="s">
        <v>193</v>
      </c>
      <c r="J132" s="221" t="s">
        <v>170</v>
      </c>
      <c r="K132" s="222" t="s">
        <v>194</v>
      </c>
      <c r="L132" s="223"/>
      <c r="M132" s="99" t="s">
        <v>1</v>
      </c>
      <c r="N132" s="100" t="s">
        <v>37</v>
      </c>
      <c r="O132" s="100" t="s">
        <v>195</v>
      </c>
      <c r="P132" s="100" t="s">
        <v>196</v>
      </c>
      <c r="Q132" s="100" t="s">
        <v>197</v>
      </c>
      <c r="R132" s="100" t="s">
        <v>198</v>
      </c>
      <c r="S132" s="100" t="s">
        <v>199</v>
      </c>
      <c r="T132" s="101" t="s">
        <v>200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201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P134+P138+P147+P150+P164+P171+P177+P179</f>
        <v>0</v>
      </c>
      <c r="Q133" s="103"/>
      <c r="R133" s="226">
        <f>R134+R138+R147+R150+R164+R171+R177+R179</f>
        <v>0</v>
      </c>
      <c r="S133" s="103"/>
      <c r="T133" s="227">
        <f>T134+T138+T147+T150+T164+T171+T177+T179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172</v>
      </c>
      <c r="BK133" s="228">
        <f>BK134+BK138+BK147+BK150+BK164+BK171+BK177+BK179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615</v>
      </c>
      <c r="F134" s="232" t="s">
        <v>717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204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206</v>
      </c>
      <c r="E135" s="246" t="s">
        <v>718</v>
      </c>
      <c r="F135" s="247" t="s">
        <v>719</v>
      </c>
      <c r="G135" s="248" t="s">
        <v>312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210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210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721</v>
      </c>
      <c r="G136" s="248" t="s">
        <v>312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5" s="2" customFormat="1" ht="16.5" customHeight="1">
      <c r="A137" s="37"/>
      <c r="B137" s="38"/>
      <c r="C137" s="245" t="s">
        <v>73</v>
      </c>
      <c r="D137" s="245" t="s">
        <v>206</v>
      </c>
      <c r="E137" s="246" t="s">
        <v>722</v>
      </c>
      <c r="F137" s="247" t="s">
        <v>723</v>
      </c>
      <c r="G137" s="248" t="s">
        <v>702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210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210</v>
      </c>
      <c r="BM137" s="257" t="s">
        <v>241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645</v>
      </c>
      <c r="F138" s="232" t="s">
        <v>724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204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726</v>
      </c>
      <c r="G139" s="248" t="s">
        <v>312</v>
      </c>
      <c r="H139" s="249">
        <v>18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55.5" customHeight="1">
      <c r="A140" s="37"/>
      <c r="B140" s="38"/>
      <c r="C140" s="245" t="s">
        <v>73</v>
      </c>
      <c r="D140" s="245" t="s">
        <v>206</v>
      </c>
      <c r="E140" s="246" t="s">
        <v>1334</v>
      </c>
      <c r="F140" s="247" t="s">
        <v>1335</v>
      </c>
      <c r="G140" s="248" t="s">
        <v>312</v>
      </c>
      <c r="H140" s="249">
        <v>17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55.5" customHeight="1">
      <c r="A141" s="37"/>
      <c r="B141" s="38"/>
      <c r="C141" s="245" t="s">
        <v>73</v>
      </c>
      <c r="D141" s="245" t="s">
        <v>206</v>
      </c>
      <c r="E141" s="246" t="s">
        <v>1336</v>
      </c>
      <c r="F141" s="247" t="s">
        <v>730</v>
      </c>
      <c r="G141" s="248" t="s">
        <v>312</v>
      </c>
      <c r="H141" s="249">
        <v>10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5" s="2" customFormat="1" ht="55.5" customHeight="1">
      <c r="A142" s="37"/>
      <c r="B142" s="38"/>
      <c r="C142" s="245" t="s">
        <v>73</v>
      </c>
      <c r="D142" s="245" t="s">
        <v>206</v>
      </c>
      <c r="E142" s="246" t="s">
        <v>1337</v>
      </c>
      <c r="F142" s="247" t="s">
        <v>732</v>
      </c>
      <c r="G142" s="248" t="s">
        <v>312</v>
      </c>
      <c r="H142" s="249">
        <v>12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299</v>
      </c>
    </row>
    <row r="143" spans="1:65" s="2" customFormat="1" ht="55.5" customHeight="1">
      <c r="A143" s="37"/>
      <c r="B143" s="38"/>
      <c r="C143" s="245" t="s">
        <v>73</v>
      </c>
      <c r="D143" s="245" t="s">
        <v>206</v>
      </c>
      <c r="E143" s="246" t="s">
        <v>1338</v>
      </c>
      <c r="F143" s="247" t="s">
        <v>734</v>
      </c>
      <c r="G143" s="248" t="s">
        <v>312</v>
      </c>
      <c r="H143" s="249">
        <v>10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309</v>
      </c>
    </row>
    <row r="144" spans="1:65" s="2" customFormat="1" ht="55.5" customHeight="1">
      <c r="A144" s="37"/>
      <c r="B144" s="38"/>
      <c r="C144" s="245" t="s">
        <v>73</v>
      </c>
      <c r="D144" s="245" t="s">
        <v>206</v>
      </c>
      <c r="E144" s="246" t="s">
        <v>1339</v>
      </c>
      <c r="F144" s="247" t="s">
        <v>732</v>
      </c>
      <c r="G144" s="248" t="s">
        <v>312</v>
      </c>
      <c r="H144" s="249">
        <v>12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331</v>
      </c>
    </row>
    <row r="145" spans="1:65" s="2" customFormat="1" ht="55.5" customHeight="1">
      <c r="A145" s="37"/>
      <c r="B145" s="38"/>
      <c r="C145" s="245" t="s">
        <v>73</v>
      </c>
      <c r="D145" s="245" t="s">
        <v>206</v>
      </c>
      <c r="E145" s="246" t="s">
        <v>1340</v>
      </c>
      <c r="F145" s="247" t="s">
        <v>734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343</v>
      </c>
    </row>
    <row r="146" spans="1:65" s="2" customFormat="1" ht="55.5" customHeight="1">
      <c r="A146" s="37"/>
      <c r="B146" s="38"/>
      <c r="C146" s="245" t="s">
        <v>73</v>
      </c>
      <c r="D146" s="245" t="s">
        <v>206</v>
      </c>
      <c r="E146" s="246" t="s">
        <v>1341</v>
      </c>
      <c r="F146" s="247" t="s">
        <v>736</v>
      </c>
      <c r="G146" s="248" t="s">
        <v>312</v>
      </c>
      <c r="H146" s="249">
        <v>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355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679</v>
      </c>
      <c r="F147" s="232" t="s">
        <v>737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204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1342</v>
      </c>
      <c r="F148" s="247" t="s">
        <v>739</v>
      </c>
      <c r="G148" s="248" t="s">
        <v>312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364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740</v>
      </c>
      <c r="F149" s="247" t="s">
        <v>741</v>
      </c>
      <c r="G149" s="248" t="s">
        <v>312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375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695</v>
      </c>
      <c r="F150" s="232" t="s">
        <v>742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P151+SUM(P152:P162)</f>
        <v>0</v>
      </c>
      <c r="Q150" s="237"/>
      <c r="R150" s="238">
        <f>R151+SUM(R152:R162)</f>
        <v>0</v>
      </c>
      <c r="S150" s="237"/>
      <c r="T150" s="239">
        <f>T151+SUM(T152:T162)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204</v>
      </c>
      <c r="BK150" s="242">
        <f>BK151+SUM(BK152:BK162)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743</v>
      </c>
      <c r="F151" s="247" t="s">
        <v>744</v>
      </c>
      <c r="G151" s="248" t="s">
        <v>312</v>
      </c>
      <c r="H151" s="249">
        <v>85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386</v>
      </c>
    </row>
    <row r="152" spans="1:65" s="2" customFormat="1" ht="16.5" customHeight="1">
      <c r="A152" s="37"/>
      <c r="B152" s="38"/>
      <c r="C152" s="245" t="s">
        <v>73</v>
      </c>
      <c r="D152" s="245" t="s">
        <v>206</v>
      </c>
      <c r="E152" s="246" t="s">
        <v>745</v>
      </c>
      <c r="F152" s="247" t="s">
        <v>1100</v>
      </c>
      <c r="G152" s="248" t="s">
        <v>312</v>
      </c>
      <c r="H152" s="249">
        <v>36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400</v>
      </c>
    </row>
    <row r="153" spans="1:65" s="2" customFormat="1" ht="16.5" customHeight="1">
      <c r="A153" s="37"/>
      <c r="B153" s="38"/>
      <c r="C153" s="245" t="s">
        <v>73</v>
      </c>
      <c r="D153" s="245" t="s">
        <v>206</v>
      </c>
      <c r="E153" s="246" t="s">
        <v>747</v>
      </c>
      <c r="F153" s="247" t="s">
        <v>1343</v>
      </c>
      <c r="G153" s="248" t="s">
        <v>312</v>
      </c>
      <c r="H153" s="249">
        <v>18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408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749</v>
      </c>
      <c r="F154" s="247" t="s">
        <v>752</v>
      </c>
      <c r="G154" s="248" t="s">
        <v>312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419</v>
      </c>
    </row>
    <row r="155" spans="1:65" s="2" customFormat="1" ht="16.5" customHeight="1">
      <c r="A155" s="37"/>
      <c r="B155" s="38"/>
      <c r="C155" s="245" t="s">
        <v>73</v>
      </c>
      <c r="D155" s="245" t="s">
        <v>206</v>
      </c>
      <c r="E155" s="246" t="s">
        <v>751</v>
      </c>
      <c r="F155" s="247" t="s">
        <v>754</v>
      </c>
      <c r="G155" s="248" t="s">
        <v>702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432</v>
      </c>
    </row>
    <row r="156" spans="1:65" s="2" customFormat="1" ht="16.5" customHeight="1">
      <c r="A156" s="37"/>
      <c r="B156" s="38"/>
      <c r="C156" s="245" t="s">
        <v>73</v>
      </c>
      <c r="D156" s="245" t="s">
        <v>206</v>
      </c>
      <c r="E156" s="246" t="s">
        <v>753</v>
      </c>
      <c r="F156" s="247" t="s">
        <v>756</v>
      </c>
      <c r="G156" s="248" t="s">
        <v>312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441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755</v>
      </c>
      <c r="F157" s="247" t="s">
        <v>758</v>
      </c>
      <c r="G157" s="248" t="s">
        <v>702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451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757</v>
      </c>
      <c r="F158" s="247" t="s">
        <v>760</v>
      </c>
      <c r="G158" s="248" t="s">
        <v>702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460</v>
      </c>
    </row>
    <row r="159" spans="1:65" s="2" customFormat="1" ht="16.5" customHeight="1">
      <c r="A159" s="37"/>
      <c r="B159" s="38"/>
      <c r="C159" s="245" t="s">
        <v>73</v>
      </c>
      <c r="D159" s="245" t="s">
        <v>206</v>
      </c>
      <c r="E159" s="246" t="s">
        <v>1105</v>
      </c>
      <c r="F159" s="247" t="s">
        <v>1106</v>
      </c>
      <c r="G159" s="248" t="s">
        <v>312</v>
      </c>
      <c r="H159" s="249">
        <v>18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470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761</v>
      </c>
      <c r="F160" s="247" t="s">
        <v>764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478</v>
      </c>
    </row>
    <row r="161" spans="1:65" s="2" customFormat="1" ht="16.5" customHeight="1">
      <c r="A161" s="37"/>
      <c r="B161" s="38"/>
      <c r="C161" s="245" t="s">
        <v>73</v>
      </c>
      <c r="D161" s="245" t="s">
        <v>206</v>
      </c>
      <c r="E161" s="246" t="s">
        <v>763</v>
      </c>
      <c r="F161" s="247" t="s">
        <v>766</v>
      </c>
      <c r="G161" s="248" t="s">
        <v>312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486</v>
      </c>
    </row>
    <row r="162" spans="1:63" s="12" customFormat="1" ht="22.8" customHeight="1">
      <c r="A162" s="12"/>
      <c r="B162" s="229"/>
      <c r="C162" s="230"/>
      <c r="D162" s="231" t="s">
        <v>72</v>
      </c>
      <c r="E162" s="243" t="s">
        <v>767</v>
      </c>
      <c r="F162" s="243" t="s">
        <v>767</v>
      </c>
      <c r="G162" s="230"/>
      <c r="H162" s="230"/>
      <c r="I162" s="233"/>
      <c r="J162" s="244">
        <f>BK162</f>
        <v>0</v>
      </c>
      <c r="K162" s="230"/>
      <c r="L162" s="235"/>
      <c r="M162" s="236"/>
      <c r="N162" s="237"/>
      <c r="O162" s="237"/>
      <c r="P162" s="238">
        <f>P163</f>
        <v>0</v>
      </c>
      <c r="Q162" s="237"/>
      <c r="R162" s="238">
        <f>R163</f>
        <v>0</v>
      </c>
      <c r="S162" s="237"/>
      <c r="T162" s="23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85</v>
      </c>
      <c r="AT162" s="241" t="s">
        <v>72</v>
      </c>
      <c r="AU162" s="241" t="s">
        <v>80</v>
      </c>
      <c r="AY162" s="240" t="s">
        <v>204</v>
      </c>
      <c r="BK162" s="242">
        <f>BK163</f>
        <v>0</v>
      </c>
    </row>
    <row r="163" spans="1:65" s="2" customFormat="1" ht="21.75" customHeight="1">
      <c r="A163" s="37"/>
      <c r="B163" s="38"/>
      <c r="C163" s="245" t="s">
        <v>85</v>
      </c>
      <c r="D163" s="245" t="s">
        <v>206</v>
      </c>
      <c r="E163" s="246" t="s">
        <v>1344</v>
      </c>
      <c r="F163" s="247" t="s">
        <v>769</v>
      </c>
      <c r="G163" s="248" t="s">
        <v>312</v>
      </c>
      <c r="H163" s="249">
        <v>18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309</v>
      </c>
      <c r="AT163" s="257" t="s">
        <v>206</v>
      </c>
      <c r="AU163" s="257" t="s">
        <v>85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309</v>
      </c>
      <c r="BM163" s="257" t="s">
        <v>1345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848</v>
      </c>
      <c r="F164" s="232" t="s">
        <v>770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SUM(P165:P170)</f>
        <v>0</v>
      </c>
      <c r="Q164" s="237"/>
      <c r="R164" s="238">
        <f>SUM(R165:R170)</f>
        <v>0</v>
      </c>
      <c r="S164" s="237"/>
      <c r="T164" s="239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204</v>
      </c>
      <c r="BK164" s="242">
        <f>SUM(BK165:BK170)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1346</v>
      </c>
      <c r="F165" s="247" t="s">
        <v>1347</v>
      </c>
      <c r="G165" s="248" t="s">
        <v>773</v>
      </c>
      <c r="H165" s="249">
        <v>1413.4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502</v>
      </c>
    </row>
    <row r="166" spans="1:65" s="2" customFormat="1" ht="21.75" customHeight="1">
      <c r="A166" s="37"/>
      <c r="B166" s="38"/>
      <c r="C166" s="245" t="s">
        <v>73</v>
      </c>
      <c r="D166" s="245" t="s">
        <v>206</v>
      </c>
      <c r="E166" s="246" t="s">
        <v>771</v>
      </c>
      <c r="F166" s="247" t="s">
        <v>775</v>
      </c>
      <c r="G166" s="248" t="s">
        <v>773</v>
      </c>
      <c r="H166" s="249">
        <v>70.2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512</v>
      </c>
    </row>
    <row r="167" spans="1:65" s="2" customFormat="1" ht="21.75" customHeight="1">
      <c r="A167" s="37"/>
      <c r="B167" s="38"/>
      <c r="C167" s="245" t="s">
        <v>73</v>
      </c>
      <c r="D167" s="245" t="s">
        <v>206</v>
      </c>
      <c r="E167" s="246" t="s">
        <v>774</v>
      </c>
      <c r="F167" s="247" t="s">
        <v>777</v>
      </c>
      <c r="G167" s="248" t="s">
        <v>773</v>
      </c>
      <c r="H167" s="249">
        <v>74.1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520</v>
      </c>
    </row>
    <row r="168" spans="1:65" s="2" customFormat="1" ht="21.75" customHeight="1">
      <c r="A168" s="37"/>
      <c r="B168" s="38"/>
      <c r="C168" s="245" t="s">
        <v>73</v>
      </c>
      <c r="D168" s="245" t="s">
        <v>206</v>
      </c>
      <c r="E168" s="246" t="s">
        <v>776</v>
      </c>
      <c r="F168" s="247" t="s">
        <v>779</v>
      </c>
      <c r="G168" s="248" t="s">
        <v>773</v>
      </c>
      <c r="H168" s="249">
        <v>83.2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528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778</v>
      </c>
      <c r="F169" s="247" t="s">
        <v>781</v>
      </c>
      <c r="G169" s="248" t="s">
        <v>773</v>
      </c>
      <c r="H169" s="249">
        <v>36.4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536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1348</v>
      </c>
      <c r="F170" s="247" t="s">
        <v>783</v>
      </c>
      <c r="G170" s="248" t="s">
        <v>702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543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852</v>
      </c>
      <c r="F171" s="232" t="s">
        <v>784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SUM(P172:P176)</f>
        <v>0</v>
      </c>
      <c r="Q171" s="237"/>
      <c r="R171" s="238">
        <f>SUM(R172:R176)</f>
        <v>0</v>
      </c>
      <c r="S171" s="237"/>
      <c r="T171" s="239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204</v>
      </c>
      <c r="BK171" s="242">
        <f>SUM(BK172:BK176)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206</v>
      </c>
      <c r="E172" s="246" t="s">
        <v>782</v>
      </c>
      <c r="F172" s="247" t="s">
        <v>1108</v>
      </c>
      <c r="G172" s="248" t="s">
        <v>773</v>
      </c>
      <c r="H172" s="249">
        <v>70.2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555</v>
      </c>
    </row>
    <row r="173" spans="1:65" s="2" customFormat="1" ht="21.75" customHeight="1">
      <c r="A173" s="37"/>
      <c r="B173" s="38"/>
      <c r="C173" s="245" t="s">
        <v>73</v>
      </c>
      <c r="D173" s="245" t="s">
        <v>206</v>
      </c>
      <c r="E173" s="246" t="s">
        <v>785</v>
      </c>
      <c r="F173" s="247" t="s">
        <v>1109</v>
      </c>
      <c r="G173" s="248" t="s">
        <v>773</v>
      </c>
      <c r="H173" s="249">
        <v>70.2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570</v>
      </c>
    </row>
    <row r="174" spans="1:65" s="2" customFormat="1" ht="21.75" customHeight="1">
      <c r="A174" s="37"/>
      <c r="B174" s="38"/>
      <c r="C174" s="245" t="s">
        <v>73</v>
      </c>
      <c r="D174" s="245" t="s">
        <v>206</v>
      </c>
      <c r="E174" s="246" t="s">
        <v>787</v>
      </c>
      <c r="F174" s="247" t="s">
        <v>788</v>
      </c>
      <c r="G174" s="248" t="s">
        <v>773</v>
      </c>
      <c r="H174" s="249">
        <v>74.1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579</v>
      </c>
    </row>
    <row r="175" spans="1:65" s="2" customFormat="1" ht="21.75" customHeight="1">
      <c r="A175" s="37"/>
      <c r="B175" s="38"/>
      <c r="C175" s="245" t="s">
        <v>73</v>
      </c>
      <c r="D175" s="245" t="s">
        <v>206</v>
      </c>
      <c r="E175" s="246" t="s">
        <v>789</v>
      </c>
      <c r="F175" s="247" t="s">
        <v>790</v>
      </c>
      <c r="G175" s="248" t="s">
        <v>773</v>
      </c>
      <c r="H175" s="249">
        <v>83.2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589</v>
      </c>
    </row>
    <row r="176" spans="1:65" s="2" customFormat="1" ht="21.75" customHeight="1">
      <c r="A176" s="37"/>
      <c r="B176" s="38"/>
      <c r="C176" s="245" t="s">
        <v>73</v>
      </c>
      <c r="D176" s="245" t="s">
        <v>206</v>
      </c>
      <c r="E176" s="246" t="s">
        <v>791</v>
      </c>
      <c r="F176" s="247" t="s">
        <v>792</v>
      </c>
      <c r="G176" s="248" t="s">
        <v>773</v>
      </c>
      <c r="H176" s="249">
        <v>36.4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599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883</v>
      </c>
      <c r="F177" s="232" t="s">
        <v>793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P178</f>
        <v>0</v>
      </c>
      <c r="Q177" s="237"/>
      <c r="R177" s="238">
        <f>R178</f>
        <v>0</v>
      </c>
      <c r="S177" s="237"/>
      <c r="T177" s="23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204</v>
      </c>
      <c r="BK177" s="242">
        <f>BK178</f>
        <v>0</v>
      </c>
    </row>
    <row r="178" spans="1:65" s="2" customFormat="1" ht="16.5" customHeight="1">
      <c r="A178" s="37"/>
      <c r="B178" s="38"/>
      <c r="C178" s="245" t="s">
        <v>73</v>
      </c>
      <c r="D178" s="245" t="s">
        <v>206</v>
      </c>
      <c r="E178" s="246" t="s">
        <v>794</v>
      </c>
      <c r="F178" s="247" t="s">
        <v>795</v>
      </c>
      <c r="G178" s="248" t="s">
        <v>312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688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892</v>
      </c>
      <c r="F179" s="232" t="s">
        <v>796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SUM(P180:P191)</f>
        <v>0</v>
      </c>
      <c r="Q179" s="237"/>
      <c r="R179" s="238">
        <f>SUM(R180:R191)</f>
        <v>0</v>
      </c>
      <c r="S179" s="237"/>
      <c r="T179" s="239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204</v>
      </c>
      <c r="BK179" s="242">
        <f>SUM(BK180:BK191)</f>
        <v>0</v>
      </c>
    </row>
    <row r="180" spans="1:65" s="2" customFormat="1" ht="16.5" customHeight="1">
      <c r="A180" s="37"/>
      <c r="B180" s="38"/>
      <c r="C180" s="245" t="s">
        <v>73</v>
      </c>
      <c r="D180" s="245" t="s">
        <v>206</v>
      </c>
      <c r="E180" s="246" t="s">
        <v>1349</v>
      </c>
      <c r="F180" s="247" t="s">
        <v>798</v>
      </c>
      <c r="G180" s="248" t="s">
        <v>317</v>
      </c>
      <c r="H180" s="249">
        <v>1677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690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800</v>
      </c>
      <c r="F181" s="247" t="s">
        <v>801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692</v>
      </c>
    </row>
    <row r="182" spans="1:65" s="2" customFormat="1" ht="16.5" customHeight="1">
      <c r="A182" s="37"/>
      <c r="B182" s="38"/>
      <c r="C182" s="245" t="s">
        <v>80</v>
      </c>
      <c r="D182" s="245" t="s">
        <v>206</v>
      </c>
      <c r="E182" s="246" t="s">
        <v>802</v>
      </c>
      <c r="F182" s="247" t="s">
        <v>803</v>
      </c>
      <c r="G182" s="248" t="s">
        <v>773</v>
      </c>
      <c r="H182" s="249">
        <v>5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1350</v>
      </c>
    </row>
    <row r="183" spans="1:65" s="2" customFormat="1" ht="21.75" customHeight="1">
      <c r="A183" s="37"/>
      <c r="B183" s="38"/>
      <c r="C183" s="245" t="s">
        <v>73</v>
      </c>
      <c r="D183" s="245" t="s">
        <v>206</v>
      </c>
      <c r="E183" s="246" t="s">
        <v>804</v>
      </c>
      <c r="F183" s="247" t="s">
        <v>805</v>
      </c>
      <c r="G183" s="248" t="s">
        <v>209</v>
      </c>
      <c r="H183" s="249">
        <v>67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694</v>
      </c>
    </row>
    <row r="184" spans="1:65" s="2" customFormat="1" ht="21.75" customHeight="1">
      <c r="A184" s="37"/>
      <c r="B184" s="38"/>
      <c r="C184" s="245" t="s">
        <v>73</v>
      </c>
      <c r="D184" s="245" t="s">
        <v>206</v>
      </c>
      <c r="E184" s="246" t="s">
        <v>806</v>
      </c>
      <c r="F184" s="247" t="s">
        <v>807</v>
      </c>
      <c r="G184" s="248" t="s">
        <v>209</v>
      </c>
      <c r="H184" s="249">
        <v>18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699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808</v>
      </c>
      <c r="F185" s="247" t="s">
        <v>809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703</v>
      </c>
    </row>
    <row r="186" spans="1:65" s="2" customFormat="1" ht="16.5" customHeight="1">
      <c r="A186" s="37"/>
      <c r="B186" s="38"/>
      <c r="C186" s="245" t="s">
        <v>73</v>
      </c>
      <c r="D186" s="245" t="s">
        <v>206</v>
      </c>
      <c r="E186" s="246" t="s">
        <v>810</v>
      </c>
      <c r="F186" s="247" t="s">
        <v>811</v>
      </c>
      <c r="G186" s="248" t="s">
        <v>209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80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706</v>
      </c>
    </row>
    <row r="187" spans="1:65" s="2" customFormat="1" ht="16.5" customHeight="1">
      <c r="A187" s="37"/>
      <c r="B187" s="38"/>
      <c r="C187" s="245" t="s">
        <v>73</v>
      </c>
      <c r="D187" s="245" t="s">
        <v>206</v>
      </c>
      <c r="E187" s="246" t="s">
        <v>812</v>
      </c>
      <c r="F187" s="247" t="s">
        <v>813</v>
      </c>
      <c r="G187" s="248" t="s">
        <v>209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210</v>
      </c>
      <c r="AT187" s="257" t="s">
        <v>206</v>
      </c>
      <c r="AU187" s="257" t="s">
        <v>80</v>
      </c>
      <c r="AY187" s="16" t="s">
        <v>204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210</v>
      </c>
      <c r="BM187" s="257" t="s">
        <v>814</v>
      </c>
    </row>
    <row r="188" spans="1:65" s="2" customFormat="1" ht="16.5" customHeight="1">
      <c r="A188" s="37"/>
      <c r="B188" s="38"/>
      <c r="C188" s="245" t="s">
        <v>73</v>
      </c>
      <c r="D188" s="245" t="s">
        <v>206</v>
      </c>
      <c r="E188" s="246" t="s">
        <v>818</v>
      </c>
      <c r="F188" s="247" t="s">
        <v>819</v>
      </c>
      <c r="G188" s="248" t="s">
        <v>209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210</v>
      </c>
      <c r="AT188" s="257" t="s">
        <v>206</v>
      </c>
      <c r="AU188" s="257" t="s">
        <v>80</v>
      </c>
      <c r="AY188" s="16" t="s">
        <v>204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210</v>
      </c>
      <c r="BM188" s="257" t="s">
        <v>817</v>
      </c>
    </row>
    <row r="189" spans="1:65" s="2" customFormat="1" ht="16.5" customHeight="1">
      <c r="A189" s="37"/>
      <c r="B189" s="38"/>
      <c r="C189" s="245" t="s">
        <v>73</v>
      </c>
      <c r="D189" s="245" t="s">
        <v>206</v>
      </c>
      <c r="E189" s="246" t="s">
        <v>1351</v>
      </c>
      <c r="F189" s="247" t="s">
        <v>1352</v>
      </c>
      <c r="G189" s="248" t="s">
        <v>209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210</v>
      </c>
      <c r="AT189" s="257" t="s">
        <v>206</v>
      </c>
      <c r="AU189" s="257" t="s">
        <v>80</v>
      </c>
      <c r="AY189" s="16" t="s">
        <v>204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210</v>
      </c>
      <c r="BM189" s="257" t="s">
        <v>820</v>
      </c>
    </row>
    <row r="190" spans="1:65" s="2" customFormat="1" ht="16.5" customHeight="1">
      <c r="A190" s="37"/>
      <c r="B190" s="38"/>
      <c r="C190" s="245" t="s">
        <v>73</v>
      </c>
      <c r="D190" s="245" t="s">
        <v>206</v>
      </c>
      <c r="E190" s="246" t="s">
        <v>821</v>
      </c>
      <c r="F190" s="247" t="s">
        <v>418</v>
      </c>
      <c r="G190" s="248" t="s">
        <v>209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210</v>
      </c>
      <c r="AT190" s="257" t="s">
        <v>206</v>
      </c>
      <c r="AU190" s="257" t="s">
        <v>80</v>
      </c>
      <c r="AY190" s="16" t="s">
        <v>204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210</v>
      </c>
      <c r="BM190" s="257" t="s">
        <v>822</v>
      </c>
    </row>
    <row r="191" spans="1:65" s="2" customFormat="1" ht="16.5" customHeight="1">
      <c r="A191" s="37"/>
      <c r="B191" s="38"/>
      <c r="C191" s="245" t="s">
        <v>73</v>
      </c>
      <c r="D191" s="245" t="s">
        <v>206</v>
      </c>
      <c r="E191" s="246" t="s">
        <v>823</v>
      </c>
      <c r="F191" s="247" t="s">
        <v>824</v>
      </c>
      <c r="G191" s="248" t="s">
        <v>209</v>
      </c>
      <c r="H191" s="249">
        <v>1</v>
      </c>
      <c r="I191" s="250"/>
      <c r="J191" s="251">
        <f>ROUND(I191*H191,2)</f>
        <v>0</v>
      </c>
      <c r="K191" s="252"/>
      <c r="L191" s="43"/>
      <c r="M191" s="295" t="s">
        <v>1</v>
      </c>
      <c r="N191" s="296" t="s">
        <v>39</v>
      </c>
      <c r="O191" s="297"/>
      <c r="P191" s="298">
        <f>O191*H191</f>
        <v>0</v>
      </c>
      <c r="Q191" s="298">
        <v>0</v>
      </c>
      <c r="R191" s="298">
        <f>Q191*H191</f>
        <v>0</v>
      </c>
      <c r="S191" s="298">
        <v>0</v>
      </c>
      <c r="T191" s="29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210</v>
      </c>
      <c r="AT191" s="257" t="s">
        <v>206</v>
      </c>
      <c r="AU191" s="257" t="s">
        <v>80</v>
      </c>
      <c r="AY191" s="16" t="s">
        <v>204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210</v>
      </c>
      <c r="BM191" s="257" t="s">
        <v>335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192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CC35" sheet="1" objects="1" scenarios="1" formatColumns="0" formatRows="0" autoFilter="0"/>
  <autoFilter ref="C132:K19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1353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ROUND((SUM(BE132:BE187)),2)</f>
        <v>0</v>
      </c>
      <c r="G37" s="37"/>
      <c r="H37" s="37"/>
      <c r="I37" s="171">
        <v>0.21</v>
      </c>
      <c r="J37" s="170">
        <f>ROUND(((SUM(BE132:BE187))*I37),2)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ROUND((SUM(BF132:BF187)),2)</f>
        <v>0</v>
      </c>
      <c r="G38" s="37"/>
      <c r="H38" s="37"/>
      <c r="I38" s="171">
        <v>0.15</v>
      </c>
      <c r="J38" s="170">
        <f>ROUND(((SUM(BF132:BF187))*I38),2)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ROUND((SUM(BG132:BG187)),2)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ROUND((SUM(BH132:BH187)),2)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ROUND((SUM(BI132:BI187)),2)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J143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J147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J150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J183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1156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1157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D.d.a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P133+P135+P137+P143+P147+P150+P179+P183</f>
        <v>0</v>
      </c>
      <c r="Q132" s="103"/>
      <c r="R132" s="226">
        <f>R133+R135+R137+R143+R147+R150+R179+R183</f>
        <v>0</v>
      </c>
      <c r="S132" s="103"/>
      <c r="T132" s="227">
        <f>T133+T135+T137+T143+T147+T150+T179+T183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BK133+BK135+BK137+BK143+BK147+BK150+BK179+BK183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44.25" customHeight="1">
      <c r="A134" s="37"/>
      <c r="B134" s="38"/>
      <c r="C134" s="245" t="s">
        <v>73</v>
      </c>
      <c r="D134" s="245" t="s">
        <v>206</v>
      </c>
      <c r="E134" s="246" t="s">
        <v>1354</v>
      </c>
      <c r="F134" s="247" t="s">
        <v>1355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SUM(P138:P142)</f>
        <v>0</v>
      </c>
      <c r="Q137" s="237"/>
      <c r="R137" s="238">
        <f>SUM(R138:R142)</f>
        <v>0</v>
      </c>
      <c r="S137" s="237"/>
      <c r="T137" s="239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SUM(BK138:BK142)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1356</v>
      </c>
      <c r="F138" s="247" t="s">
        <v>840</v>
      </c>
      <c r="G138" s="248" t="s">
        <v>312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1357</v>
      </c>
      <c r="F139" s="247" t="s">
        <v>841</v>
      </c>
      <c r="G139" s="248" t="s">
        <v>312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1358</v>
      </c>
      <c r="F140" s="247" t="s">
        <v>1359</v>
      </c>
      <c r="G140" s="248" t="s">
        <v>312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725</v>
      </c>
      <c r="F141" s="247" t="s">
        <v>842</v>
      </c>
      <c r="G141" s="248" t="s">
        <v>312</v>
      </c>
      <c r="H141" s="249">
        <v>7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5" s="2" customFormat="1" ht="16.5" customHeight="1">
      <c r="A142" s="37"/>
      <c r="B142" s="38"/>
      <c r="C142" s="245" t="s">
        <v>73</v>
      </c>
      <c r="D142" s="245" t="s">
        <v>206</v>
      </c>
      <c r="E142" s="246" t="s">
        <v>727</v>
      </c>
      <c r="F142" s="247" t="s">
        <v>843</v>
      </c>
      <c r="G142" s="248" t="s">
        <v>312</v>
      </c>
      <c r="H142" s="249">
        <v>1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299</v>
      </c>
    </row>
    <row r="143" spans="1:63" s="12" customFormat="1" ht="25.9" customHeight="1">
      <c r="A143" s="12"/>
      <c r="B143" s="229"/>
      <c r="C143" s="230"/>
      <c r="D143" s="231" t="s">
        <v>72</v>
      </c>
      <c r="E143" s="232" t="s">
        <v>695</v>
      </c>
      <c r="F143" s="232" t="s">
        <v>844</v>
      </c>
      <c r="G143" s="230"/>
      <c r="H143" s="230"/>
      <c r="I143" s="233"/>
      <c r="J143" s="234">
        <f>BK143</f>
        <v>0</v>
      </c>
      <c r="K143" s="230"/>
      <c r="L143" s="235"/>
      <c r="M143" s="236"/>
      <c r="N143" s="237"/>
      <c r="O143" s="237"/>
      <c r="P143" s="238">
        <f>SUM(P144:P146)</f>
        <v>0</v>
      </c>
      <c r="Q143" s="237"/>
      <c r="R143" s="238">
        <f>SUM(R144:R146)</f>
        <v>0</v>
      </c>
      <c r="S143" s="237"/>
      <c r="T143" s="239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80</v>
      </c>
      <c r="AT143" s="241" t="s">
        <v>72</v>
      </c>
      <c r="AU143" s="241" t="s">
        <v>73</v>
      </c>
      <c r="AY143" s="240" t="s">
        <v>204</v>
      </c>
      <c r="BK143" s="242">
        <f>SUM(BK144:BK146)</f>
        <v>0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729</v>
      </c>
      <c r="F144" s="247" t="s">
        <v>845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21.75" customHeight="1">
      <c r="A145" s="37"/>
      <c r="B145" s="38"/>
      <c r="C145" s="245" t="s">
        <v>73</v>
      </c>
      <c r="D145" s="245" t="s">
        <v>206</v>
      </c>
      <c r="E145" s="246" t="s">
        <v>731</v>
      </c>
      <c r="F145" s="247" t="s">
        <v>846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5" s="2" customFormat="1" ht="16.5" customHeight="1">
      <c r="A146" s="37"/>
      <c r="B146" s="38"/>
      <c r="C146" s="245" t="s">
        <v>73</v>
      </c>
      <c r="D146" s="245" t="s">
        <v>206</v>
      </c>
      <c r="E146" s="246" t="s">
        <v>733</v>
      </c>
      <c r="F146" s="247" t="s">
        <v>847</v>
      </c>
      <c r="G146" s="248" t="s">
        <v>312</v>
      </c>
      <c r="H146" s="249">
        <v>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343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848</v>
      </c>
      <c r="F147" s="232" t="s">
        <v>849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204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735</v>
      </c>
      <c r="F148" s="247" t="s">
        <v>850</v>
      </c>
      <c r="G148" s="248" t="s">
        <v>312</v>
      </c>
      <c r="H148" s="249">
        <v>8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740</v>
      </c>
      <c r="F149" s="247" t="s">
        <v>851</v>
      </c>
      <c r="G149" s="248" t="s">
        <v>312</v>
      </c>
      <c r="H149" s="249">
        <v>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364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852</v>
      </c>
      <c r="F150" s="232" t="s">
        <v>853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SUM(P151:P178)</f>
        <v>0</v>
      </c>
      <c r="Q150" s="237"/>
      <c r="R150" s="238">
        <f>SUM(R151:R178)</f>
        <v>0</v>
      </c>
      <c r="S150" s="237"/>
      <c r="T150" s="239">
        <f>SUM(T151:T178)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204</v>
      </c>
      <c r="BK150" s="242">
        <f>SUM(BK151:BK178)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1119</v>
      </c>
      <c r="F151" s="247" t="s">
        <v>854</v>
      </c>
      <c r="G151" s="248" t="s">
        <v>773</v>
      </c>
      <c r="H151" s="249">
        <v>24.72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743</v>
      </c>
      <c r="F152" s="247" t="s">
        <v>855</v>
      </c>
      <c r="G152" s="248" t="s">
        <v>773</v>
      </c>
      <c r="H152" s="249">
        <v>64.872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745</v>
      </c>
      <c r="F153" s="247" t="s">
        <v>856</v>
      </c>
      <c r="G153" s="248" t="s">
        <v>773</v>
      </c>
      <c r="H153" s="249">
        <v>0.84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747</v>
      </c>
      <c r="F154" s="247" t="s">
        <v>857</v>
      </c>
      <c r="G154" s="248" t="s">
        <v>773</v>
      </c>
      <c r="H154" s="249">
        <v>12.924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1360</v>
      </c>
      <c r="F155" s="247" t="s">
        <v>1139</v>
      </c>
      <c r="G155" s="248" t="s">
        <v>312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1120</v>
      </c>
      <c r="F156" s="247" t="s">
        <v>1121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749</v>
      </c>
      <c r="F157" s="247" t="s">
        <v>860</v>
      </c>
      <c r="G157" s="248" t="s">
        <v>312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1122</v>
      </c>
      <c r="F158" s="247" t="s">
        <v>1123</v>
      </c>
      <c r="G158" s="248" t="s">
        <v>312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1124</v>
      </c>
      <c r="F159" s="247" t="s">
        <v>1125</v>
      </c>
      <c r="G159" s="248" t="s">
        <v>312</v>
      </c>
      <c r="H159" s="249">
        <v>3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751</v>
      </c>
      <c r="F160" s="247" t="s">
        <v>863</v>
      </c>
      <c r="G160" s="248" t="s">
        <v>312</v>
      </c>
      <c r="H160" s="249">
        <v>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21.75" customHeight="1">
      <c r="A161" s="37"/>
      <c r="B161" s="38"/>
      <c r="C161" s="245" t="s">
        <v>73</v>
      </c>
      <c r="D161" s="245" t="s">
        <v>206</v>
      </c>
      <c r="E161" s="246" t="s">
        <v>1361</v>
      </c>
      <c r="F161" s="247" t="s">
        <v>1362</v>
      </c>
      <c r="G161" s="248" t="s">
        <v>312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753</v>
      </c>
      <c r="F162" s="247" t="s">
        <v>1363</v>
      </c>
      <c r="G162" s="248" t="s">
        <v>312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755</v>
      </c>
      <c r="F163" s="247" t="s">
        <v>858</v>
      </c>
      <c r="G163" s="248" t="s">
        <v>312</v>
      </c>
      <c r="H163" s="249">
        <v>16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21.75" customHeight="1">
      <c r="A164" s="37"/>
      <c r="B164" s="38"/>
      <c r="C164" s="245" t="s">
        <v>73</v>
      </c>
      <c r="D164" s="245" t="s">
        <v>206</v>
      </c>
      <c r="E164" s="246" t="s">
        <v>757</v>
      </c>
      <c r="F164" s="247" t="s">
        <v>859</v>
      </c>
      <c r="G164" s="248" t="s">
        <v>312</v>
      </c>
      <c r="H164" s="249">
        <v>26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759</v>
      </c>
      <c r="F165" s="247" t="s">
        <v>864</v>
      </c>
      <c r="G165" s="248" t="s">
        <v>312</v>
      </c>
      <c r="H165" s="249">
        <v>10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21.75" customHeight="1">
      <c r="A166" s="37"/>
      <c r="B166" s="38"/>
      <c r="C166" s="245" t="s">
        <v>73</v>
      </c>
      <c r="D166" s="245" t="s">
        <v>206</v>
      </c>
      <c r="E166" s="246" t="s">
        <v>761</v>
      </c>
      <c r="F166" s="247" t="s">
        <v>865</v>
      </c>
      <c r="G166" s="248" t="s">
        <v>312</v>
      </c>
      <c r="H166" s="249">
        <v>16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33" customHeight="1">
      <c r="A167" s="37"/>
      <c r="B167" s="38"/>
      <c r="C167" s="245" t="s">
        <v>73</v>
      </c>
      <c r="D167" s="245" t="s">
        <v>206</v>
      </c>
      <c r="E167" s="246" t="s">
        <v>763</v>
      </c>
      <c r="F167" s="247" t="s">
        <v>1127</v>
      </c>
      <c r="G167" s="248" t="s">
        <v>312</v>
      </c>
      <c r="H167" s="249">
        <v>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21.75" customHeight="1">
      <c r="A168" s="37"/>
      <c r="B168" s="38"/>
      <c r="C168" s="245" t="s">
        <v>73</v>
      </c>
      <c r="D168" s="245" t="s">
        <v>206</v>
      </c>
      <c r="E168" s="246" t="s">
        <v>771</v>
      </c>
      <c r="F168" s="247" t="s">
        <v>1364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21.75" customHeight="1">
      <c r="A169" s="37"/>
      <c r="B169" s="38"/>
      <c r="C169" s="245" t="s">
        <v>73</v>
      </c>
      <c r="D169" s="245" t="s">
        <v>206</v>
      </c>
      <c r="E169" s="246" t="s">
        <v>768</v>
      </c>
      <c r="F169" s="247" t="s">
        <v>869</v>
      </c>
      <c r="G169" s="248" t="s">
        <v>312</v>
      </c>
      <c r="H169" s="249">
        <v>10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1365</v>
      </c>
      <c r="F170" s="247" t="s">
        <v>870</v>
      </c>
      <c r="G170" s="248" t="s">
        <v>312</v>
      </c>
      <c r="H170" s="249">
        <v>3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774</v>
      </c>
      <c r="F171" s="247" t="s">
        <v>871</v>
      </c>
      <c r="G171" s="248" t="s">
        <v>312</v>
      </c>
      <c r="H171" s="249">
        <v>3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776</v>
      </c>
      <c r="F172" s="247" t="s">
        <v>872</v>
      </c>
      <c r="G172" s="248" t="s">
        <v>312</v>
      </c>
      <c r="H172" s="249">
        <v>8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778</v>
      </c>
      <c r="F173" s="247" t="s">
        <v>873</v>
      </c>
      <c r="G173" s="248" t="s">
        <v>312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780</v>
      </c>
      <c r="F174" s="247" t="s">
        <v>874</v>
      </c>
      <c r="G174" s="248" t="s">
        <v>312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599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782</v>
      </c>
      <c r="F175" s="247" t="s">
        <v>875</v>
      </c>
      <c r="G175" s="248" t="s">
        <v>312</v>
      </c>
      <c r="H175" s="249">
        <v>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688</v>
      </c>
    </row>
    <row r="176" spans="1:65" s="2" customFormat="1" ht="16.5" customHeight="1">
      <c r="A176" s="37"/>
      <c r="B176" s="38"/>
      <c r="C176" s="245" t="s">
        <v>73</v>
      </c>
      <c r="D176" s="245" t="s">
        <v>206</v>
      </c>
      <c r="E176" s="246" t="s">
        <v>1366</v>
      </c>
      <c r="F176" s="247" t="s">
        <v>876</v>
      </c>
      <c r="G176" s="248" t="s">
        <v>312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690</v>
      </c>
    </row>
    <row r="177" spans="1:65" s="2" customFormat="1" ht="16.5" customHeight="1">
      <c r="A177" s="37"/>
      <c r="B177" s="38"/>
      <c r="C177" s="245" t="s">
        <v>73</v>
      </c>
      <c r="D177" s="245" t="s">
        <v>206</v>
      </c>
      <c r="E177" s="246" t="s">
        <v>789</v>
      </c>
      <c r="F177" s="247" t="s">
        <v>878</v>
      </c>
      <c r="G177" s="248" t="s">
        <v>312</v>
      </c>
      <c r="H177" s="249">
        <v>7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692</v>
      </c>
    </row>
    <row r="178" spans="1:65" s="2" customFormat="1" ht="16.5" customHeight="1">
      <c r="A178" s="37"/>
      <c r="B178" s="38"/>
      <c r="C178" s="245" t="s">
        <v>73</v>
      </c>
      <c r="D178" s="245" t="s">
        <v>206</v>
      </c>
      <c r="E178" s="246" t="s">
        <v>791</v>
      </c>
      <c r="F178" s="247" t="s">
        <v>879</v>
      </c>
      <c r="G178" s="248" t="s">
        <v>312</v>
      </c>
      <c r="H178" s="249">
        <v>2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694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883</v>
      </c>
      <c r="F179" s="232" t="s">
        <v>884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SUM(P180:P182)</f>
        <v>0</v>
      </c>
      <c r="Q179" s="237"/>
      <c r="R179" s="238">
        <f>SUM(R180:R182)</f>
        <v>0</v>
      </c>
      <c r="S179" s="237"/>
      <c r="T179" s="239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204</v>
      </c>
      <c r="BK179" s="242">
        <f>SUM(BK180:BK182)</f>
        <v>0</v>
      </c>
    </row>
    <row r="180" spans="1:65" s="2" customFormat="1" ht="33" customHeight="1">
      <c r="A180" s="37"/>
      <c r="B180" s="38"/>
      <c r="C180" s="245" t="s">
        <v>73</v>
      </c>
      <c r="D180" s="245" t="s">
        <v>206</v>
      </c>
      <c r="E180" s="246" t="s">
        <v>1367</v>
      </c>
      <c r="F180" s="247" t="s">
        <v>1368</v>
      </c>
      <c r="G180" s="248" t="s">
        <v>228</v>
      </c>
      <c r="H180" s="249">
        <v>7.8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699</v>
      </c>
    </row>
    <row r="181" spans="1:65" s="2" customFormat="1" ht="44.25" customHeight="1">
      <c r="A181" s="37"/>
      <c r="B181" s="38"/>
      <c r="C181" s="245" t="s">
        <v>73</v>
      </c>
      <c r="D181" s="245" t="s">
        <v>206</v>
      </c>
      <c r="E181" s="246" t="s">
        <v>1369</v>
      </c>
      <c r="F181" s="247" t="s">
        <v>1370</v>
      </c>
      <c r="G181" s="248" t="s">
        <v>228</v>
      </c>
      <c r="H181" s="249">
        <v>5.112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703</v>
      </c>
    </row>
    <row r="182" spans="1:65" s="2" customFormat="1" ht="33" customHeight="1">
      <c r="A182" s="37"/>
      <c r="B182" s="38"/>
      <c r="C182" s="245" t="s">
        <v>73</v>
      </c>
      <c r="D182" s="245" t="s">
        <v>206</v>
      </c>
      <c r="E182" s="246" t="s">
        <v>1371</v>
      </c>
      <c r="F182" s="247" t="s">
        <v>1372</v>
      </c>
      <c r="G182" s="248" t="s">
        <v>228</v>
      </c>
      <c r="H182" s="249">
        <v>4.656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706</v>
      </c>
    </row>
    <row r="183" spans="1:63" s="12" customFormat="1" ht="25.9" customHeight="1">
      <c r="A183" s="12"/>
      <c r="B183" s="229"/>
      <c r="C183" s="230"/>
      <c r="D183" s="231" t="s">
        <v>72</v>
      </c>
      <c r="E183" s="232" t="s">
        <v>892</v>
      </c>
      <c r="F183" s="232" t="s">
        <v>796</v>
      </c>
      <c r="G183" s="230"/>
      <c r="H183" s="230"/>
      <c r="I183" s="233"/>
      <c r="J183" s="234">
        <f>BK183</f>
        <v>0</v>
      </c>
      <c r="K183" s="230"/>
      <c r="L183" s="235"/>
      <c r="M183" s="236"/>
      <c r="N183" s="237"/>
      <c r="O183" s="237"/>
      <c r="P183" s="238">
        <f>SUM(P184:P187)</f>
        <v>0</v>
      </c>
      <c r="Q183" s="237"/>
      <c r="R183" s="238">
        <f>SUM(R184:R187)</f>
        <v>0</v>
      </c>
      <c r="S183" s="237"/>
      <c r="T183" s="239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80</v>
      </c>
      <c r="AT183" s="241" t="s">
        <v>72</v>
      </c>
      <c r="AU183" s="241" t="s">
        <v>73</v>
      </c>
      <c r="AY183" s="240" t="s">
        <v>204</v>
      </c>
      <c r="BK183" s="242">
        <f>SUM(BK184:BK187)</f>
        <v>0</v>
      </c>
    </row>
    <row r="184" spans="1:65" s="2" customFormat="1" ht="21.75" customHeight="1">
      <c r="A184" s="37"/>
      <c r="B184" s="38"/>
      <c r="C184" s="245" t="s">
        <v>73</v>
      </c>
      <c r="D184" s="245" t="s">
        <v>206</v>
      </c>
      <c r="E184" s="246" t="s">
        <v>806</v>
      </c>
      <c r="F184" s="247" t="s">
        <v>893</v>
      </c>
      <c r="G184" s="248" t="s">
        <v>209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814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1373</v>
      </c>
      <c r="F185" s="247" t="s">
        <v>895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817</v>
      </c>
    </row>
    <row r="186" spans="1:65" s="2" customFormat="1" ht="16.5" customHeight="1">
      <c r="A186" s="37"/>
      <c r="B186" s="38"/>
      <c r="C186" s="245" t="s">
        <v>73</v>
      </c>
      <c r="D186" s="245" t="s">
        <v>206</v>
      </c>
      <c r="E186" s="246" t="s">
        <v>810</v>
      </c>
      <c r="F186" s="247" t="s">
        <v>896</v>
      </c>
      <c r="G186" s="248" t="s">
        <v>209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80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820</v>
      </c>
    </row>
    <row r="187" spans="1:65" s="2" customFormat="1" ht="16.5" customHeight="1">
      <c r="A187" s="37"/>
      <c r="B187" s="38"/>
      <c r="C187" s="245" t="s">
        <v>73</v>
      </c>
      <c r="D187" s="245" t="s">
        <v>206</v>
      </c>
      <c r="E187" s="246" t="s">
        <v>815</v>
      </c>
      <c r="F187" s="247" t="s">
        <v>418</v>
      </c>
      <c r="G187" s="248" t="s">
        <v>209</v>
      </c>
      <c r="H187" s="249">
        <v>1</v>
      </c>
      <c r="I187" s="250"/>
      <c r="J187" s="251">
        <f>ROUND(I187*H187,2)</f>
        <v>0</v>
      </c>
      <c r="K187" s="252"/>
      <c r="L187" s="43"/>
      <c r="M187" s="295" t="s">
        <v>1</v>
      </c>
      <c r="N187" s="296" t="s">
        <v>39</v>
      </c>
      <c r="O187" s="297"/>
      <c r="P187" s="298">
        <f>O187*H187</f>
        <v>0</v>
      </c>
      <c r="Q187" s="298">
        <v>0</v>
      </c>
      <c r="R187" s="298">
        <f>Q187*H187</f>
        <v>0</v>
      </c>
      <c r="S187" s="298">
        <v>0</v>
      </c>
      <c r="T187" s="29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210</v>
      </c>
      <c r="AT187" s="257" t="s">
        <v>206</v>
      </c>
      <c r="AU187" s="257" t="s">
        <v>80</v>
      </c>
      <c r="AY187" s="16" t="s">
        <v>204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210</v>
      </c>
      <c r="BM187" s="257" t="s">
        <v>822</v>
      </c>
    </row>
    <row r="188" spans="1:31" s="2" customFormat="1" ht="6.95" customHeight="1">
      <c r="A188" s="37"/>
      <c r="B188" s="65"/>
      <c r="C188" s="66"/>
      <c r="D188" s="66"/>
      <c r="E188" s="66"/>
      <c r="F188" s="66"/>
      <c r="G188" s="66"/>
      <c r="H188" s="66"/>
      <c r="I188" s="192"/>
      <c r="J188" s="66"/>
      <c r="K188" s="66"/>
      <c r="L188" s="43"/>
      <c r="M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</sheetData>
  <sheetProtection password="CC35" sheet="1" objects="1" scenarios="1" formatColumns="0" formatRows="0" autoFilter="0"/>
  <autoFilter ref="C131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1374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ROUND((SUM(BE132:BE178)),2)</f>
        <v>0</v>
      </c>
      <c r="G37" s="37"/>
      <c r="H37" s="37"/>
      <c r="I37" s="171">
        <v>0.21</v>
      </c>
      <c r="J37" s="170">
        <f>ROUND(((SUM(BE132:BE178))*I37),2)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ROUND((SUM(BF132:BF178)),2)</f>
        <v>0</v>
      </c>
      <c r="G38" s="37"/>
      <c r="H38" s="37"/>
      <c r="I38" s="171">
        <v>0.15</v>
      </c>
      <c r="J38" s="170">
        <f>ROUND(((SUM(BF132:BF178))*I38),2)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ROUND((SUM(BG132:BG178)),2)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ROUND((SUM(BH132:BH178)),2)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ROUND((SUM(BI132:BI178)),2)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J147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J170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J174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1156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1157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D.d.b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P133+P135+P137+P141+P145+P147+P170+P174</f>
        <v>0</v>
      </c>
      <c r="Q132" s="103"/>
      <c r="R132" s="226">
        <f>R133+R135+R137+R141+R145+R147+R170+R174</f>
        <v>0</v>
      </c>
      <c r="S132" s="103"/>
      <c r="T132" s="227">
        <f>T133+T135+T137+T141+T145+T147+T170+T174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BK133+BK135+BK137+BK141+BK145+BK147+BK170+BK174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44.25" customHeight="1">
      <c r="A134" s="37"/>
      <c r="B134" s="38"/>
      <c r="C134" s="245" t="s">
        <v>73</v>
      </c>
      <c r="D134" s="245" t="s">
        <v>206</v>
      </c>
      <c r="E134" s="246" t="s">
        <v>1354</v>
      </c>
      <c r="F134" s="247" t="s">
        <v>1355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1356</v>
      </c>
      <c r="F138" s="247" t="s">
        <v>840</v>
      </c>
      <c r="G138" s="248" t="s">
        <v>312</v>
      </c>
      <c r="H138" s="249">
        <v>8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842</v>
      </c>
      <c r="G139" s="248" t="s">
        <v>312</v>
      </c>
      <c r="H139" s="249">
        <v>5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843</v>
      </c>
      <c r="G140" s="248" t="s">
        <v>312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695</v>
      </c>
      <c r="F141" s="232" t="s">
        <v>844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204</v>
      </c>
      <c r="BK141" s="242">
        <f>SUM(BK142:BK144)</f>
        <v>0</v>
      </c>
    </row>
    <row r="142" spans="1:65" s="2" customFormat="1" ht="21.75" customHeight="1">
      <c r="A142" s="37"/>
      <c r="B142" s="38"/>
      <c r="C142" s="245" t="s">
        <v>73</v>
      </c>
      <c r="D142" s="245" t="s">
        <v>206</v>
      </c>
      <c r="E142" s="246" t="s">
        <v>729</v>
      </c>
      <c r="F142" s="247" t="s">
        <v>845</v>
      </c>
      <c r="G142" s="248" t="s">
        <v>312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731</v>
      </c>
      <c r="F143" s="247" t="s">
        <v>846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16.5" customHeight="1">
      <c r="A144" s="37"/>
      <c r="B144" s="38"/>
      <c r="C144" s="245" t="s">
        <v>73</v>
      </c>
      <c r="D144" s="245" t="s">
        <v>206</v>
      </c>
      <c r="E144" s="246" t="s">
        <v>733</v>
      </c>
      <c r="F144" s="247" t="s">
        <v>847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848</v>
      </c>
      <c r="F145" s="232" t="s">
        <v>849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P146</f>
        <v>0</v>
      </c>
      <c r="Q145" s="237"/>
      <c r="R145" s="238">
        <f>R146</f>
        <v>0</v>
      </c>
      <c r="S145" s="237"/>
      <c r="T145" s="23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204</v>
      </c>
      <c r="BK145" s="242">
        <f>BK146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206</v>
      </c>
      <c r="E146" s="246" t="s">
        <v>740</v>
      </c>
      <c r="F146" s="247" t="s">
        <v>851</v>
      </c>
      <c r="G146" s="248" t="s">
        <v>312</v>
      </c>
      <c r="H146" s="249">
        <v>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331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852</v>
      </c>
      <c r="F147" s="232" t="s">
        <v>853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SUM(P148:P169)</f>
        <v>0</v>
      </c>
      <c r="Q147" s="237"/>
      <c r="R147" s="238">
        <f>SUM(R148:R169)</f>
        <v>0</v>
      </c>
      <c r="S147" s="237"/>
      <c r="T147" s="239">
        <f>SUM(T148:T169)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204</v>
      </c>
      <c r="BK147" s="242">
        <f>SUM(BK148:BK169)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1119</v>
      </c>
      <c r="F148" s="247" t="s">
        <v>854</v>
      </c>
      <c r="G148" s="248" t="s">
        <v>773</v>
      </c>
      <c r="H148" s="249">
        <v>7.956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343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743</v>
      </c>
      <c r="F149" s="247" t="s">
        <v>855</v>
      </c>
      <c r="G149" s="248" t="s">
        <v>773</v>
      </c>
      <c r="H149" s="249">
        <v>117.924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355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745</v>
      </c>
      <c r="F150" s="247" t="s">
        <v>856</v>
      </c>
      <c r="G150" s="248" t="s">
        <v>773</v>
      </c>
      <c r="H150" s="249">
        <v>1.344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747</v>
      </c>
      <c r="F151" s="247" t="s">
        <v>857</v>
      </c>
      <c r="G151" s="248" t="s">
        <v>773</v>
      </c>
      <c r="H151" s="249">
        <v>17.04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749</v>
      </c>
      <c r="F152" s="247" t="s">
        <v>860</v>
      </c>
      <c r="G152" s="248" t="s">
        <v>312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1124</v>
      </c>
      <c r="F153" s="247" t="s">
        <v>1125</v>
      </c>
      <c r="G153" s="248" t="s">
        <v>312</v>
      </c>
      <c r="H153" s="249">
        <v>7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755</v>
      </c>
      <c r="F154" s="247" t="s">
        <v>858</v>
      </c>
      <c r="G154" s="248" t="s">
        <v>312</v>
      </c>
      <c r="H154" s="249">
        <v>3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757</v>
      </c>
      <c r="F155" s="247" t="s">
        <v>859</v>
      </c>
      <c r="G155" s="248" t="s">
        <v>312</v>
      </c>
      <c r="H155" s="249">
        <v>47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759</v>
      </c>
      <c r="F156" s="247" t="s">
        <v>864</v>
      </c>
      <c r="G156" s="248" t="s">
        <v>312</v>
      </c>
      <c r="H156" s="249">
        <v>10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761</v>
      </c>
      <c r="F157" s="247" t="s">
        <v>865</v>
      </c>
      <c r="G157" s="248" t="s">
        <v>312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33" customHeight="1">
      <c r="A158" s="37"/>
      <c r="B158" s="38"/>
      <c r="C158" s="245" t="s">
        <v>73</v>
      </c>
      <c r="D158" s="245" t="s">
        <v>206</v>
      </c>
      <c r="E158" s="246" t="s">
        <v>763</v>
      </c>
      <c r="F158" s="247" t="s">
        <v>1127</v>
      </c>
      <c r="G158" s="248" t="s">
        <v>312</v>
      </c>
      <c r="H158" s="249">
        <v>7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771</v>
      </c>
      <c r="F159" s="247" t="s">
        <v>1364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1365</v>
      </c>
      <c r="F160" s="247" t="s">
        <v>870</v>
      </c>
      <c r="G160" s="248" t="s">
        <v>312</v>
      </c>
      <c r="H160" s="249">
        <v>2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16.5" customHeight="1">
      <c r="A161" s="37"/>
      <c r="B161" s="38"/>
      <c r="C161" s="245" t="s">
        <v>73</v>
      </c>
      <c r="D161" s="245" t="s">
        <v>206</v>
      </c>
      <c r="E161" s="246" t="s">
        <v>774</v>
      </c>
      <c r="F161" s="247" t="s">
        <v>871</v>
      </c>
      <c r="G161" s="248" t="s">
        <v>312</v>
      </c>
      <c r="H161" s="249">
        <v>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16.5" customHeight="1">
      <c r="A162" s="37"/>
      <c r="B162" s="38"/>
      <c r="C162" s="245" t="s">
        <v>73</v>
      </c>
      <c r="D162" s="245" t="s">
        <v>206</v>
      </c>
      <c r="E162" s="246" t="s">
        <v>776</v>
      </c>
      <c r="F162" s="247" t="s">
        <v>872</v>
      </c>
      <c r="G162" s="248" t="s">
        <v>312</v>
      </c>
      <c r="H162" s="249">
        <v>5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16.5" customHeight="1">
      <c r="A163" s="37"/>
      <c r="B163" s="38"/>
      <c r="C163" s="245" t="s">
        <v>73</v>
      </c>
      <c r="D163" s="245" t="s">
        <v>206</v>
      </c>
      <c r="E163" s="246" t="s">
        <v>778</v>
      </c>
      <c r="F163" s="247" t="s">
        <v>873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780</v>
      </c>
      <c r="F164" s="247" t="s">
        <v>874</v>
      </c>
      <c r="G164" s="248" t="s">
        <v>312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1375</v>
      </c>
      <c r="F165" s="247" t="s">
        <v>1376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1377</v>
      </c>
      <c r="F166" s="247" t="s">
        <v>1378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789</v>
      </c>
      <c r="F167" s="247" t="s">
        <v>878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1379</v>
      </c>
      <c r="F168" s="247" t="s">
        <v>1380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1381</v>
      </c>
      <c r="F169" s="247" t="s">
        <v>1382</v>
      </c>
      <c r="G169" s="248" t="s">
        <v>312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883</v>
      </c>
      <c r="F170" s="232" t="s">
        <v>884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SUM(P171:P173)</f>
        <v>0</v>
      </c>
      <c r="Q170" s="237"/>
      <c r="R170" s="238">
        <f>SUM(R171:R173)</f>
        <v>0</v>
      </c>
      <c r="S170" s="237"/>
      <c r="T170" s="239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204</v>
      </c>
      <c r="BK170" s="242">
        <f>SUM(BK171:BK173)</f>
        <v>0</v>
      </c>
    </row>
    <row r="171" spans="1:65" s="2" customFormat="1" ht="33" customHeight="1">
      <c r="A171" s="37"/>
      <c r="B171" s="38"/>
      <c r="C171" s="245" t="s">
        <v>73</v>
      </c>
      <c r="D171" s="245" t="s">
        <v>206</v>
      </c>
      <c r="E171" s="246" t="s">
        <v>1383</v>
      </c>
      <c r="F171" s="247" t="s">
        <v>1372</v>
      </c>
      <c r="G171" s="248" t="s">
        <v>228</v>
      </c>
      <c r="H171" s="249">
        <v>6.528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555</v>
      </c>
    </row>
    <row r="172" spans="1:65" s="2" customFormat="1" ht="33" customHeight="1">
      <c r="A172" s="37"/>
      <c r="B172" s="38"/>
      <c r="C172" s="245" t="s">
        <v>73</v>
      </c>
      <c r="D172" s="245" t="s">
        <v>206</v>
      </c>
      <c r="E172" s="246" t="s">
        <v>1367</v>
      </c>
      <c r="F172" s="247" t="s">
        <v>1368</v>
      </c>
      <c r="G172" s="248" t="s">
        <v>228</v>
      </c>
      <c r="H172" s="249">
        <v>7.44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570</v>
      </c>
    </row>
    <row r="173" spans="1:65" s="2" customFormat="1" ht="44.25" customHeight="1">
      <c r="A173" s="37"/>
      <c r="B173" s="38"/>
      <c r="C173" s="245" t="s">
        <v>73</v>
      </c>
      <c r="D173" s="245" t="s">
        <v>206</v>
      </c>
      <c r="E173" s="246" t="s">
        <v>1369</v>
      </c>
      <c r="F173" s="247" t="s">
        <v>1370</v>
      </c>
      <c r="G173" s="248" t="s">
        <v>228</v>
      </c>
      <c r="H173" s="249">
        <v>6.048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579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892</v>
      </c>
      <c r="F174" s="232" t="s">
        <v>796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204</v>
      </c>
      <c r="BK174" s="242">
        <f>SUM(BK175:BK178)</f>
        <v>0</v>
      </c>
    </row>
    <row r="175" spans="1:65" s="2" customFormat="1" ht="21.75" customHeight="1">
      <c r="A175" s="37"/>
      <c r="B175" s="38"/>
      <c r="C175" s="245" t="s">
        <v>73</v>
      </c>
      <c r="D175" s="245" t="s">
        <v>206</v>
      </c>
      <c r="E175" s="246" t="s">
        <v>806</v>
      </c>
      <c r="F175" s="247" t="s">
        <v>893</v>
      </c>
      <c r="G175" s="248" t="s">
        <v>209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589</v>
      </c>
    </row>
    <row r="176" spans="1:65" s="2" customFormat="1" ht="16.5" customHeight="1">
      <c r="A176" s="37"/>
      <c r="B176" s="38"/>
      <c r="C176" s="245" t="s">
        <v>73</v>
      </c>
      <c r="D176" s="245" t="s">
        <v>206</v>
      </c>
      <c r="E176" s="246" t="s">
        <v>1384</v>
      </c>
      <c r="F176" s="247" t="s">
        <v>895</v>
      </c>
      <c r="G176" s="248" t="s">
        <v>209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599</v>
      </c>
    </row>
    <row r="177" spans="1:65" s="2" customFormat="1" ht="16.5" customHeight="1">
      <c r="A177" s="37"/>
      <c r="B177" s="38"/>
      <c r="C177" s="245" t="s">
        <v>73</v>
      </c>
      <c r="D177" s="245" t="s">
        <v>206</v>
      </c>
      <c r="E177" s="246" t="s">
        <v>810</v>
      </c>
      <c r="F177" s="247" t="s">
        <v>896</v>
      </c>
      <c r="G177" s="248" t="s">
        <v>209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688</v>
      </c>
    </row>
    <row r="178" spans="1:65" s="2" customFormat="1" ht="16.5" customHeight="1">
      <c r="A178" s="37"/>
      <c r="B178" s="38"/>
      <c r="C178" s="245" t="s">
        <v>73</v>
      </c>
      <c r="D178" s="245" t="s">
        <v>206</v>
      </c>
      <c r="E178" s="246" t="s">
        <v>815</v>
      </c>
      <c r="F178" s="247" t="s">
        <v>418</v>
      </c>
      <c r="G178" s="248" t="s">
        <v>209</v>
      </c>
      <c r="H178" s="249">
        <v>1</v>
      </c>
      <c r="I178" s="250"/>
      <c r="J178" s="251">
        <f>ROUND(I178*H178,2)</f>
        <v>0</v>
      </c>
      <c r="K178" s="252"/>
      <c r="L178" s="43"/>
      <c r="M178" s="295" t="s">
        <v>1</v>
      </c>
      <c r="N178" s="296" t="s">
        <v>39</v>
      </c>
      <c r="O178" s="297"/>
      <c r="P178" s="298">
        <f>O178*H178</f>
        <v>0</v>
      </c>
      <c r="Q178" s="298">
        <v>0</v>
      </c>
      <c r="R178" s="298">
        <f>Q178*H178</f>
        <v>0</v>
      </c>
      <c r="S178" s="298">
        <v>0</v>
      </c>
      <c r="T178" s="29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690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192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31:K17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1385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ROUND((SUM(BE132:BE174)),2)</f>
        <v>0</v>
      </c>
      <c r="G37" s="37"/>
      <c r="H37" s="37"/>
      <c r="I37" s="171">
        <v>0.21</v>
      </c>
      <c r="J37" s="170">
        <f>ROUND(((SUM(BE132:BE174))*I37),2)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ROUND((SUM(BF132:BF174)),2)</f>
        <v>0</v>
      </c>
      <c r="G38" s="37"/>
      <c r="H38" s="37"/>
      <c r="I38" s="171">
        <v>0.15</v>
      </c>
      <c r="J38" s="170">
        <f>ROUND(((SUM(BF132:BF174))*I38),2)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ROUND((SUM(BG132:BG174)),2)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ROUND((SUM(BH132:BH174)),2)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ROUND((SUM(BI132:BI174)),2)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J166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1156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1157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D.d.c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P133+P135+P137+P142+P146+P148+P166+P170</f>
        <v>0</v>
      </c>
      <c r="Q132" s="103"/>
      <c r="R132" s="226">
        <f>R133+R135+R137+R142+R146+R148+R166+R170</f>
        <v>0</v>
      </c>
      <c r="S132" s="103"/>
      <c r="T132" s="227">
        <f>T133+T135+T137+T142+T146+T148+T166+T170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BK133+BK135+BK137+BK142+BK146+BK148+BK166+BK170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44.25" customHeight="1">
      <c r="A134" s="37"/>
      <c r="B134" s="38"/>
      <c r="C134" s="245" t="s">
        <v>73</v>
      </c>
      <c r="D134" s="245" t="s">
        <v>206</v>
      </c>
      <c r="E134" s="246" t="s">
        <v>1354</v>
      </c>
      <c r="F134" s="247" t="s">
        <v>1355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1356</v>
      </c>
      <c r="F138" s="247" t="s">
        <v>840</v>
      </c>
      <c r="G138" s="248" t="s">
        <v>312</v>
      </c>
      <c r="H138" s="249">
        <v>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1358</v>
      </c>
      <c r="F139" s="247" t="s">
        <v>1359</v>
      </c>
      <c r="G139" s="248" t="s">
        <v>312</v>
      </c>
      <c r="H139" s="249">
        <v>1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725</v>
      </c>
      <c r="F140" s="247" t="s">
        <v>842</v>
      </c>
      <c r="G140" s="248" t="s">
        <v>312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727</v>
      </c>
      <c r="F141" s="247" t="s">
        <v>843</v>
      </c>
      <c r="G141" s="248" t="s">
        <v>312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729</v>
      </c>
      <c r="F143" s="247" t="s">
        <v>845</v>
      </c>
      <c r="G143" s="248" t="s">
        <v>312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731</v>
      </c>
      <c r="F144" s="247" t="s">
        <v>846</v>
      </c>
      <c r="G144" s="248" t="s">
        <v>312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733</v>
      </c>
      <c r="F145" s="247" t="s">
        <v>847</v>
      </c>
      <c r="G145" s="248" t="s">
        <v>312</v>
      </c>
      <c r="H145" s="249">
        <v>2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P147</f>
        <v>0</v>
      </c>
      <c r="Q146" s="237"/>
      <c r="R146" s="238">
        <f>R147</f>
        <v>0</v>
      </c>
      <c r="S146" s="237"/>
      <c r="T146" s="239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BK147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740</v>
      </c>
      <c r="F147" s="247" t="s">
        <v>851</v>
      </c>
      <c r="G147" s="248" t="s">
        <v>312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852</v>
      </c>
      <c r="F148" s="232" t="s">
        <v>853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SUM(P149:P165)</f>
        <v>0</v>
      </c>
      <c r="Q148" s="237"/>
      <c r="R148" s="238">
        <f>SUM(R149:R165)</f>
        <v>0</v>
      </c>
      <c r="S148" s="237"/>
      <c r="T148" s="239">
        <f>SUM(T149:T165)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204</v>
      </c>
      <c r="BK148" s="242">
        <f>SUM(BK149:BK165)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1119</v>
      </c>
      <c r="F149" s="247" t="s">
        <v>854</v>
      </c>
      <c r="G149" s="248" t="s">
        <v>773</v>
      </c>
      <c r="H149" s="249">
        <v>5.412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355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855</v>
      </c>
      <c r="G150" s="248" t="s">
        <v>773</v>
      </c>
      <c r="H150" s="249">
        <v>35.796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747</v>
      </c>
      <c r="F151" s="247" t="s">
        <v>857</v>
      </c>
      <c r="G151" s="248" t="s">
        <v>773</v>
      </c>
      <c r="H151" s="249">
        <v>16.716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751</v>
      </c>
      <c r="F152" s="247" t="s">
        <v>863</v>
      </c>
      <c r="G152" s="248" t="s">
        <v>312</v>
      </c>
      <c r="H152" s="249">
        <v>1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755</v>
      </c>
      <c r="F153" s="247" t="s">
        <v>858</v>
      </c>
      <c r="G153" s="248" t="s">
        <v>312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757</v>
      </c>
      <c r="F154" s="247" t="s">
        <v>859</v>
      </c>
      <c r="G154" s="248" t="s">
        <v>312</v>
      </c>
      <c r="H154" s="249">
        <v>13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759</v>
      </c>
      <c r="F155" s="247" t="s">
        <v>864</v>
      </c>
      <c r="G155" s="248" t="s">
        <v>312</v>
      </c>
      <c r="H155" s="249">
        <v>8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761</v>
      </c>
      <c r="F156" s="247" t="s">
        <v>865</v>
      </c>
      <c r="G156" s="248" t="s">
        <v>312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33" customHeight="1">
      <c r="A157" s="37"/>
      <c r="B157" s="38"/>
      <c r="C157" s="245" t="s">
        <v>73</v>
      </c>
      <c r="D157" s="245" t="s">
        <v>206</v>
      </c>
      <c r="E157" s="246" t="s">
        <v>763</v>
      </c>
      <c r="F157" s="247" t="s">
        <v>1127</v>
      </c>
      <c r="G157" s="248" t="s">
        <v>312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771</v>
      </c>
      <c r="F158" s="247" t="s">
        <v>1364</v>
      </c>
      <c r="G158" s="248" t="s">
        <v>312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768</v>
      </c>
      <c r="F159" s="247" t="s">
        <v>869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1365</v>
      </c>
      <c r="F160" s="247" t="s">
        <v>870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16.5" customHeight="1">
      <c r="A161" s="37"/>
      <c r="B161" s="38"/>
      <c r="C161" s="245" t="s">
        <v>73</v>
      </c>
      <c r="D161" s="245" t="s">
        <v>206</v>
      </c>
      <c r="E161" s="246" t="s">
        <v>774</v>
      </c>
      <c r="F161" s="247" t="s">
        <v>871</v>
      </c>
      <c r="G161" s="248" t="s">
        <v>312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16.5" customHeight="1">
      <c r="A162" s="37"/>
      <c r="B162" s="38"/>
      <c r="C162" s="245" t="s">
        <v>73</v>
      </c>
      <c r="D162" s="245" t="s">
        <v>206</v>
      </c>
      <c r="E162" s="246" t="s">
        <v>776</v>
      </c>
      <c r="F162" s="247" t="s">
        <v>872</v>
      </c>
      <c r="G162" s="248" t="s">
        <v>312</v>
      </c>
      <c r="H162" s="249">
        <v>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16.5" customHeight="1">
      <c r="A163" s="37"/>
      <c r="B163" s="38"/>
      <c r="C163" s="245" t="s">
        <v>73</v>
      </c>
      <c r="D163" s="245" t="s">
        <v>206</v>
      </c>
      <c r="E163" s="246" t="s">
        <v>778</v>
      </c>
      <c r="F163" s="247" t="s">
        <v>873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787</v>
      </c>
      <c r="F164" s="247" t="s">
        <v>906</v>
      </c>
      <c r="G164" s="248" t="s">
        <v>312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1386</v>
      </c>
      <c r="F165" s="247" t="s">
        <v>1387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3" s="12" customFormat="1" ht="25.9" customHeight="1">
      <c r="A166" s="12"/>
      <c r="B166" s="229"/>
      <c r="C166" s="230"/>
      <c r="D166" s="231" t="s">
        <v>72</v>
      </c>
      <c r="E166" s="232" t="s">
        <v>883</v>
      </c>
      <c r="F166" s="232" t="s">
        <v>884</v>
      </c>
      <c r="G166" s="230"/>
      <c r="H166" s="230"/>
      <c r="I166" s="233"/>
      <c r="J166" s="234">
        <f>BK166</f>
        <v>0</v>
      </c>
      <c r="K166" s="230"/>
      <c r="L166" s="235"/>
      <c r="M166" s="236"/>
      <c r="N166" s="237"/>
      <c r="O166" s="237"/>
      <c r="P166" s="238">
        <f>SUM(P167:P169)</f>
        <v>0</v>
      </c>
      <c r="Q166" s="237"/>
      <c r="R166" s="238">
        <f>SUM(R167:R169)</f>
        <v>0</v>
      </c>
      <c r="S166" s="237"/>
      <c r="T166" s="239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0" t="s">
        <v>80</v>
      </c>
      <c r="AT166" s="241" t="s">
        <v>72</v>
      </c>
      <c r="AU166" s="241" t="s">
        <v>73</v>
      </c>
      <c r="AY166" s="240" t="s">
        <v>204</v>
      </c>
      <c r="BK166" s="242">
        <f>SUM(BK167:BK169)</f>
        <v>0</v>
      </c>
    </row>
    <row r="167" spans="1:65" s="2" customFormat="1" ht="33" customHeight="1">
      <c r="A167" s="37"/>
      <c r="B167" s="38"/>
      <c r="C167" s="245" t="s">
        <v>73</v>
      </c>
      <c r="D167" s="245" t="s">
        <v>206</v>
      </c>
      <c r="E167" s="246" t="s">
        <v>1367</v>
      </c>
      <c r="F167" s="247" t="s">
        <v>1368</v>
      </c>
      <c r="G167" s="248" t="s">
        <v>228</v>
      </c>
      <c r="H167" s="249">
        <v>7.14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520</v>
      </c>
    </row>
    <row r="168" spans="1:65" s="2" customFormat="1" ht="44.25" customHeight="1">
      <c r="A168" s="37"/>
      <c r="B168" s="38"/>
      <c r="C168" s="245" t="s">
        <v>73</v>
      </c>
      <c r="D168" s="245" t="s">
        <v>206</v>
      </c>
      <c r="E168" s="246" t="s">
        <v>1369</v>
      </c>
      <c r="F168" s="247" t="s">
        <v>1370</v>
      </c>
      <c r="G168" s="248" t="s">
        <v>228</v>
      </c>
      <c r="H168" s="249">
        <v>5.928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528</v>
      </c>
    </row>
    <row r="169" spans="1:65" s="2" customFormat="1" ht="33" customHeight="1">
      <c r="A169" s="37"/>
      <c r="B169" s="38"/>
      <c r="C169" s="245" t="s">
        <v>73</v>
      </c>
      <c r="D169" s="245" t="s">
        <v>206</v>
      </c>
      <c r="E169" s="246" t="s">
        <v>1371</v>
      </c>
      <c r="F169" s="247" t="s">
        <v>1372</v>
      </c>
      <c r="G169" s="248" t="s">
        <v>228</v>
      </c>
      <c r="H169" s="249">
        <v>4.332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536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892</v>
      </c>
      <c r="F170" s="232" t="s">
        <v>796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SUM(P171:P174)</f>
        <v>0</v>
      </c>
      <c r="Q170" s="237"/>
      <c r="R170" s="238">
        <f>SUM(R171:R174)</f>
        <v>0</v>
      </c>
      <c r="S170" s="237"/>
      <c r="T170" s="239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204</v>
      </c>
      <c r="BK170" s="242">
        <f>SUM(BK171:BK174)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206</v>
      </c>
      <c r="E171" s="246" t="s">
        <v>806</v>
      </c>
      <c r="F171" s="247" t="s">
        <v>893</v>
      </c>
      <c r="G171" s="248" t="s">
        <v>209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543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1388</v>
      </c>
      <c r="F172" s="247" t="s">
        <v>895</v>
      </c>
      <c r="G172" s="248" t="s">
        <v>209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555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1389</v>
      </c>
      <c r="F173" s="247" t="s">
        <v>896</v>
      </c>
      <c r="G173" s="248" t="s">
        <v>209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570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815</v>
      </c>
      <c r="F174" s="247" t="s">
        <v>418</v>
      </c>
      <c r="G174" s="248" t="s">
        <v>209</v>
      </c>
      <c r="H174" s="249">
        <v>1</v>
      </c>
      <c r="I174" s="250"/>
      <c r="J174" s="251">
        <f>ROUND(I174*H174,2)</f>
        <v>0</v>
      </c>
      <c r="K174" s="252"/>
      <c r="L174" s="43"/>
      <c r="M174" s="295" t="s">
        <v>1</v>
      </c>
      <c r="N174" s="296" t="s">
        <v>39</v>
      </c>
      <c r="O174" s="297"/>
      <c r="P174" s="298">
        <f>O174*H174</f>
        <v>0</v>
      </c>
      <c r="Q174" s="298">
        <v>0</v>
      </c>
      <c r="R174" s="298">
        <f>Q174*H174</f>
        <v>0</v>
      </c>
      <c r="S174" s="298">
        <v>0</v>
      </c>
      <c r="T174" s="29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579</v>
      </c>
    </row>
    <row r="175" spans="1:31" s="2" customFormat="1" ht="6.95" customHeight="1">
      <c r="A175" s="37"/>
      <c r="B175" s="65"/>
      <c r="C175" s="66"/>
      <c r="D175" s="66"/>
      <c r="E175" s="66"/>
      <c r="F175" s="66"/>
      <c r="G175" s="66"/>
      <c r="H175" s="66"/>
      <c r="I175" s="192"/>
      <c r="J175" s="66"/>
      <c r="K175" s="66"/>
      <c r="L175" s="43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password="CC35" sheet="1" objects="1" scenarios="1" formatColumns="0" formatRows="0" autoFilter="0"/>
  <autoFilter ref="C131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1390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J143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J147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J150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1156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1157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D.d.d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P133+P135+P137+P143+P147+P150+P175+P179</f>
        <v>0</v>
      </c>
      <c r="Q132" s="103"/>
      <c r="R132" s="226">
        <f>R133+R135+R137+R143+R147+R150+R175+R179</f>
        <v>0</v>
      </c>
      <c r="S132" s="103"/>
      <c r="T132" s="227">
        <f>T133+T135+T137+T143+T147+T150+T175+T179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BK133+BK135+BK137+BK143+BK147+BK150+BK175+BK179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44.25" customHeight="1">
      <c r="A134" s="37"/>
      <c r="B134" s="38"/>
      <c r="C134" s="245" t="s">
        <v>73</v>
      </c>
      <c r="D134" s="245" t="s">
        <v>206</v>
      </c>
      <c r="E134" s="246" t="s">
        <v>1391</v>
      </c>
      <c r="F134" s="247" t="s">
        <v>1355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SUM(P138:P142)</f>
        <v>0</v>
      </c>
      <c r="Q137" s="237"/>
      <c r="R137" s="238">
        <f>SUM(R138:R142)</f>
        <v>0</v>
      </c>
      <c r="S137" s="237"/>
      <c r="T137" s="239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SUM(BK138:BK142)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1356</v>
      </c>
      <c r="F138" s="247" t="s">
        <v>840</v>
      </c>
      <c r="G138" s="248" t="s">
        <v>312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1357</v>
      </c>
      <c r="F139" s="247" t="s">
        <v>841</v>
      </c>
      <c r="G139" s="248" t="s">
        <v>312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1358</v>
      </c>
      <c r="F140" s="247" t="s">
        <v>1359</v>
      </c>
      <c r="G140" s="248" t="s">
        <v>312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725</v>
      </c>
      <c r="F141" s="247" t="s">
        <v>842</v>
      </c>
      <c r="G141" s="248" t="s">
        <v>312</v>
      </c>
      <c r="H141" s="249">
        <v>6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5" s="2" customFormat="1" ht="16.5" customHeight="1">
      <c r="A142" s="37"/>
      <c r="B142" s="38"/>
      <c r="C142" s="245" t="s">
        <v>73</v>
      </c>
      <c r="D142" s="245" t="s">
        <v>206</v>
      </c>
      <c r="E142" s="246" t="s">
        <v>727</v>
      </c>
      <c r="F142" s="247" t="s">
        <v>843</v>
      </c>
      <c r="G142" s="248" t="s">
        <v>312</v>
      </c>
      <c r="H142" s="249">
        <v>1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299</v>
      </c>
    </row>
    <row r="143" spans="1:63" s="12" customFormat="1" ht="25.9" customHeight="1">
      <c r="A143" s="12"/>
      <c r="B143" s="229"/>
      <c r="C143" s="230"/>
      <c r="D143" s="231" t="s">
        <v>72</v>
      </c>
      <c r="E143" s="232" t="s">
        <v>695</v>
      </c>
      <c r="F143" s="232" t="s">
        <v>844</v>
      </c>
      <c r="G143" s="230"/>
      <c r="H143" s="230"/>
      <c r="I143" s="233"/>
      <c r="J143" s="234">
        <f>BK143</f>
        <v>0</v>
      </c>
      <c r="K143" s="230"/>
      <c r="L143" s="235"/>
      <c r="M143" s="236"/>
      <c r="N143" s="237"/>
      <c r="O143" s="237"/>
      <c r="P143" s="238">
        <f>SUM(P144:P146)</f>
        <v>0</v>
      </c>
      <c r="Q143" s="237"/>
      <c r="R143" s="238">
        <f>SUM(R144:R146)</f>
        <v>0</v>
      </c>
      <c r="S143" s="237"/>
      <c r="T143" s="239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80</v>
      </c>
      <c r="AT143" s="241" t="s">
        <v>72</v>
      </c>
      <c r="AU143" s="241" t="s">
        <v>73</v>
      </c>
      <c r="AY143" s="240" t="s">
        <v>204</v>
      </c>
      <c r="BK143" s="242">
        <f>SUM(BK144:BK146)</f>
        <v>0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729</v>
      </c>
      <c r="F144" s="247" t="s">
        <v>845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21.75" customHeight="1">
      <c r="A145" s="37"/>
      <c r="B145" s="38"/>
      <c r="C145" s="245" t="s">
        <v>73</v>
      </c>
      <c r="D145" s="245" t="s">
        <v>206</v>
      </c>
      <c r="E145" s="246" t="s">
        <v>731</v>
      </c>
      <c r="F145" s="247" t="s">
        <v>846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5" s="2" customFormat="1" ht="16.5" customHeight="1">
      <c r="A146" s="37"/>
      <c r="B146" s="38"/>
      <c r="C146" s="245" t="s">
        <v>73</v>
      </c>
      <c r="D146" s="245" t="s">
        <v>206</v>
      </c>
      <c r="E146" s="246" t="s">
        <v>733</v>
      </c>
      <c r="F146" s="247" t="s">
        <v>847</v>
      </c>
      <c r="G146" s="248" t="s">
        <v>312</v>
      </c>
      <c r="H146" s="249">
        <v>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343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848</v>
      </c>
      <c r="F147" s="232" t="s">
        <v>849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204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735</v>
      </c>
      <c r="F148" s="247" t="s">
        <v>850</v>
      </c>
      <c r="G148" s="248" t="s">
        <v>312</v>
      </c>
      <c r="H148" s="249">
        <v>3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740</v>
      </c>
      <c r="F149" s="247" t="s">
        <v>851</v>
      </c>
      <c r="G149" s="248" t="s">
        <v>312</v>
      </c>
      <c r="H149" s="249">
        <v>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364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852</v>
      </c>
      <c r="F150" s="232" t="s">
        <v>853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SUM(P151:P174)</f>
        <v>0</v>
      </c>
      <c r="Q150" s="237"/>
      <c r="R150" s="238">
        <f>SUM(R151:R174)</f>
        <v>0</v>
      </c>
      <c r="S150" s="237"/>
      <c r="T150" s="239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204</v>
      </c>
      <c r="BK150" s="242">
        <f>SUM(BK151:BK174)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1119</v>
      </c>
      <c r="F151" s="247" t="s">
        <v>854</v>
      </c>
      <c r="G151" s="248" t="s">
        <v>773</v>
      </c>
      <c r="H151" s="249">
        <v>20.28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743</v>
      </c>
      <c r="F152" s="247" t="s">
        <v>855</v>
      </c>
      <c r="G152" s="248" t="s">
        <v>773</v>
      </c>
      <c r="H152" s="249">
        <v>58.932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745</v>
      </c>
      <c r="F153" s="247" t="s">
        <v>856</v>
      </c>
      <c r="G153" s="248" t="s">
        <v>773</v>
      </c>
      <c r="H153" s="249">
        <v>2.28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747</v>
      </c>
      <c r="F154" s="247" t="s">
        <v>857</v>
      </c>
      <c r="G154" s="248" t="s">
        <v>773</v>
      </c>
      <c r="H154" s="249">
        <v>17.4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749</v>
      </c>
      <c r="F155" s="247" t="s">
        <v>860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1122</v>
      </c>
      <c r="F156" s="247" t="s">
        <v>1123</v>
      </c>
      <c r="G156" s="248" t="s">
        <v>312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751</v>
      </c>
      <c r="F157" s="247" t="s">
        <v>863</v>
      </c>
      <c r="G157" s="248" t="s">
        <v>312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755</v>
      </c>
      <c r="F158" s="247" t="s">
        <v>858</v>
      </c>
      <c r="G158" s="248" t="s">
        <v>312</v>
      </c>
      <c r="H158" s="249">
        <v>13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757</v>
      </c>
      <c r="F159" s="247" t="s">
        <v>859</v>
      </c>
      <c r="G159" s="248" t="s">
        <v>312</v>
      </c>
      <c r="H159" s="249">
        <v>22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759</v>
      </c>
      <c r="F160" s="247" t="s">
        <v>864</v>
      </c>
      <c r="G160" s="248" t="s">
        <v>312</v>
      </c>
      <c r="H160" s="249">
        <v>11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21.75" customHeight="1">
      <c r="A161" s="37"/>
      <c r="B161" s="38"/>
      <c r="C161" s="245" t="s">
        <v>73</v>
      </c>
      <c r="D161" s="245" t="s">
        <v>206</v>
      </c>
      <c r="E161" s="246" t="s">
        <v>761</v>
      </c>
      <c r="F161" s="247" t="s">
        <v>865</v>
      </c>
      <c r="G161" s="248" t="s">
        <v>312</v>
      </c>
      <c r="H161" s="249">
        <v>12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33" customHeight="1">
      <c r="A162" s="37"/>
      <c r="B162" s="38"/>
      <c r="C162" s="245" t="s">
        <v>73</v>
      </c>
      <c r="D162" s="245" t="s">
        <v>206</v>
      </c>
      <c r="E162" s="246" t="s">
        <v>763</v>
      </c>
      <c r="F162" s="247" t="s">
        <v>1127</v>
      </c>
      <c r="G162" s="248" t="s">
        <v>312</v>
      </c>
      <c r="H162" s="249">
        <v>7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771</v>
      </c>
      <c r="F163" s="247" t="s">
        <v>1364</v>
      </c>
      <c r="G163" s="248" t="s">
        <v>312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47" s="2" customFormat="1" ht="12">
      <c r="A164" s="37"/>
      <c r="B164" s="38"/>
      <c r="C164" s="39"/>
      <c r="D164" s="261" t="s">
        <v>1392</v>
      </c>
      <c r="E164" s="39"/>
      <c r="F164" s="300" t="s">
        <v>1393</v>
      </c>
      <c r="G164" s="39"/>
      <c r="H164" s="39"/>
      <c r="I164" s="155"/>
      <c r="J164" s="39"/>
      <c r="K164" s="39"/>
      <c r="L164" s="43"/>
      <c r="M164" s="301"/>
      <c r="N164" s="30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1392</v>
      </c>
      <c r="AU164" s="16" t="s">
        <v>80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768</v>
      </c>
      <c r="F165" s="247" t="s">
        <v>869</v>
      </c>
      <c r="G165" s="248" t="s">
        <v>312</v>
      </c>
      <c r="H165" s="249">
        <v>10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502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1365</v>
      </c>
      <c r="F166" s="247" t="s">
        <v>870</v>
      </c>
      <c r="G166" s="248" t="s">
        <v>312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512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774</v>
      </c>
      <c r="F167" s="247" t="s">
        <v>871</v>
      </c>
      <c r="G167" s="248" t="s">
        <v>312</v>
      </c>
      <c r="H167" s="249">
        <v>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520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776</v>
      </c>
      <c r="F168" s="247" t="s">
        <v>872</v>
      </c>
      <c r="G168" s="248" t="s">
        <v>312</v>
      </c>
      <c r="H168" s="249">
        <v>8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528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778</v>
      </c>
      <c r="F169" s="247" t="s">
        <v>873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536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780</v>
      </c>
      <c r="F170" s="247" t="s">
        <v>874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543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782</v>
      </c>
      <c r="F171" s="247" t="s">
        <v>875</v>
      </c>
      <c r="G171" s="248" t="s">
        <v>312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555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785</v>
      </c>
      <c r="F172" s="247" t="s">
        <v>876</v>
      </c>
      <c r="G172" s="248" t="s">
        <v>312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570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789</v>
      </c>
      <c r="F173" s="247" t="s">
        <v>878</v>
      </c>
      <c r="G173" s="248" t="s">
        <v>312</v>
      </c>
      <c r="H173" s="249">
        <v>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791</v>
      </c>
      <c r="F174" s="247" t="s">
        <v>879</v>
      </c>
      <c r="G174" s="248" t="s">
        <v>312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589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883</v>
      </c>
      <c r="F175" s="232" t="s">
        <v>884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SUM(P176:P178)</f>
        <v>0</v>
      </c>
      <c r="Q175" s="237"/>
      <c r="R175" s="238">
        <f>SUM(R176:R178)</f>
        <v>0</v>
      </c>
      <c r="S175" s="237"/>
      <c r="T175" s="239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204</v>
      </c>
      <c r="BK175" s="242">
        <f>SUM(BK176:BK178)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206</v>
      </c>
      <c r="E176" s="246" t="s">
        <v>1367</v>
      </c>
      <c r="F176" s="247" t="s">
        <v>1368</v>
      </c>
      <c r="G176" s="248" t="s">
        <v>228</v>
      </c>
      <c r="H176" s="249">
        <v>8.304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599</v>
      </c>
    </row>
    <row r="177" spans="1:65" s="2" customFormat="1" ht="44.25" customHeight="1">
      <c r="A177" s="37"/>
      <c r="B177" s="38"/>
      <c r="C177" s="245" t="s">
        <v>73</v>
      </c>
      <c r="D177" s="245" t="s">
        <v>206</v>
      </c>
      <c r="E177" s="246" t="s">
        <v>1369</v>
      </c>
      <c r="F177" s="247" t="s">
        <v>1370</v>
      </c>
      <c r="G177" s="248" t="s">
        <v>228</v>
      </c>
      <c r="H177" s="249">
        <v>6.54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688</v>
      </c>
    </row>
    <row r="178" spans="1:65" s="2" customFormat="1" ht="33" customHeight="1">
      <c r="A178" s="37"/>
      <c r="B178" s="38"/>
      <c r="C178" s="245" t="s">
        <v>73</v>
      </c>
      <c r="D178" s="245" t="s">
        <v>206</v>
      </c>
      <c r="E178" s="246" t="s">
        <v>1371</v>
      </c>
      <c r="F178" s="247" t="s">
        <v>1372</v>
      </c>
      <c r="G178" s="248" t="s">
        <v>228</v>
      </c>
      <c r="H178" s="249">
        <v>5.7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690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892</v>
      </c>
      <c r="F179" s="232" t="s">
        <v>796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204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206</v>
      </c>
      <c r="E180" s="246" t="s">
        <v>806</v>
      </c>
      <c r="F180" s="247" t="s">
        <v>893</v>
      </c>
      <c r="G180" s="248" t="s">
        <v>209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692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1394</v>
      </c>
      <c r="F181" s="247" t="s">
        <v>895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694</v>
      </c>
    </row>
    <row r="182" spans="1:65" s="2" customFormat="1" ht="16.5" customHeight="1">
      <c r="A182" s="37"/>
      <c r="B182" s="38"/>
      <c r="C182" s="245" t="s">
        <v>73</v>
      </c>
      <c r="D182" s="245" t="s">
        <v>206</v>
      </c>
      <c r="E182" s="246" t="s">
        <v>810</v>
      </c>
      <c r="F182" s="247" t="s">
        <v>896</v>
      </c>
      <c r="G182" s="248" t="s">
        <v>209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699</v>
      </c>
    </row>
    <row r="183" spans="1:65" s="2" customFormat="1" ht="16.5" customHeight="1">
      <c r="A183" s="37"/>
      <c r="B183" s="38"/>
      <c r="C183" s="245" t="s">
        <v>73</v>
      </c>
      <c r="D183" s="245" t="s">
        <v>206</v>
      </c>
      <c r="E183" s="246" t="s">
        <v>815</v>
      </c>
      <c r="F183" s="247" t="s">
        <v>418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703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1156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1157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1395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ROUND((SUM(BE132:BE181)),2)</f>
        <v>0</v>
      </c>
      <c r="G37" s="37"/>
      <c r="H37" s="37"/>
      <c r="I37" s="171">
        <v>0.21</v>
      </c>
      <c r="J37" s="170">
        <f>ROUND(((SUM(BE132:BE181))*I37),2)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ROUND((SUM(BF132:BF181)),2)</f>
        <v>0</v>
      </c>
      <c r="G38" s="37"/>
      <c r="H38" s="37"/>
      <c r="I38" s="171">
        <v>0.15</v>
      </c>
      <c r="J38" s="170">
        <f>ROUND(((SUM(BF132:BF181))*I38),2)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1156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1157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D.d.e - Vzduchotechnika 5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1156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1157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D.d.e - Vzduchotechnika 5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P133+P135+P137+P142+P146+P149+P173+P177</f>
        <v>0</v>
      </c>
      <c r="Q132" s="103"/>
      <c r="R132" s="226">
        <f>R133+R135+R137+R142+R146+R149+R173+R177</f>
        <v>0</v>
      </c>
      <c r="S132" s="103"/>
      <c r="T132" s="227">
        <f>T133+T135+T137+T142+T146+T149+T173+T177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BK133+BK135+BK137+BK142+BK146+BK149+BK173+BK177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44.25" customHeight="1">
      <c r="A134" s="37"/>
      <c r="B134" s="38"/>
      <c r="C134" s="245" t="s">
        <v>73</v>
      </c>
      <c r="D134" s="245" t="s">
        <v>206</v>
      </c>
      <c r="E134" s="246" t="s">
        <v>1396</v>
      </c>
      <c r="F134" s="247" t="s">
        <v>1355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1397</v>
      </c>
      <c r="F138" s="247" t="s">
        <v>840</v>
      </c>
      <c r="G138" s="248" t="s">
        <v>312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1398</v>
      </c>
      <c r="F139" s="247" t="s">
        <v>1359</v>
      </c>
      <c r="G139" s="248" t="s">
        <v>312</v>
      </c>
      <c r="H139" s="249">
        <v>1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842</v>
      </c>
      <c r="G140" s="248" t="s">
        <v>312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729</v>
      </c>
      <c r="F141" s="247" t="s">
        <v>843</v>
      </c>
      <c r="G141" s="248" t="s">
        <v>312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731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733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735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738</v>
      </c>
      <c r="F147" s="247" t="s">
        <v>850</v>
      </c>
      <c r="G147" s="248" t="s">
        <v>312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SUM(P150:P172)</f>
        <v>0</v>
      </c>
      <c r="Q149" s="237"/>
      <c r="R149" s="238">
        <f>SUM(R150:R172)</f>
        <v>0</v>
      </c>
      <c r="S149" s="237"/>
      <c r="T149" s="239">
        <f>SUM(T150:T172)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SUM(BK150:BK172)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854</v>
      </c>
      <c r="G150" s="248" t="s">
        <v>773</v>
      </c>
      <c r="H150" s="249">
        <v>21.84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745</v>
      </c>
      <c r="F151" s="247" t="s">
        <v>855</v>
      </c>
      <c r="G151" s="248" t="s">
        <v>773</v>
      </c>
      <c r="H151" s="249">
        <v>64.824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747</v>
      </c>
      <c r="F152" s="247" t="s">
        <v>856</v>
      </c>
      <c r="G152" s="248" t="s">
        <v>773</v>
      </c>
      <c r="H152" s="249">
        <v>0.84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749</v>
      </c>
      <c r="F153" s="247" t="s">
        <v>857</v>
      </c>
      <c r="G153" s="248" t="s">
        <v>773</v>
      </c>
      <c r="H153" s="249">
        <v>15.804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751</v>
      </c>
      <c r="F154" s="247" t="s">
        <v>860</v>
      </c>
      <c r="G154" s="248" t="s">
        <v>312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753</v>
      </c>
      <c r="F155" s="247" t="s">
        <v>863</v>
      </c>
      <c r="G155" s="248" t="s">
        <v>312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755</v>
      </c>
      <c r="F156" s="247" t="s">
        <v>858</v>
      </c>
      <c r="G156" s="248" t="s">
        <v>312</v>
      </c>
      <c r="H156" s="249">
        <v>14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757</v>
      </c>
      <c r="F157" s="247" t="s">
        <v>859</v>
      </c>
      <c r="G157" s="248" t="s">
        <v>312</v>
      </c>
      <c r="H157" s="249">
        <v>24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759</v>
      </c>
      <c r="F158" s="247" t="s">
        <v>864</v>
      </c>
      <c r="G158" s="248" t="s">
        <v>312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1399</v>
      </c>
      <c r="F159" s="247" t="s">
        <v>865</v>
      </c>
      <c r="G159" s="248" t="s">
        <v>312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33" customHeight="1">
      <c r="A160" s="37"/>
      <c r="B160" s="38"/>
      <c r="C160" s="245" t="s">
        <v>73</v>
      </c>
      <c r="D160" s="245" t="s">
        <v>206</v>
      </c>
      <c r="E160" s="246" t="s">
        <v>1400</v>
      </c>
      <c r="F160" s="247" t="s">
        <v>1127</v>
      </c>
      <c r="G160" s="248" t="s">
        <v>312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21.75" customHeight="1">
      <c r="A161" s="37"/>
      <c r="B161" s="38"/>
      <c r="C161" s="245" t="s">
        <v>73</v>
      </c>
      <c r="D161" s="245" t="s">
        <v>206</v>
      </c>
      <c r="E161" s="246" t="s">
        <v>765</v>
      </c>
      <c r="F161" s="247" t="s">
        <v>868</v>
      </c>
      <c r="G161" s="248" t="s">
        <v>312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1401</v>
      </c>
      <c r="F162" s="247" t="s">
        <v>1364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768</v>
      </c>
      <c r="F163" s="247" t="s">
        <v>869</v>
      </c>
      <c r="G163" s="248" t="s">
        <v>312</v>
      </c>
      <c r="H163" s="249">
        <v>10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771</v>
      </c>
      <c r="F164" s="247" t="s">
        <v>870</v>
      </c>
      <c r="G164" s="248" t="s">
        <v>312</v>
      </c>
      <c r="H164" s="249">
        <v>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774</v>
      </c>
      <c r="F165" s="247" t="s">
        <v>871</v>
      </c>
      <c r="G165" s="248" t="s">
        <v>312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776</v>
      </c>
      <c r="F166" s="247" t="s">
        <v>872</v>
      </c>
      <c r="G166" s="248" t="s">
        <v>312</v>
      </c>
      <c r="H166" s="249">
        <v>7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778</v>
      </c>
      <c r="F167" s="247" t="s">
        <v>873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780</v>
      </c>
      <c r="F168" s="247" t="s">
        <v>874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782</v>
      </c>
      <c r="F169" s="247" t="s">
        <v>875</v>
      </c>
      <c r="G169" s="248" t="s">
        <v>312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785</v>
      </c>
      <c r="F170" s="247" t="s">
        <v>876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789</v>
      </c>
      <c r="F171" s="247" t="s">
        <v>878</v>
      </c>
      <c r="G171" s="248" t="s">
        <v>312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791</v>
      </c>
      <c r="F172" s="247" t="s">
        <v>879</v>
      </c>
      <c r="G172" s="248" t="s">
        <v>312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883</v>
      </c>
      <c r="F173" s="232" t="s">
        <v>884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SUM(P174:P176)</f>
        <v>0</v>
      </c>
      <c r="Q173" s="237"/>
      <c r="R173" s="238">
        <f>SUM(R174:R176)</f>
        <v>0</v>
      </c>
      <c r="S173" s="237"/>
      <c r="T173" s="239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204</v>
      </c>
      <c r="BK173" s="242">
        <f>SUM(BK174:BK176)</f>
        <v>0</v>
      </c>
    </row>
    <row r="174" spans="1:65" s="2" customFormat="1" ht="33" customHeight="1">
      <c r="A174" s="37"/>
      <c r="B174" s="38"/>
      <c r="C174" s="245" t="s">
        <v>73</v>
      </c>
      <c r="D174" s="245" t="s">
        <v>206</v>
      </c>
      <c r="E174" s="246" t="s">
        <v>1402</v>
      </c>
      <c r="F174" s="247" t="s">
        <v>1368</v>
      </c>
      <c r="G174" s="248" t="s">
        <v>228</v>
      </c>
      <c r="H174" s="249">
        <v>9.048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589</v>
      </c>
    </row>
    <row r="175" spans="1:65" s="2" customFormat="1" ht="44.25" customHeight="1">
      <c r="A175" s="37"/>
      <c r="B175" s="38"/>
      <c r="C175" s="245" t="s">
        <v>73</v>
      </c>
      <c r="D175" s="245" t="s">
        <v>206</v>
      </c>
      <c r="E175" s="246" t="s">
        <v>1403</v>
      </c>
      <c r="F175" s="247" t="s">
        <v>1370</v>
      </c>
      <c r="G175" s="248" t="s">
        <v>228</v>
      </c>
      <c r="H175" s="249">
        <v>5.7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599</v>
      </c>
    </row>
    <row r="176" spans="1:65" s="2" customFormat="1" ht="33" customHeight="1">
      <c r="A176" s="37"/>
      <c r="B176" s="38"/>
      <c r="C176" s="245" t="s">
        <v>73</v>
      </c>
      <c r="D176" s="245" t="s">
        <v>206</v>
      </c>
      <c r="E176" s="246" t="s">
        <v>1404</v>
      </c>
      <c r="F176" s="247" t="s">
        <v>1372</v>
      </c>
      <c r="G176" s="248" t="s">
        <v>228</v>
      </c>
      <c r="H176" s="249">
        <v>4.2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688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892</v>
      </c>
      <c r="F177" s="232" t="s">
        <v>796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204</v>
      </c>
      <c r="BK177" s="242">
        <f>SUM(BK178:BK181)</f>
        <v>0</v>
      </c>
    </row>
    <row r="178" spans="1:65" s="2" customFormat="1" ht="21.75" customHeight="1">
      <c r="A178" s="37"/>
      <c r="B178" s="38"/>
      <c r="C178" s="245" t="s">
        <v>73</v>
      </c>
      <c r="D178" s="245" t="s">
        <v>206</v>
      </c>
      <c r="E178" s="246" t="s">
        <v>808</v>
      </c>
      <c r="F178" s="247" t="s">
        <v>893</v>
      </c>
      <c r="G178" s="248" t="s">
        <v>209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690</v>
      </c>
    </row>
    <row r="179" spans="1:65" s="2" customFormat="1" ht="16.5" customHeight="1">
      <c r="A179" s="37"/>
      <c r="B179" s="38"/>
      <c r="C179" s="245" t="s">
        <v>73</v>
      </c>
      <c r="D179" s="245" t="s">
        <v>206</v>
      </c>
      <c r="E179" s="246" t="s">
        <v>1405</v>
      </c>
      <c r="F179" s="247" t="s">
        <v>895</v>
      </c>
      <c r="G179" s="248" t="s">
        <v>209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692</v>
      </c>
    </row>
    <row r="180" spans="1:65" s="2" customFormat="1" ht="16.5" customHeight="1">
      <c r="A180" s="37"/>
      <c r="B180" s="38"/>
      <c r="C180" s="245" t="s">
        <v>73</v>
      </c>
      <c r="D180" s="245" t="s">
        <v>206</v>
      </c>
      <c r="E180" s="246" t="s">
        <v>812</v>
      </c>
      <c r="F180" s="247" t="s">
        <v>896</v>
      </c>
      <c r="G180" s="248" t="s">
        <v>209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694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815</v>
      </c>
      <c r="F181" s="247" t="s">
        <v>418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95" t="s">
        <v>1</v>
      </c>
      <c r="N181" s="296" t="s">
        <v>39</v>
      </c>
      <c r="O181" s="297"/>
      <c r="P181" s="298">
        <f>O181*H181</f>
        <v>0</v>
      </c>
      <c r="Q181" s="298">
        <v>0</v>
      </c>
      <c r="R181" s="298">
        <f>Q181*H181</f>
        <v>0</v>
      </c>
      <c r="S181" s="298">
        <v>0</v>
      </c>
      <c r="T181" s="29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699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192"/>
      <c r="J182" s="66"/>
      <c r="K182" s="66"/>
      <c r="L182" s="43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31:K18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1156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1406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1156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D..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909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910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911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912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189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B, C, D - IV.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162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1156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164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D..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190</v>
      </c>
      <c r="D123" s="219" t="s">
        <v>58</v>
      </c>
      <c r="E123" s="219" t="s">
        <v>54</v>
      </c>
      <c r="F123" s="219" t="s">
        <v>55</v>
      </c>
      <c r="G123" s="219" t="s">
        <v>191</v>
      </c>
      <c r="H123" s="219" t="s">
        <v>192</v>
      </c>
      <c r="I123" s="220" t="s">
        <v>193</v>
      </c>
      <c r="J123" s="221" t="s">
        <v>170</v>
      </c>
      <c r="K123" s="222" t="s">
        <v>194</v>
      </c>
      <c r="L123" s="223"/>
      <c r="M123" s="99" t="s">
        <v>1</v>
      </c>
      <c r="N123" s="100" t="s">
        <v>37</v>
      </c>
      <c r="O123" s="100" t="s">
        <v>195</v>
      </c>
      <c r="P123" s="100" t="s">
        <v>196</v>
      </c>
      <c r="Q123" s="100" t="s">
        <v>197</v>
      </c>
      <c r="R123" s="100" t="s">
        <v>198</v>
      </c>
      <c r="S123" s="100" t="s">
        <v>199</v>
      </c>
      <c r="T123" s="101" t="s">
        <v>200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201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172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913</v>
      </c>
      <c r="F125" s="232" t="s">
        <v>914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210</v>
      </c>
      <c r="AT125" s="241" t="s">
        <v>72</v>
      </c>
      <c r="AU125" s="241" t="s">
        <v>73</v>
      </c>
      <c r="AY125" s="240" t="s">
        <v>204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206</v>
      </c>
      <c r="E126" s="246" t="s">
        <v>915</v>
      </c>
      <c r="F126" s="247" t="s">
        <v>916</v>
      </c>
      <c r="G126" s="248" t="s">
        <v>917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918</v>
      </c>
      <c r="AT126" s="257" t="s">
        <v>206</v>
      </c>
      <c r="AU126" s="257" t="s">
        <v>80</v>
      </c>
      <c r="AY126" s="16" t="s">
        <v>204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918</v>
      </c>
      <c r="BM126" s="257" t="s">
        <v>1407</v>
      </c>
    </row>
    <row r="127" spans="1:51" s="14" customFormat="1" ht="12">
      <c r="A127" s="14"/>
      <c r="B127" s="270"/>
      <c r="C127" s="271"/>
      <c r="D127" s="261" t="s">
        <v>212</v>
      </c>
      <c r="E127" s="272" t="s">
        <v>1</v>
      </c>
      <c r="F127" s="273" t="s">
        <v>920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212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204</v>
      </c>
    </row>
    <row r="128" spans="1:51" s="14" customFormat="1" ht="12">
      <c r="A128" s="14"/>
      <c r="B128" s="270"/>
      <c r="C128" s="271"/>
      <c r="D128" s="261" t="s">
        <v>212</v>
      </c>
      <c r="E128" s="272" t="s">
        <v>1</v>
      </c>
      <c r="F128" s="273" t="s">
        <v>921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212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204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922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925</v>
      </c>
      <c r="F131" s="243" t="s">
        <v>926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206</v>
      </c>
      <c r="E132" s="246" t="s">
        <v>927</v>
      </c>
      <c r="F132" s="247" t="s">
        <v>928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1408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931</v>
      </c>
      <c r="F133" s="243" t="s">
        <v>932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206</v>
      </c>
      <c r="E134" s="246" t="s">
        <v>933</v>
      </c>
      <c r="F134" s="247" t="s">
        <v>934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1409</v>
      </c>
    </row>
    <row r="135" spans="1:65" s="2" customFormat="1" ht="16.5" customHeight="1">
      <c r="A135" s="37"/>
      <c r="B135" s="38"/>
      <c r="C135" s="245" t="s">
        <v>253</v>
      </c>
      <c r="D135" s="245" t="s">
        <v>206</v>
      </c>
      <c r="E135" s="246" t="s">
        <v>936</v>
      </c>
      <c r="F135" s="247" t="s">
        <v>937</v>
      </c>
      <c r="G135" s="248" t="s">
        <v>426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929</v>
      </c>
      <c r="AT135" s="257" t="s">
        <v>206</v>
      </c>
      <c r="AU135" s="257" t="s">
        <v>85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929</v>
      </c>
      <c r="BM135" s="257" t="s">
        <v>1410</v>
      </c>
    </row>
    <row r="136" spans="1:65" s="2" customFormat="1" ht="21.75" customHeight="1">
      <c r="A136" s="37"/>
      <c r="B136" s="38"/>
      <c r="C136" s="245" t="s">
        <v>210</v>
      </c>
      <c r="D136" s="245" t="s">
        <v>206</v>
      </c>
      <c r="E136" s="246" t="s">
        <v>939</v>
      </c>
      <c r="F136" s="247" t="s">
        <v>940</v>
      </c>
      <c r="G136" s="248" t="s">
        <v>426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929</v>
      </c>
      <c r="AT136" s="257" t="s">
        <v>206</v>
      </c>
      <c r="AU136" s="257" t="s">
        <v>85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929</v>
      </c>
      <c r="BM136" s="257" t="s">
        <v>1411</v>
      </c>
    </row>
    <row r="137" spans="1:65" s="2" customFormat="1" ht="16.5" customHeight="1">
      <c r="A137" s="37"/>
      <c r="B137" s="38"/>
      <c r="C137" s="245" t="s">
        <v>241</v>
      </c>
      <c r="D137" s="245" t="s">
        <v>206</v>
      </c>
      <c r="E137" s="246" t="s">
        <v>942</v>
      </c>
      <c r="F137" s="247" t="s">
        <v>943</v>
      </c>
      <c r="G137" s="248" t="s">
        <v>426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929</v>
      </c>
      <c r="AT137" s="257" t="s">
        <v>206</v>
      </c>
      <c r="AU137" s="257" t="s">
        <v>85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929</v>
      </c>
      <c r="BM137" s="257" t="s">
        <v>1412</v>
      </c>
    </row>
    <row r="138" spans="1:65" s="2" customFormat="1" ht="21.75" customHeight="1">
      <c r="A138" s="37"/>
      <c r="B138" s="38"/>
      <c r="C138" s="245" t="s">
        <v>261</v>
      </c>
      <c r="D138" s="245" t="s">
        <v>206</v>
      </c>
      <c r="E138" s="246" t="s">
        <v>945</v>
      </c>
      <c r="F138" s="247" t="s">
        <v>946</v>
      </c>
      <c r="G138" s="248" t="s">
        <v>426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929</v>
      </c>
      <c r="AT138" s="257" t="s">
        <v>206</v>
      </c>
      <c r="AU138" s="257" t="s">
        <v>85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929</v>
      </c>
      <c r="BM138" s="257" t="s">
        <v>1413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160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1156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1414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1156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D...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173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178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910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949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950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189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B, C, D - IV.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162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1156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164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D...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190</v>
      </c>
      <c r="D124" s="219" t="s">
        <v>58</v>
      </c>
      <c r="E124" s="219" t="s">
        <v>54</v>
      </c>
      <c r="F124" s="219" t="s">
        <v>55</v>
      </c>
      <c r="G124" s="219" t="s">
        <v>191</v>
      </c>
      <c r="H124" s="219" t="s">
        <v>192</v>
      </c>
      <c r="I124" s="220" t="s">
        <v>193</v>
      </c>
      <c r="J124" s="221" t="s">
        <v>170</v>
      </c>
      <c r="K124" s="222" t="s">
        <v>194</v>
      </c>
      <c r="L124" s="223"/>
      <c r="M124" s="99" t="s">
        <v>1</v>
      </c>
      <c r="N124" s="100" t="s">
        <v>37</v>
      </c>
      <c r="O124" s="100" t="s">
        <v>195</v>
      </c>
      <c r="P124" s="100" t="s">
        <v>196</v>
      </c>
      <c r="Q124" s="100" t="s">
        <v>197</v>
      </c>
      <c r="R124" s="100" t="s">
        <v>198</v>
      </c>
      <c r="S124" s="100" t="s">
        <v>199</v>
      </c>
      <c r="T124" s="101" t="s">
        <v>200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201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0.057600000000000005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172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202</v>
      </c>
      <c r="F126" s="232" t="s">
        <v>203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0.057600000000000005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204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273</v>
      </c>
      <c r="F127" s="243" t="s">
        <v>308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0.057600000000000005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204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90</v>
      </c>
      <c r="D128" s="245" t="s">
        <v>206</v>
      </c>
      <c r="E128" s="246" t="s">
        <v>951</v>
      </c>
      <c r="F128" s="247" t="s">
        <v>952</v>
      </c>
      <c r="G128" s="248" t="s">
        <v>228</v>
      </c>
      <c r="H128" s="249">
        <v>1440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0.057600000000000005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210</v>
      </c>
      <c r="AT128" s="257" t="s">
        <v>206</v>
      </c>
      <c r="AU128" s="257" t="s">
        <v>85</v>
      </c>
      <c r="AY128" s="16" t="s">
        <v>204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210</v>
      </c>
      <c r="BM128" s="257" t="s">
        <v>1415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1416</v>
      </c>
      <c r="G129" s="271"/>
      <c r="H129" s="274">
        <v>1440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955</v>
      </c>
      <c r="F131" s="243" t="s">
        <v>956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80</v>
      </c>
      <c r="D132" s="245" t="s">
        <v>206</v>
      </c>
      <c r="E132" s="246" t="s">
        <v>957</v>
      </c>
      <c r="F132" s="247" t="s">
        <v>956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1417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959</v>
      </c>
      <c r="F133" s="243" t="s">
        <v>960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85</v>
      </c>
      <c r="D134" s="245" t="s">
        <v>206</v>
      </c>
      <c r="E134" s="246" t="s">
        <v>961</v>
      </c>
      <c r="F134" s="247" t="s">
        <v>962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1418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610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611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612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613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614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189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B, C, D - IV.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162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163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164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165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166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B.b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190</v>
      </c>
      <c r="D127" s="219" t="s">
        <v>58</v>
      </c>
      <c r="E127" s="219" t="s">
        <v>54</v>
      </c>
      <c r="F127" s="219" t="s">
        <v>55</v>
      </c>
      <c r="G127" s="219" t="s">
        <v>191</v>
      </c>
      <c r="H127" s="219" t="s">
        <v>192</v>
      </c>
      <c r="I127" s="220" t="s">
        <v>193</v>
      </c>
      <c r="J127" s="221" t="s">
        <v>170</v>
      </c>
      <c r="K127" s="222" t="s">
        <v>194</v>
      </c>
      <c r="L127" s="223"/>
      <c r="M127" s="99" t="s">
        <v>1</v>
      </c>
      <c r="N127" s="100" t="s">
        <v>37</v>
      </c>
      <c r="O127" s="100" t="s">
        <v>195</v>
      </c>
      <c r="P127" s="100" t="s">
        <v>196</v>
      </c>
      <c r="Q127" s="100" t="s">
        <v>197</v>
      </c>
      <c r="R127" s="100" t="s">
        <v>198</v>
      </c>
      <c r="S127" s="100" t="s">
        <v>199</v>
      </c>
      <c r="T127" s="101" t="s">
        <v>200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201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172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615</v>
      </c>
      <c r="F129" s="232" t="s">
        <v>616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80</v>
      </c>
      <c r="AT129" s="241" t="s">
        <v>72</v>
      </c>
      <c r="AU129" s="241" t="s">
        <v>73</v>
      </c>
      <c r="AY129" s="240" t="s">
        <v>204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80</v>
      </c>
      <c r="D130" s="245" t="s">
        <v>206</v>
      </c>
      <c r="E130" s="246" t="s">
        <v>617</v>
      </c>
      <c r="F130" s="247" t="s">
        <v>618</v>
      </c>
      <c r="G130" s="248" t="s">
        <v>317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309</v>
      </c>
      <c r="AT130" s="257" t="s">
        <v>206</v>
      </c>
      <c r="AU130" s="257" t="s">
        <v>80</v>
      </c>
      <c r="AY130" s="16" t="s">
        <v>204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309</v>
      </c>
      <c r="BM130" s="257" t="s">
        <v>85</v>
      </c>
    </row>
    <row r="131" spans="1:65" s="2" customFormat="1" ht="16.5" customHeight="1">
      <c r="A131" s="37"/>
      <c r="B131" s="38"/>
      <c r="C131" s="245" t="s">
        <v>85</v>
      </c>
      <c r="D131" s="245" t="s">
        <v>206</v>
      </c>
      <c r="E131" s="246" t="s">
        <v>619</v>
      </c>
      <c r="F131" s="247" t="s">
        <v>620</v>
      </c>
      <c r="G131" s="248" t="s">
        <v>317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309</v>
      </c>
      <c r="AT131" s="257" t="s">
        <v>206</v>
      </c>
      <c r="AU131" s="257" t="s">
        <v>80</v>
      </c>
      <c r="AY131" s="16" t="s">
        <v>204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309</v>
      </c>
      <c r="BM131" s="257" t="s">
        <v>210</v>
      </c>
    </row>
    <row r="132" spans="1:65" s="2" customFormat="1" ht="16.5" customHeight="1">
      <c r="A132" s="37"/>
      <c r="B132" s="38"/>
      <c r="C132" s="245" t="s">
        <v>90</v>
      </c>
      <c r="D132" s="245" t="s">
        <v>206</v>
      </c>
      <c r="E132" s="246" t="s">
        <v>621</v>
      </c>
      <c r="F132" s="247" t="s">
        <v>622</v>
      </c>
      <c r="G132" s="248" t="s">
        <v>312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309</v>
      </c>
      <c r="AT132" s="257" t="s">
        <v>206</v>
      </c>
      <c r="AU132" s="257" t="s">
        <v>80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309</v>
      </c>
      <c r="BM132" s="257" t="s">
        <v>241</v>
      </c>
    </row>
    <row r="133" spans="1:65" s="2" customFormat="1" ht="16.5" customHeight="1">
      <c r="A133" s="37"/>
      <c r="B133" s="38"/>
      <c r="C133" s="245" t="s">
        <v>210</v>
      </c>
      <c r="D133" s="245" t="s">
        <v>206</v>
      </c>
      <c r="E133" s="246" t="s">
        <v>623</v>
      </c>
      <c r="F133" s="247" t="s">
        <v>624</v>
      </c>
      <c r="G133" s="248" t="s">
        <v>312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309</v>
      </c>
      <c r="AT133" s="257" t="s">
        <v>206</v>
      </c>
      <c r="AU133" s="257" t="s">
        <v>80</v>
      </c>
      <c r="AY133" s="16" t="s">
        <v>204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309</v>
      </c>
      <c r="BM133" s="257" t="s">
        <v>268</v>
      </c>
    </row>
    <row r="134" spans="1:65" s="2" customFormat="1" ht="16.5" customHeight="1">
      <c r="A134" s="37"/>
      <c r="B134" s="38"/>
      <c r="C134" s="245" t="s">
        <v>253</v>
      </c>
      <c r="D134" s="245" t="s">
        <v>206</v>
      </c>
      <c r="E134" s="246" t="s">
        <v>625</v>
      </c>
      <c r="F134" s="247" t="s">
        <v>626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309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309</v>
      </c>
      <c r="BM134" s="257" t="s">
        <v>280</v>
      </c>
    </row>
    <row r="135" spans="1:65" s="2" customFormat="1" ht="16.5" customHeight="1">
      <c r="A135" s="37"/>
      <c r="B135" s="38"/>
      <c r="C135" s="245" t="s">
        <v>241</v>
      </c>
      <c r="D135" s="245" t="s">
        <v>206</v>
      </c>
      <c r="E135" s="246" t="s">
        <v>627</v>
      </c>
      <c r="F135" s="247" t="s">
        <v>628</v>
      </c>
      <c r="G135" s="248" t="s">
        <v>317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309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309</v>
      </c>
      <c r="BM135" s="257" t="s">
        <v>290</v>
      </c>
    </row>
    <row r="136" spans="1:65" s="2" customFormat="1" ht="16.5" customHeight="1">
      <c r="A136" s="37"/>
      <c r="B136" s="38"/>
      <c r="C136" s="245" t="s">
        <v>261</v>
      </c>
      <c r="D136" s="245" t="s">
        <v>206</v>
      </c>
      <c r="E136" s="246" t="s">
        <v>629</v>
      </c>
      <c r="F136" s="247" t="s">
        <v>630</v>
      </c>
      <c r="G136" s="248" t="s">
        <v>317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309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309</v>
      </c>
      <c r="BM136" s="257" t="s">
        <v>299</v>
      </c>
    </row>
    <row r="137" spans="1:65" s="2" customFormat="1" ht="16.5" customHeight="1">
      <c r="A137" s="37"/>
      <c r="B137" s="38"/>
      <c r="C137" s="245" t="s">
        <v>268</v>
      </c>
      <c r="D137" s="245" t="s">
        <v>206</v>
      </c>
      <c r="E137" s="246" t="s">
        <v>631</v>
      </c>
      <c r="F137" s="247" t="s">
        <v>632</v>
      </c>
      <c r="G137" s="248" t="s">
        <v>317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309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309</v>
      </c>
      <c r="BM137" s="257" t="s">
        <v>309</v>
      </c>
    </row>
    <row r="138" spans="1:65" s="2" customFormat="1" ht="16.5" customHeight="1">
      <c r="A138" s="37"/>
      <c r="B138" s="38"/>
      <c r="C138" s="245" t="s">
        <v>273</v>
      </c>
      <c r="D138" s="245" t="s">
        <v>206</v>
      </c>
      <c r="E138" s="246" t="s">
        <v>633</v>
      </c>
      <c r="F138" s="247" t="s">
        <v>634</v>
      </c>
      <c r="G138" s="248" t="s">
        <v>317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309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309</v>
      </c>
      <c r="BM138" s="257" t="s">
        <v>331</v>
      </c>
    </row>
    <row r="139" spans="1:65" s="2" customFormat="1" ht="16.5" customHeight="1">
      <c r="A139" s="37"/>
      <c r="B139" s="38"/>
      <c r="C139" s="245" t="s">
        <v>280</v>
      </c>
      <c r="D139" s="245" t="s">
        <v>206</v>
      </c>
      <c r="E139" s="246" t="s">
        <v>635</v>
      </c>
      <c r="F139" s="247" t="s">
        <v>636</v>
      </c>
      <c r="G139" s="248" t="s">
        <v>317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309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309</v>
      </c>
      <c r="BM139" s="257" t="s">
        <v>343</v>
      </c>
    </row>
    <row r="140" spans="1:65" s="2" customFormat="1" ht="16.5" customHeight="1">
      <c r="A140" s="37"/>
      <c r="B140" s="38"/>
      <c r="C140" s="245" t="s">
        <v>285</v>
      </c>
      <c r="D140" s="245" t="s">
        <v>206</v>
      </c>
      <c r="E140" s="246" t="s">
        <v>637</v>
      </c>
      <c r="F140" s="247" t="s">
        <v>638</v>
      </c>
      <c r="G140" s="248" t="s">
        <v>312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309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309</v>
      </c>
      <c r="BM140" s="257" t="s">
        <v>355</v>
      </c>
    </row>
    <row r="141" spans="1:65" s="2" customFormat="1" ht="16.5" customHeight="1">
      <c r="A141" s="37"/>
      <c r="B141" s="38"/>
      <c r="C141" s="245" t="s">
        <v>290</v>
      </c>
      <c r="D141" s="245" t="s">
        <v>206</v>
      </c>
      <c r="E141" s="246" t="s">
        <v>639</v>
      </c>
      <c r="F141" s="247" t="s">
        <v>640</v>
      </c>
      <c r="G141" s="248" t="s">
        <v>312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309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309</v>
      </c>
      <c r="BM141" s="257" t="s">
        <v>364</v>
      </c>
    </row>
    <row r="142" spans="1:65" s="2" customFormat="1" ht="16.5" customHeight="1">
      <c r="A142" s="37"/>
      <c r="B142" s="38"/>
      <c r="C142" s="245" t="s">
        <v>295</v>
      </c>
      <c r="D142" s="245" t="s">
        <v>206</v>
      </c>
      <c r="E142" s="246" t="s">
        <v>641</v>
      </c>
      <c r="F142" s="247" t="s">
        <v>642</v>
      </c>
      <c r="G142" s="248" t="s">
        <v>312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309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309</v>
      </c>
      <c r="BM142" s="257" t="s">
        <v>375</v>
      </c>
    </row>
    <row r="143" spans="1:65" s="2" customFormat="1" ht="16.5" customHeight="1">
      <c r="A143" s="37"/>
      <c r="B143" s="38"/>
      <c r="C143" s="245" t="s">
        <v>299</v>
      </c>
      <c r="D143" s="245" t="s">
        <v>206</v>
      </c>
      <c r="E143" s="246" t="s">
        <v>643</v>
      </c>
      <c r="F143" s="247" t="s">
        <v>644</v>
      </c>
      <c r="G143" s="248" t="s">
        <v>312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309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309</v>
      </c>
      <c r="BM143" s="257" t="s">
        <v>386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645</v>
      </c>
      <c r="F144" s="232" t="s">
        <v>646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204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80</v>
      </c>
      <c r="D145" s="245" t="s">
        <v>206</v>
      </c>
      <c r="E145" s="246" t="s">
        <v>647</v>
      </c>
      <c r="F145" s="247" t="s">
        <v>648</v>
      </c>
      <c r="G145" s="248" t="s">
        <v>317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309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309</v>
      </c>
      <c r="BM145" s="257" t="s">
        <v>400</v>
      </c>
    </row>
    <row r="146" spans="1:65" s="2" customFormat="1" ht="16.5" customHeight="1">
      <c r="A146" s="37"/>
      <c r="B146" s="38"/>
      <c r="C146" s="245" t="s">
        <v>85</v>
      </c>
      <c r="D146" s="245" t="s">
        <v>206</v>
      </c>
      <c r="E146" s="246" t="s">
        <v>649</v>
      </c>
      <c r="F146" s="247" t="s">
        <v>650</v>
      </c>
      <c r="G146" s="248" t="s">
        <v>317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309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309</v>
      </c>
      <c r="BM146" s="257" t="s">
        <v>408</v>
      </c>
    </row>
    <row r="147" spans="1:65" s="2" customFormat="1" ht="16.5" customHeight="1">
      <c r="A147" s="37"/>
      <c r="B147" s="38"/>
      <c r="C147" s="245" t="s">
        <v>90</v>
      </c>
      <c r="D147" s="245" t="s">
        <v>206</v>
      </c>
      <c r="E147" s="246" t="s">
        <v>651</v>
      </c>
      <c r="F147" s="247" t="s">
        <v>652</v>
      </c>
      <c r="G147" s="248" t="s">
        <v>312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309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309</v>
      </c>
      <c r="BM147" s="257" t="s">
        <v>419</v>
      </c>
    </row>
    <row r="148" spans="1:65" s="2" customFormat="1" ht="16.5" customHeight="1">
      <c r="A148" s="37"/>
      <c r="B148" s="38"/>
      <c r="C148" s="245" t="s">
        <v>210</v>
      </c>
      <c r="D148" s="245" t="s">
        <v>206</v>
      </c>
      <c r="E148" s="246" t="s">
        <v>653</v>
      </c>
      <c r="F148" s="247" t="s">
        <v>654</v>
      </c>
      <c r="G148" s="248" t="s">
        <v>312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309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309</v>
      </c>
      <c r="BM148" s="257" t="s">
        <v>432</v>
      </c>
    </row>
    <row r="149" spans="1:65" s="2" customFormat="1" ht="16.5" customHeight="1">
      <c r="A149" s="37"/>
      <c r="B149" s="38"/>
      <c r="C149" s="245" t="s">
        <v>253</v>
      </c>
      <c r="D149" s="245" t="s">
        <v>206</v>
      </c>
      <c r="E149" s="246" t="s">
        <v>655</v>
      </c>
      <c r="F149" s="247" t="s">
        <v>656</v>
      </c>
      <c r="G149" s="248" t="s">
        <v>312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309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309</v>
      </c>
      <c r="BM149" s="257" t="s">
        <v>441</v>
      </c>
    </row>
    <row r="150" spans="1:65" s="2" customFormat="1" ht="16.5" customHeight="1">
      <c r="A150" s="37"/>
      <c r="B150" s="38"/>
      <c r="C150" s="245" t="s">
        <v>261</v>
      </c>
      <c r="D150" s="245" t="s">
        <v>206</v>
      </c>
      <c r="E150" s="246" t="s">
        <v>657</v>
      </c>
      <c r="F150" s="247" t="s">
        <v>658</v>
      </c>
      <c r="G150" s="248" t="s">
        <v>317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309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309</v>
      </c>
      <c r="BM150" s="257" t="s">
        <v>451</v>
      </c>
    </row>
    <row r="151" spans="1:65" s="2" customFormat="1" ht="16.5" customHeight="1">
      <c r="A151" s="37"/>
      <c r="B151" s="38"/>
      <c r="C151" s="245" t="s">
        <v>268</v>
      </c>
      <c r="D151" s="245" t="s">
        <v>206</v>
      </c>
      <c r="E151" s="246" t="s">
        <v>659</v>
      </c>
      <c r="F151" s="247" t="s">
        <v>660</v>
      </c>
      <c r="G151" s="248" t="s">
        <v>317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309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309</v>
      </c>
      <c r="BM151" s="257" t="s">
        <v>460</v>
      </c>
    </row>
    <row r="152" spans="1:65" s="2" customFormat="1" ht="16.5" customHeight="1">
      <c r="A152" s="37"/>
      <c r="B152" s="38"/>
      <c r="C152" s="245" t="s">
        <v>273</v>
      </c>
      <c r="D152" s="245" t="s">
        <v>206</v>
      </c>
      <c r="E152" s="246" t="s">
        <v>661</v>
      </c>
      <c r="F152" s="247" t="s">
        <v>662</v>
      </c>
      <c r="G152" s="248" t="s">
        <v>317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309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309</v>
      </c>
      <c r="BM152" s="257" t="s">
        <v>470</v>
      </c>
    </row>
    <row r="153" spans="1:65" s="2" customFormat="1" ht="16.5" customHeight="1">
      <c r="A153" s="37"/>
      <c r="B153" s="38"/>
      <c r="C153" s="245" t="s">
        <v>280</v>
      </c>
      <c r="D153" s="245" t="s">
        <v>206</v>
      </c>
      <c r="E153" s="246" t="s">
        <v>663</v>
      </c>
      <c r="F153" s="247" t="s">
        <v>664</v>
      </c>
      <c r="G153" s="248" t="s">
        <v>317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309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309</v>
      </c>
      <c r="BM153" s="257" t="s">
        <v>478</v>
      </c>
    </row>
    <row r="154" spans="1:65" s="2" customFormat="1" ht="16.5" customHeight="1">
      <c r="A154" s="37"/>
      <c r="B154" s="38"/>
      <c r="C154" s="245" t="s">
        <v>285</v>
      </c>
      <c r="D154" s="245" t="s">
        <v>206</v>
      </c>
      <c r="E154" s="246" t="s">
        <v>665</v>
      </c>
      <c r="F154" s="247" t="s">
        <v>666</v>
      </c>
      <c r="G154" s="248" t="s">
        <v>317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309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309</v>
      </c>
      <c r="BM154" s="257" t="s">
        <v>486</v>
      </c>
    </row>
    <row r="155" spans="1:65" s="2" customFormat="1" ht="16.5" customHeight="1">
      <c r="A155" s="37"/>
      <c r="B155" s="38"/>
      <c r="C155" s="245" t="s">
        <v>290</v>
      </c>
      <c r="D155" s="245" t="s">
        <v>206</v>
      </c>
      <c r="E155" s="246" t="s">
        <v>667</v>
      </c>
      <c r="F155" s="247" t="s">
        <v>668</v>
      </c>
      <c r="G155" s="248" t="s">
        <v>312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309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309</v>
      </c>
      <c r="BM155" s="257" t="s">
        <v>494</v>
      </c>
    </row>
    <row r="156" spans="1:65" s="2" customFormat="1" ht="16.5" customHeight="1">
      <c r="A156" s="37"/>
      <c r="B156" s="38"/>
      <c r="C156" s="245" t="s">
        <v>295</v>
      </c>
      <c r="D156" s="245" t="s">
        <v>206</v>
      </c>
      <c r="E156" s="246" t="s">
        <v>669</v>
      </c>
      <c r="F156" s="247" t="s">
        <v>670</v>
      </c>
      <c r="G156" s="248" t="s">
        <v>312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309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309</v>
      </c>
      <c r="BM156" s="257" t="s">
        <v>502</v>
      </c>
    </row>
    <row r="157" spans="1:65" s="2" customFormat="1" ht="16.5" customHeight="1">
      <c r="A157" s="37"/>
      <c r="B157" s="38"/>
      <c r="C157" s="245" t="s">
        <v>299</v>
      </c>
      <c r="D157" s="245" t="s">
        <v>206</v>
      </c>
      <c r="E157" s="246" t="s">
        <v>671</v>
      </c>
      <c r="F157" s="247" t="s">
        <v>672</v>
      </c>
      <c r="G157" s="248" t="s">
        <v>312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309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309</v>
      </c>
      <c r="BM157" s="257" t="s">
        <v>512</v>
      </c>
    </row>
    <row r="158" spans="1:65" s="2" customFormat="1" ht="16.5" customHeight="1">
      <c r="A158" s="37"/>
      <c r="B158" s="38"/>
      <c r="C158" s="245" t="s">
        <v>8</v>
      </c>
      <c r="D158" s="245" t="s">
        <v>206</v>
      </c>
      <c r="E158" s="246" t="s">
        <v>673</v>
      </c>
      <c r="F158" s="247" t="s">
        <v>674</v>
      </c>
      <c r="G158" s="248" t="s">
        <v>312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309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309</v>
      </c>
      <c r="BM158" s="257" t="s">
        <v>520</v>
      </c>
    </row>
    <row r="159" spans="1:65" s="2" customFormat="1" ht="16.5" customHeight="1">
      <c r="A159" s="37"/>
      <c r="B159" s="38"/>
      <c r="C159" s="245" t="s">
        <v>309</v>
      </c>
      <c r="D159" s="245" t="s">
        <v>206</v>
      </c>
      <c r="E159" s="246" t="s">
        <v>675</v>
      </c>
      <c r="F159" s="247" t="s">
        <v>676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309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309</v>
      </c>
      <c r="BM159" s="257" t="s">
        <v>528</v>
      </c>
    </row>
    <row r="160" spans="1:65" s="2" customFormat="1" ht="16.5" customHeight="1">
      <c r="A160" s="37"/>
      <c r="B160" s="38"/>
      <c r="C160" s="245" t="s">
        <v>314</v>
      </c>
      <c r="D160" s="245" t="s">
        <v>206</v>
      </c>
      <c r="E160" s="246" t="s">
        <v>677</v>
      </c>
      <c r="F160" s="247" t="s">
        <v>678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309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309</v>
      </c>
      <c r="BM160" s="257" t="s">
        <v>536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679</v>
      </c>
      <c r="F161" s="232" t="s">
        <v>680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204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80</v>
      </c>
      <c r="D162" s="245" t="s">
        <v>206</v>
      </c>
      <c r="E162" s="246" t="s">
        <v>80</v>
      </c>
      <c r="F162" s="247" t="s">
        <v>681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309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309</v>
      </c>
      <c r="BM162" s="257" t="s">
        <v>543</v>
      </c>
    </row>
    <row r="163" spans="1:65" s="2" customFormat="1" ht="16.5" customHeight="1">
      <c r="A163" s="37"/>
      <c r="B163" s="38"/>
      <c r="C163" s="245" t="s">
        <v>85</v>
      </c>
      <c r="D163" s="245" t="s">
        <v>206</v>
      </c>
      <c r="E163" s="246" t="s">
        <v>85</v>
      </c>
      <c r="F163" s="247" t="s">
        <v>682</v>
      </c>
      <c r="G163" s="248" t="s">
        <v>312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309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309</v>
      </c>
      <c r="BM163" s="257" t="s">
        <v>555</v>
      </c>
    </row>
    <row r="164" spans="1:65" s="2" customFormat="1" ht="16.5" customHeight="1">
      <c r="A164" s="37"/>
      <c r="B164" s="38"/>
      <c r="C164" s="245" t="s">
        <v>90</v>
      </c>
      <c r="D164" s="245" t="s">
        <v>206</v>
      </c>
      <c r="E164" s="246" t="s">
        <v>90</v>
      </c>
      <c r="F164" s="247" t="s">
        <v>683</v>
      </c>
      <c r="G164" s="248" t="s">
        <v>312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309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309</v>
      </c>
      <c r="BM164" s="257" t="s">
        <v>570</v>
      </c>
    </row>
    <row r="165" spans="1:65" s="2" customFormat="1" ht="16.5" customHeight="1">
      <c r="A165" s="37"/>
      <c r="B165" s="38"/>
      <c r="C165" s="245" t="s">
        <v>210</v>
      </c>
      <c r="D165" s="245" t="s">
        <v>206</v>
      </c>
      <c r="E165" s="246" t="s">
        <v>210</v>
      </c>
      <c r="F165" s="247" t="s">
        <v>684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309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309</v>
      </c>
      <c r="BM165" s="257" t="s">
        <v>579</v>
      </c>
    </row>
    <row r="166" spans="1:65" s="2" customFormat="1" ht="16.5" customHeight="1">
      <c r="A166" s="37"/>
      <c r="B166" s="38"/>
      <c r="C166" s="245" t="s">
        <v>253</v>
      </c>
      <c r="D166" s="245" t="s">
        <v>206</v>
      </c>
      <c r="E166" s="246" t="s">
        <v>253</v>
      </c>
      <c r="F166" s="247" t="s">
        <v>685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309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309</v>
      </c>
      <c r="BM166" s="257" t="s">
        <v>589</v>
      </c>
    </row>
    <row r="167" spans="1:65" s="2" customFormat="1" ht="16.5" customHeight="1">
      <c r="A167" s="37"/>
      <c r="B167" s="38"/>
      <c r="C167" s="245" t="s">
        <v>241</v>
      </c>
      <c r="D167" s="245" t="s">
        <v>206</v>
      </c>
      <c r="E167" s="246" t="s">
        <v>241</v>
      </c>
      <c r="F167" s="247" t="s">
        <v>686</v>
      </c>
      <c r="G167" s="248" t="s">
        <v>312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309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309</v>
      </c>
      <c r="BM167" s="257" t="s">
        <v>599</v>
      </c>
    </row>
    <row r="168" spans="1:65" s="2" customFormat="1" ht="16.5" customHeight="1">
      <c r="A168" s="37"/>
      <c r="B168" s="38"/>
      <c r="C168" s="245" t="s">
        <v>261</v>
      </c>
      <c r="D168" s="245" t="s">
        <v>206</v>
      </c>
      <c r="E168" s="246" t="s">
        <v>261</v>
      </c>
      <c r="F168" s="247" t="s">
        <v>687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309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309</v>
      </c>
      <c r="BM168" s="257" t="s">
        <v>688</v>
      </c>
    </row>
    <row r="169" spans="1:65" s="2" customFormat="1" ht="16.5" customHeight="1">
      <c r="A169" s="37"/>
      <c r="B169" s="38"/>
      <c r="C169" s="245" t="s">
        <v>268</v>
      </c>
      <c r="D169" s="245" t="s">
        <v>206</v>
      </c>
      <c r="E169" s="246" t="s">
        <v>268</v>
      </c>
      <c r="F169" s="247" t="s">
        <v>689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309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309</v>
      </c>
      <c r="BM169" s="257" t="s">
        <v>690</v>
      </c>
    </row>
    <row r="170" spans="1:65" s="2" customFormat="1" ht="16.5" customHeight="1">
      <c r="A170" s="37"/>
      <c r="B170" s="38"/>
      <c r="C170" s="245" t="s">
        <v>273</v>
      </c>
      <c r="D170" s="245" t="s">
        <v>206</v>
      </c>
      <c r="E170" s="246" t="s">
        <v>273</v>
      </c>
      <c r="F170" s="247" t="s">
        <v>691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309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309</v>
      </c>
      <c r="BM170" s="257" t="s">
        <v>692</v>
      </c>
    </row>
    <row r="171" spans="1:65" s="2" customFormat="1" ht="16.5" customHeight="1">
      <c r="A171" s="37"/>
      <c r="B171" s="38"/>
      <c r="C171" s="245" t="s">
        <v>280</v>
      </c>
      <c r="D171" s="245" t="s">
        <v>206</v>
      </c>
      <c r="E171" s="246" t="s">
        <v>280</v>
      </c>
      <c r="F171" s="247" t="s">
        <v>693</v>
      </c>
      <c r="G171" s="248" t="s">
        <v>312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309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309</v>
      </c>
      <c r="BM171" s="257" t="s">
        <v>694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695</v>
      </c>
      <c r="F172" s="232" t="s">
        <v>696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204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80</v>
      </c>
      <c r="D173" s="245" t="s">
        <v>206</v>
      </c>
      <c r="E173" s="246" t="s">
        <v>697</v>
      </c>
      <c r="F173" s="247" t="s">
        <v>698</v>
      </c>
      <c r="G173" s="248" t="s">
        <v>312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309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309</v>
      </c>
      <c r="BM173" s="257" t="s">
        <v>699</v>
      </c>
    </row>
    <row r="174" spans="1:65" s="2" customFormat="1" ht="16.5" customHeight="1">
      <c r="A174" s="37"/>
      <c r="B174" s="38"/>
      <c r="C174" s="245" t="s">
        <v>85</v>
      </c>
      <c r="D174" s="245" t="s">
        <v>206</v>
      </c>
      <c r="E174" s="246" t="s">
        <v>700</v>
      </c>
      <c r="F174" s="247" t="s">
        <v>701</v>
      </c>
      <c r="G174" s="248" t="s">
        <v>702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309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309</v>
      </c>
      <c r="BM174" s="257" t="s">
        <v>703</v>
      </c>
    </row>
    <row r="175" spans="1:65" s="2" customFormat="1" ht="16.5" customHeight="1">
      <c r="A175" s="37"/>
      <c r="B175" s="38"/>
      <c r="C175" s="245" t="s">
        <v>90</v>
      </c>
      <c r="D175" s="245" t="s">
        <v>206</v>
      </c>
      <c r="E175" s="246" t="s">
        <v>704</v>
      </c>
      <c r="F175" s="247" t="s">
        <v>705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309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309</v>
      </c>
      <c r="BM175" s="257" t="s">
        <v>706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707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ROUND((SUM(BE133:BE191)),2)</f>
        <v>0</v>
      </c>
      <c r="G37" s="37"/>
      <c r="H37" s="37"/>
      <c r="I37" s="171">
        <v>0.21</v>
      </c>
      <c r="J37" s="170">
        <f>ROUND(((SUM(BE133:BE191))*I37),2)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ROUND((SUM(BF133:BF191)),2)</f>
        <v>0</v>
      </c>
      <c r="G38" s="37"/>
      <c r="H38" s="37"/>
      <c r="I38" s="171">
        <v>0.15</v>
      </c>
      <c r="J38" s="170">
        <f>ROUND(((SUM(BF133:BF191))*I38),2)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708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709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710</v>
      </c>
      <c r="E103" s="206"/>
      <c r="F103" s="206"/>
      <c r="G103" s="206"/>
      <c r="H103" s="206"/>
      <c r="I103" s="207"/>
      <c r="J103" s="208">
        <f>J146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711</v>
      </c>
      <c r="E104" s="206"/>
      <c r="F104" s="206"/>
      <c r="G104" s="206"/>
      <c r="H104" s="206"/>
      <c r="I104" s="207"/>
      <c r="J104" s="208">
        <f>J149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712</v>
      </c>
      <c r="E105" s="206"/>
      <c r="F105" s="206"/>
      <c r="G105" s="206"/>
      <c r="H105" s="206"/>
      <c r="I105" s="207"/>
      <c r="J105" s="208">
        <f>J162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713</v>
      </c>
      <c r="E106" s="206"/>
      <c r="F106" s="206"/>
      <c r="G106" s="206"/>
      <c r="H106" s="206"/>
      <c r="I106" s="207"/>
      <c r="J106" s="208">
        <f>J164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714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715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716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189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B, C, D - IV.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162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163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164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165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166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B.c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190</v>
      </c>
      <c r="D132" s="219" t="s">
        <v>58</v>
      </c>
      <c r="E132" s="219" t="s">
        <v>54</v>
      </c>
      <c r="F132" s="219" t="s">
        <v>55</v>
      </c>
      <c r="G132" s="219" t="s">
        <v>191</v>
      </c>
      <c r="H132" s="219" t="s">
        <v>192</v>
      </c>
      <c r="I132" s="220" t="s">
        <v>193</v>
      </c>
      <c r="J132" s="221" t="s">
        <v>170</v>
      </c>
      <c r="K132" s="222" t="s">
        <v>194</v>
      </c>
      <c r="L132" s="223"/>
      <c r="M132" s="99" t="s">
        <v>1</v>
      </c>
      <c r="N132" s="100" t="s">
        <v>37</v>
      </c>
      <c r="O132" s="100" t="s">
        <v>195</v>
      </c>
      <c r="P132" s="100" t="s">
        <v>196</v>
      </c>
      <c r="Q132" s="100" t="s">
        <v>197</v>
      </c>
      <c r="R132" s="100" t="s">
        <v>198</v>
      </c>
      <c r="S132" s="100" t="s">
        <v>199</v>
      </c>
      <c r="T132" s="101" t="s">
        <v>200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201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P134+P138+P146+P149+P162+P164+P171+P176+P178</f>
        <v>0</v>
      </c>
      <c r="Q133" s="103"/>
      <c r="R133" s="226">
        <f>R134+R138+R146+R149+R162+R164+R171+R176+R178</f>
        <v>0</v>
      </c>
      <c r="S133" s="103"/>
      <c r="T133" s="227">
        <f>T134+T138+T146+T149+T162+T164+T171+T176+T178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172</v>
      </c>
      <c r="BK133" s="228">
        <f>BK134+BK138+BK146+BK149+BK162+BK164+BK171+BK176+BK178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717</v>
      </c>
      <c r="F134" s="232" t="s">
        <v>717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204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206</v>
      </c>
      <c r="E135" s="246" t="s">
        <v>718</v>
      </c>
      <c r="F135" s="247" t="s">
        <v>719</v>
      </c>
      <c r="G135" s="248" t="s">
        <v>312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210</v>
      </c>
      <c r="AT135" s="257" t="s">
        <v>206</v>
      </c>
      <c r="AU135" s="257" t="s">
        <v>80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210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721</v>
      </c>
      <c r="G136" s="248" t="s">
        <v>312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5" s="2" customFormat="1" ht="16.5" customHeight="1">
      <c r="A137" s="37"/>
      <c r="B137" s="38"/>
      <c r="C137" s="245" t="s">
        <v>73</v>
      </c>
      <c r="D137" s="245" t="s">
        <v>206</v>
      </c>
      <c r="E137" s="246" t="s">
        <v>722</v>
      </c>
      <c r="F137" s="247" t="s">
        <v>723</v>
      </c>
      <c r="G137" s="248" t="s">
        <v>702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210</v>
      </c>
      <c r="AT137" s="257" t="s">
        <v>206</v>
      </c>
      <c r="AU137" s="257" t="s">
        <v>80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210</v>
      </c>
      <c r="BM137" s="257" t="s">
        <v>241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724</v>
      </c>
      <c r="F138" s="232" t="s">
        <v>724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SUM(P139:P145)</f>
        <v>0</v>
      </c>
      <c r="Q138" s="237"/>
      <c r="R138" s="238">
        <f>SUM(R139:R145)</f>
        <v>0</v>
      </c>
      <c r="S138" s="237"/>
      <c r="T138" s="23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204</v>
      </c>
      <c r="BK138" s="242">
        <f>SUM(BK139:BK145)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726</v>
      </c>
      <c r="G139" s="248" t="s">
        <v>312</v>
      </c>
      <c r="H139" s="249">
        <v>12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55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728</v>
      </c>
      <c r="G140" s="248" t="s">
        <v>312</v>
      </c>
      <c r="H140" s="249">
        <v>10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55.5" customHeight="1">
      <c r="A141" s="37"/>
      <c r="B141" s="38"/>
      <c r="C141" s="245" t="s">
        <v>73</v>
      </c>
      <c r="D141" s="245" t="s">
        <v>206</v>
      </c>
      <c r="E141" s="246" t="s">
        <v>729</v>
      </c>
      <c r="F141" s="247" t="s">
        <v>730</v>
      </c>
      <c r="G141" s="248" t="s">
        <v>312</v>
      </c>
      <c r="H141" s="249">
        <v>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5" s="2" customFormat="1" ht="55.5" customHeight="1">
      <c r="A142" s="37"/>
      <c r="B142" s="38"/>
      <c r="C142" s="245" t="s">
        <v>73</v>
      </c>
      <c r="D142" s="245" t="s">
        <v>206</v>
      </c>
      <c r="E142" s="246" t="s">
        <v>731</v>
      </c>
      <c r="F142" s="247" t="s">
        <v>732</v>
      </c>
      <c r="G142" s="248" t="s">
        <v>312</v>
      </c>
      <c r="H142" s="249">
        <v>18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299</v>
      </c>
    </row>
    <row r="143" spans="1:65" s="2" customFormat="1" ht="55.5" customHeight="1">
      <c r="A143" s="37"/>
      <c r="B143" s="38"/>
      <c r="C143" s="245" t="s">
        <v>73</v>
      </c>
      <c r="D143" s="245" t="s">
        <v>206</v>
      </c>
      <c r="E143" s="246" t="s">
        <v>733</v>
      </c>
      <c r="F143" s="247" t="s">
        <v>734</v>
      </c>
      <c r="G143" s="248" t="s">
        <v>312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309</v>
      </c>
    </row>
    <row r="144" spans="1:65" s="2" customFormat="1" ht="55.5" customHeight="1">
      <c r="A144" s="37"/>
      <c r="B144" s="38"/>
      <c r="C144" s="245" t="s">
        <v>73</v>
      </c>
      <c r="D144" s="245" t="s">
        <v>206</v>
      </c>
      <c r="E144" s="246" t="s">
        <v>731</v>
      </c>
      <c r="F144" s="247" t="s">
        <v>732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331</v>
      </c>
    </row>
    <row r="145" spans="1:65" s="2" customFormat="1" ht="55.5" customHeight="1">
      <c r="A145" s="37"/>
      <c r="B145" s="38"/>
      <c r="C145" s="245" t="s">
        <v>73</v>
      </c>
      <c r="D145" s="245" t="s">
        <v>206</v>
      </c>
      <c r="E145" s="246" t="s">
        <v>735</v>
      </c>
      <c r="F145" s="247" t="s">
        <v>736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343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737</v>
      </c>
      <c r="F146" s="232" t="s">
        <v>737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738</v>
      </c>
      <c r="F147" s="247" t="s">
        <v>739</v>
      </c>
      <c r="G147" s="248" t="s">
        <v>312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355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741</v>
      </c>
      <c r="G148" s="248" t="s">
        <v>312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364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742</v>
      </c>
      <c r="F149" s="232" t="s">
        <v>742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SUM(P150:P161)</f>
        <v>0</v>
      </c>
      <c r="Q149" s="237"/>
      <c r="R149" s="238">
        <f>SUM(R150:R161)</f>
        <v>0</v>
      </c>
      <c r="S149" s="237"/>
      <c r="T149" s="239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SUM(BK150:BK161)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744</v>
      </c>
      <c r="G150" s="248" t="s">
        <v>312</v>
      </c>
      <c r="H150" s="249">
        <v>64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375</v>
      </c>
    </row>
    <row r="151" spans="1:65" s="2" customFormat="1" ht="16.5" customHeight="1">
      <c r="A151" s="37"/>
      <c r="B151" s="38"/>
      <c r="C151" s="245" t="s">
        <v>73</v>
      </c>
      <c r="D151" s="245" t="s">
        <v>206</v>
      </c>
      <c r="E151" s="246" t="s">
        <v>745</v>
      </c>
      <c r="F151" s="247" t="s">
        <v>746</v>
      </c>
      <c r="G151" s="248" t="s">
        <v>312</v>
      </c>
      <c r="H151" s="249">
        <v>12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386</v>
      </c>
    </row>
    <row r="152" spans="1:65" s="2" customFormat="1" ht="16.5" customHeight="1">
      <c r="A152" s="37"/>
      <c r="B152" s="38"/>
      <c r="C152" s="245" t="s">
        <v>73</v>
      </c>
      <c r="D152" s="245" t="s">
        <v>206</v>
      </c>
      <c r="E152" s="246" t="s">
        <v>747</v>
      </c>
      <c r="F152" s="247" t="s">
        <v>748</v>
      </c>
      <c r="G152" s="248" t="s">
        <v>312</v>
      </c>
      <c r="H152" s="249">
        <v>12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400</v>
      </c>
    </row>
    <row r="153" spans="1:65" s="2" customFormat="1" ht="16.5" customHeight="1">
      <c r="A153" s="37"/>
      <c r="B153" s="38"/>
      <c r="C153" s="245" t="s">
        <v>73</v>
      </c>
      <c r="D153" s="245" t="s">
        <v>206</v>
      </c>
      <c r="E153" s="246" t="s">
        <v>749</v>
      </c>
      <c r="F153" s="247" t="s">
        <v>750</v>
      </c>
      <c r="G153" s="248" t="s">
        <v>312</v>
      </c>
      <c r="H153" s="249">
        <v>12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408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751</v>
      </c>
      <c r="F154" s="247" t="s">
        <v>752</v>
      </c>
      <c r="G154" s="248" t="s">
        <v>312</v>
      </c>
      <c r="H154" s="249">
        <v>6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419</v>
      </c>
    </row>
    <row r="155" spans="1:65" s="2" customFormat="1" ht="16.5" customHeight="1">
      <c r="A155" s="37"/>
      <c r="B155" s="38"/>
      <c r="C155" s="245" t="s">
        <v>73</v>
      </c>
      <c r="D155" s="245" t="s">
        <v>206</v>
      </c>
      <c r="E155" s="246" t="s">
        <v>753</v>
      </c>
      <c r="F155" s="247" t="s">
        <v>754</v>
      </c>
      <c r="G155" s="248" t="s">
        <v>702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432</v>
      </c>
    </row>
    <row r="156" spans="1:65" s="2" customFormat="1" ht="16.5" customHeight="1">
      <c r="A156" s="37"/>
      <c r="B156" s="38"/>
      <c r="C156" s="245" t="s">
        <v>73</v>
      </c>
      <c r="D156" s="245" t="s">
        <v>206</v>
      </c>
      <c r="E156" s="246" t="s">
        <v>755</v>
      </c>
      <c r="F156" s="247" t="s">
        <v>756</v>
      </c>
      <c r="G156" s="248" t="s">
        <v>312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441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757</v>
      </c>
      <c r="F157" s="247" t="s">
        <v>758</v>
      </c>
      <c r="G157" s="248" t="s">
        <v>702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451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759</v>
      </c>
      <c r="F158" s="247" t="s">
        <v>760</v>
      </c>
      <c r="G158" s="248" t="s">
        <v>702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460</v>
      </c>
    </row>
    <row r="159" spans="1:65" s="2" customFormat="1" ht="16.5" customHeight="1">
      <c r="A159" s="37"/>
      <c r="B159" s="38"/>
      <c r="C159" s="245" t="s">
        <v>73</v>
      </c>
      <c r="D159" s="245" t="s">
        <v>206</v>
      </c>
      <c r="E159" s="246" t="s">
        <v>761</v>
      </c>
      <c r="F159" s="247" t="s">
        <v>762</v>
      </c>
      <c r="G159" s="248" t="s">
        <v>312</v>
      </c>
      <c r="H159" s="249">
        <v>12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470</v>
      </c>
    </row>
    <row r="160" spans="1:65" s="2" customFormat="1" ht="16.5" customHeight="1">
      <c r="A160" s="37"/>
      <c r="B160" s="38"/>
      <c r="C160" s="245" t="s">
        <v>73</v>
      </c>
      <c r="D160" s="245" t="s">
        <v>206</v>
      </c>
      <c r="E160" s="246" t="s">
        <v>763</v>
      </c>
      <c r="F160" s="247" t="s">
        <v>764</v>
      </c>
      <c r="G160" s="248" t="s">
        <v>312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478</v>
      </c>
    </row>
    <row r="161" spans="1:65" s="2" customFormat="1" ht="16.5" customHeight="1">
      <c r="A161" s="37"/>
      <c r="B161" s="38"/>
      <c r="C161" s="245" t="s">
        <v>73</v>
      </c>
      <c r="D161" s="245" t="s">
        <v>206</v>
      </c>
      <c r="E161" s="246" t="s">
        <v>765</v>
      </c>
      <c r="F161" s="247" t="s">
        <v>766</v>
      </c>
      <c r="G161" s="248" t="s">
        <v>312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486</v>
      </c>
    </row>
    <row r="162" spans="1:63" s="12" customFormat="1" ht="25.9" customHeight="1">
      <c r="A162" s="12"/>
      <c r="B162" s="229"/>
      <c r="C162" s="230"/>
      <c r="D162" s="231" t="s">
        <v>72</v>
      </c>
      <c r="E162" s="232" t="s">
        <v>767</v>
      </c>
      <c r="F162" s="232" t="s">
        <v>767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P163</f>
        <v>0</v>
      </c>
      <c r="Q162" s="237"/>
      <c r="R162" s="238">
        <f>R163</f>
        <v>0</v>
      </c>
      <c r="S162" s="237"/>
      <c r="T162" s="23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80</v>
      </c>
      <c r="AT162" s="241" t="s">
        <v>72</v>
      </c>
      <c r="AU162" s="241" t="s">
        <v>73</v>
      </c>
      <c r="AY162" s="240" t="s">
        <v>204</v>
      </c>
      <c r="BK162" s="242">
        <f>BK163</f>
        <v>0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768</v>
      </c>
      <c r="F163" s="247" t="s">
        <v>769</v>
      </c>
      <c r="G163" s="248" t="s">
        <v>312</v>
      </c>
      <c r="H163" s="249">
        <v>12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770</v>
      </c>
      <c r="F164" s="232" t="s">
        <v>770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SUM(P165:P170)</f>
        <v>0</v>
      </c>
      <c r="Q164" s="237"/>
      <c r="R164" s="238">
        <f>SUM(R165:R170)</f>
        <v>0</v>
      </c>
      <c r="S164" s="237"/>
      <c r="T164" s="239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204</v>
      </c>
      <c r="BK164" s="242">
        <f>SUM(BK165:BK170)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206</v>
      </c>
      <c r="E165" s="246" t="s">
        <v>771</v>
      </c>
      <c r="F165" s="247" t="s">
        <v>772</v>
      </c>
      <c r="G165" s="248" t="s">
        <v>773</v>
      </c>
      <c r="H165" s="249">
        <v>664.3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502</v>
      </c>
    </row>
    <row r="166" spans="1:65" s="2" customFormat="1" ht="21.75" customHeight="1">
      <c r="A166" s="37"/>
      <c r="B166" s="38"/>
      <c r="C166" s="245" t="s">
        <v>73</v>
      </c>
      <c r="D166" s="245" t="s">
        <v>206</v>
      </c>
      <c r="E166" s="246" t="s">
        <v>774</v>
      </c>
      <c r="F166" s="247" t="s">
        <v>775</v>
      </c>
      <c r="G166" s="248" t="s">
        <v>773</v>
      </c>
      <c r="H166" s="249">
        <v>191.1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512</v>
      </c>
    </row>
    <row r="167" spans="1:65" s="2" customFormat="1" ht="21.75" customHeight="1">
      <c r="A167" s="37"/>
      <c r="B167" s="38"/>
      <c r="C167" s="245" t="s">
        <v>73</v>
      </c>
      <c r="D167" s="245" t="s">
        <v>206</v>
      </c>
      <c r="E167" s="246" t="s">
        <v>776</v>
      </c>
      <c r="F167" s="247" t="s">
        <v>777</v>
      </c>
      <c r="G167" s="248" t="s">
        <v>773</v>
      </c>
      <c r="H167" s="249">
        <v>93.6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520</v>
      </c>
    </row>
    <row r="168" spans="1:65" s="2" customFormat="1" ht="21.75" customHeight="1">
      <c r="A168" s="37"/>
      <c r="B168" s="38"/>
      <c r="C168" s="245" t="s">
        <v>73</v>
      </c>
      <c r="D168" s="245" t="s">
        <v>206</v>
      </c>
      <c r="E168" s="246" t="s">
        <v>778</v>
      </c>
      <c r="F168" s="247" t="s">
        <v>779</v>
      </c>
      <c r="G168" s="248" t="s">
        <v>773</v>
      </c>
      <c r="H168" s="249">
        <v>88.4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528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780</v>
      </c>
      <c r="F169" s="247" t="s">
        <v>781</v>
      </c>
      <c r="G169" s="248" t="s">
        <v>773</v>
      </c>
      <c r="H169" s="249">
        <v>9.1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536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782</v>
      </c>
      <c r="F170" s="247" t="s">
        <v>783</v>
      </c>
      <c r="G170" s="248" t="s">
        <v>702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543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784</v>
      </c>
      <c r="F171" s="232" t="s">
        <v>784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SUM(P172:P175)</f>
        <v>0</v>
      </c>
      <c r="Q171" s="237"/>
      <c r="R171" s="238">
        <f>SUM(R172:R175)</f>
        <v>0</v>
      </c>
      <c r="S171" s="237"/>
      <c r="T171" s="239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204</v>
      </c>
      <c r="BK171" s="242">
        <f>SUM(BK172:BK175)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206</v>
      </c>
      <c r="E172" s="246" t="s">
        <v>785</v>
      </c>
      <c r="F172" s="247" t="s">
        <v>786</v>
      </c>
      <c r="G172" s="248" t="s">
        <v>773</v>
      </c>
      <c r="H172" s="249">
        <v>61.1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555</v>
      </c>
    </row>
    <row r="173" spans="1:65" s="2" customFormat="1" ht="21.75" customHeight="1">
      <c r="A173" s="37"/>
      <c r="B173" s="38"/>
      <c r="C173" s="245" t="s">
        <v>73</v>
      </c>
      <c r="D173" s="245" t="s">
        <v>206</v>
      </c>
      <c r="E173" s="246" t="s">
        <v>787</v>
      </c>
      <c r="F173" s="247" t="s">
        <v>788</v>
      </c>
      <c r="G173" s="248" t="s">
        <v>773</v>
      </c>
      <c r="H173" s="249">
        <v>93.6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570</v>
      </c>
    </row>
    <row r="174" spans="1:65" s="2" customFormat="1" ht="21.75" customHeight="1">
      <c r="A174" s="37"/>
      <c r="B174" s="38"/>
      <c r="C174" s="245" t="s">
        <v>73</v>
      </c>
      <c r="D174" s="245" t="s">
        <v>206</v>
      </c>
      <c r="E174" s="246" t="s">
        <v>789</v>
      </c>
      <c r="F174" s="247" t="s">
        <v>790</v>
      </c>
      <c r="G174" s="248" t="s">
        <v>773</v>
      </c>
      <c r="H174" s="249">
        <v>88.4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579</v>
      </c>
    </row>
    <row r="175" spans="1:65" s="2" customFormat="1" ht="21.75" customHeight="1">
      <c r="A175" s="37"/>
      <c r="B175" s="38"/>
      <c r="C175" s="245" t="s">
        <v>73</v>
      </c>
      <c r="D175" s="245" t="s">
        <v>206</v>
      </c>
      <c r="E175" s="246" t="s">
        <v>791</v>
      </c>
      <c r="F175" s="247" t="s">
        <v>792</v>
      </c>
      <c r="G175" s="248" t="s">
        <v>773</v>
      </c>
      <c r="H175" s="249">
        <v>9.1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589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793</v>
      </c>
      <c r="F176" s="232" t="s">
        <v>793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204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206</v>
      </c>
      <c r="E177" s="246" t="s">
        <v>794</v>
      </c>
      <c r="F177" s="247" t="s">
        <v>795</v>
      </c>
      <c r="G177" s="248" t="s">
        <v>312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599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796</v>
      </c>
      <c r="F178" s="232" t="s">
        <v>796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SUM(P179:P191)</f>
        <v>0</v>
      </c>
      <c r="Q178" s="237"/>
      <c r="R178" s="238">
        <f>SUM(R179:R191)</f>
        <v>0</v>
      </c>
      <c r="S178" s="237"/>
      <c r="T178" s="239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204</v>
      </c>
      <c r="BK178" s="242">
        <f>SUM(BK179:BK191)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206</v>
      </c>
      <c r="E179" s="246" t="s">
        <v>797</v>
      </c>
      <c r="F179" s="247" t="s">
        <v>798</v>
      </c>
      <c r="G179" s="248" t="s">
        <v>317</v>
      </c>
      <c r="H179" s="249">
        <v>1046.5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688</v>
      </c>
    </row>
    <row r="180" spans="1:51" s="14" customFormat="1" ht="12">
      <c r="A180" s="14"/>
      <c r="B180" s="270"/>
      <c r="C180" s="271"/>
      <c r="D180" s="261" t="s">
        <v>212</v>
      </c>
      <c r="E180" s="272" t="s">
        <v>1</v>
      </c>
      <c r="F180" s="273" t="s">
        <v>799</v>
      </c>
      <c r="G180" s="271"/>
      <c r="H180" s="274">
        <v>1046.5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212</v>
      </c>
      <c r="AU180" s="280" t="s">
        <v>80</v>
      </c>
      <c r="AV180" s="14" t="s">
        <v>85</v>
      </c>
      <c r="AW180" s="14" t="s">
        <v>30</v>
      </c>
      <c r="AX180" s="14" t="s">
        <v>80</v>
      </c>
      <c r="AY180" s="280" t="s">
        <v>204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800</v>
      </c>
      <c r="F181" s="247" t="s">
        <v>801</v>
      </c>
      <c r="G181" s="248" t="s">
        <v>312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206</v>
      </c>
      <c r="E182" s="246" t="s">
        <v>802</v>
      </c>
      <c r="F182" s="247" t="s">
        <v>803</v>
      </c>
      <c r="G182" s="248" t="s">
        <v>773</v>
      </c>
      <c r="H182" s="249">
        <v>8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692</v>
      </c>
    </row>
    <row r="183" spans="1:65" s="2" customFormat="1" ht="21.75" customHeight="1">
      <c r="A183" s="37"/>
      <c r="B183" s="38"/>
      <c r="C183" s="245" t="s">
        <v>73</v>
      </c>
      <c r="D183" s="245" t="s">
        <v>206</v>
      </c>
      <c r="E183" s="246" t="s">
        <v>804</v>
      </c>
      <c r="F183" s="247" t="s">
        <v>805</v>
      </c>
      <c r="G183" s="248" t="s">
        <v>209</v>
      </c>
      <c r="H183" s="249">
        <v>52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694</v>
      </c>
    </row>
    <row r="184" spans="1:65" s="2" customFormat="1" ht="21.75" customHeight="1">
      <c r="A184" s="37"/>
      <c r="B184" s="38"/>
      <c r="C184" s="245" t="s">
        <v>73</v>
      </c>
      <c r="D184" s="245" t="s">
        <v>206</v>
      </c>
      <c r="E184" s="246" t="s">
        <v>806</v>
      </c>
      <c r="F184" s="247" t="s">
        <v>807</v>
      </c>
      <c r="G184" s="248" t="s">
        <v>209</v>
      </c>
      <c r="H184" s="249">
        <v>12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699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808</v>
      </c>
      <c r="F185" s="247" t="s">
        <v>809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703</v>
      </c>
    </row>
    <row r="186" spans="1:65" s="2" customFormat="1" ht="16.5" customHeight="1">
      <c r="A186" s="37"/>
      <c r="B186" s="38"/>
      <c r="C186" s="245" t="s">
        <v>73</v>
      </c>
      <c r="D186" s="245" t="s">
        <v>206</v>
      </c>
      <c r="E186" s="246" t="s">
        <v>810</v>
      </c>
      <c r="F186" s="247" t="s">
        <v>811</v>
      </c>
      <c r="G186" s="248" t="s">
        <v>209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210</v>
      </c>
      <c r="AT186" s="257" t="s">
        <v>206</v>
      </c>
      <c r="AU186" s="257" t="s">
        <v>80</v>
      </c>
      <c r="AY186" s="16" t="s">
        <v>204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210</v>
      </c>
      <c r="BM186" s="257" t="s">
        <v>706</v>
      </c>
    </row>
    <row r="187" spans="1:65" s="2" customFormat="1" ht="16.5" customHeight="1">
      <c r="A187" s="37"/>
      <c r="B187" s="38"/>
      <c r="C187" s="245" t="s">
        <v>73</v>
      </c>
      <c r="D187" s="245" t="s">
        <v>206</v>
      </c>
      <c r="E187" s="246" t="s">
        <v>812</v>
      </c>
      <c r="F187" s="247" t="s">
        <v>813</v>
      </c>
      <c r="G187" s="248" t="s">
        <v>209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210</v>
      </c>
      <c r="AT187" s="257" t="s">
        <v>206</v>
      </c>
      <c r="AU187" s="257" t="s">
        <v>80</v>
      </c>
      <c r="AY187" s="16" t="s">
        <v>204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210</v>
      </c>
      <c r="BM187" s="257" t="s">
        <v>814</v>
      </c>
    </row>
    <row r="188" spans="1:65" s="2" customFormat="1" ht="16.5" customHeight="1">
      <c r="A188" s="37"/>
      <c r="B188" s="38"/>
      <c r="C188" s="245" t="s">
        <v>73</v>
      </c>
      <c r="D188" s="245" t="s">
        <v>206</v>
      </c>
      <c r="E188" s="246" t="s">
        <v>815</v>
      </c>
      <c r="F188" s="247" t="s">
        <v>816</v>
      </c>
      <c r="G188" s="248" t="s">
        <v>209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210</v>
      </c>
      <c r="AT188" s="257" t="s">
        <v>206</v>
      </c>
      <c r="AU188" s="257" t="s">
        <v>80</v>
      </c>
      <c r="AY188" s="16" t="s">
        <v>204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210</v>
      </c>
      <c r="BM188" s="257" t="s">
        <v>817</v>
      </c>
    </row>
    <row r="189" spans="1:65" s="2" customFormat="1" ht="16.5" customHeight="1">
      <c r="A189" s="37"/>
      <c r="B189" s="38"/>
      <c r="C189" s="245" t="s">
        <v>73</v>
      </c>
      <c r="D189" s="245" t="s">
        <v>206</v>
      </c>
      <c r="E189" s="246" t="s">
        <v>818</v>
      </c>
      <c r="F189" s="247" t="s">
        <v>819</v>
      </c>
      <c r="G189" s="248" t="s">
        <v>209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210</v>
      </c>
      <c r="AT189" s="257" t="s">
        <v>206</v>
      </c>
      <c r="AU189" s="257" t="s">
        <v>80</v>
      </c>
      <c r="AY189" s="16" t="s">
        <v>204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210</v>
      </c>
      <c r="BM189" s="257" t="s">
        <v>820</v>
      </c>
    </row>
    <row r="190" spans="1:65" s="2" customFormat="1" ht="16.5" customHeight="1">
      <c r="A190" s="37"/>
      <c r="B190" s="38"/>
      <c r="C190" s="245" t="s">
        <v>73</v>
      </c>
      <c r="D190" s="245" t="s">
        <v>206</v>
      </c>
      <c r="E190" s="246" t="s">
        <v>821</v>
      </c>
      <c r="F190" s="247" t="s">
        <v>418</v>
      </c>
      <c r="G190" s="248" t="s">
        <v>209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210</v>
      </c>
      <c r="AT190" s="257" t="s">
        <v>206</v>
      </c>
      <c r="AU190" s="257" t="s">
        <v>80</v>
      </c>
      <c r="AY190" s="16" t="s">
        <v>204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210</v>
      </c>
      <c r="BM190" s="257" t="s">
        <v>822</v>
      </c>
    </row>
    <row r="191" spans="1:65" s="2" customFormat="1" ht="16.5" customHeight="1">
      <c r="A191" s="37"/>
      <c r="B191" s="38"/>
      <c r="C191" s="245" t="s">
        <v>73</v>
      </c>
      <c r="D191" s="245" t="s">
        <v>206</v>
      </c>
      <c r="E191" s="246" t="s">
        <v>823</v>
      </c>
      <c r="F191" s="247" t="s">
        <v>824</v>
      </c>
      <c r="G191" s="248" t="s">
        <v>209</v>
      </c>
      <c r="H191" s="249">
        <v>1</v>
      </c>
      <c r="I191" s="250"/>
      <c r="J191" s="251">
        <f>ROUND(I191*H191,2)</f>
        <v>0</v>
      </c>
      <c r="K191" s="252"/>
      <c r="L191" s="43"/>
      <c r="M191" s="295" t="s">
        <v>1</v>
      </c>
      <c r="N191" s="296" t="s">
        <v>39</v>
      </c>
      <c r="O191" s="297"/>
      <c r="P191" s="298">
        <f>O191*H191</f>
        <v>0</v>
      </c>
      <c r="Q191" s="298">
        <v>0</v>
      </c>
      <c r="R191" s="298">
        <f>Q191*H191</f>
        <v>0</v>
      </c>
      <c r="S191" s="298">
        <v>0</v>
      </c>
      <c r="T191" s="29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210</v>
      </c>
      <c r="AT191" s="257" t="s">
        <v>206</v>
      </c>
      <c r="AU191" s="257" t="s">
        <v>80</v>
      </c>
      <c r="AY191" s="16" t="s">
        <v>204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210</v>
      </c>
      <c r="BM191" s="257" t="s">
        <v>335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192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CC35" sheet="1" objects="1" scenarios="1" formatColumns="0" formatRows="0" autoFilter="0"/>
  <autoFilter ref="C132:K19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825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163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B.d.a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835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841</v>
      </c>
      <c r="G139" s="248" t="s">
        <v>312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842</v>
      </c>
      <c r="G140" s="248" t="s">
        <v>312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729</v>
      </c>
      <c r="F141" s="247" t="s">
        <v>843</v>
      </c>
      <c r="G141" s="248" t="s">
        <v>312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731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733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735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738</v>
      </c>
      <c r="F147" s="247" t="s">
        <v>850</v>
      </c>
      <c r="G147" s="248" t="s">
        <v>312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854</v>
      </c>
      <c r="G150" s="248" t="s">
        <v>773</v>
      </c>
      <c r="H150" s="249">
        <v>13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745</v>
      </c>
      <c r="F151" s="247" t="s">
        <v>855</v>
      </c>
      <c r="G151" s="248" t="s">
        <v>773</v>
      </c>
      <c r="H151" s="249">
        <v>62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747</v>
      </c>
      <c r="F152" s="247" t="s">
        <v>856</v>
      </c>
      <c r="G152" s="248" t="s">
        <v>773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749</v>
      </c>
      <c r="F153" s="247" t="s">
        <v>857</v>
      </c>
      <c r="G153" s="248" t="s">
        <v>773</v>
      </c>
      <c r="H153" s="249">
        <v>15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755</v>
      </c>
      <c r="F154" s="247" t="s">
        <v>858</v>
      </c>
      <c r="G154" s="248" t="s">
        <v>312</v>
      </c>
      <c r="H154" s="249">
        <v>8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757</v>
      </c>
      <c r="F155" s="247" t="s">
        <v>859</v>
      </c>
      <c r="G155" s="248" t="s">
        <v>312</v>
      </c>
      <c r="H155" s="249">
        <v>14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751</v>
      </c>
      <c r="F156" s="247" t="s">
        <v>860</v>
      </c>
      <c r="G156" s="248" t="s">
        <v>312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861</v>
      </c>
      <c r="F157" s="247" t="s">
        <v>862</v>
      </c>
      <c r="G157" s="248" t="s">
        <v>312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753</v>
      </c>
      <c r="F158" s="247" t="s">
        <v>863</v>
      </c>
      <c r="G158" s="248" t="s">
        <v>312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759</v>
      </c>
      <c r="F159" s="247" t="s">
        <v>864</v>
      </c>
      <c r="G159" s="248" t="s">
        <v>312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761</v>
      </c>
      <c r="F160" s="247" t="s">
        <v>865</v>
      </c>
      <c r="G160" s="248" t="s">
        <v>312</v>
      </c>
      <c r="H160" s="249">
        <v>16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33" customHeight="1">
      <c r="A161" s="37"/>
      <c r="B161" s="38"/>
      <c r="C161" s="245" t="s">
        <v>73</v>
      </c>
      <c r="D161" s="245" t="s">
        <v>206</v>
      </c>
      <c r="E161" s="246" t="s">
        <v>866</v>
      </c>
      <c r="F161" s="247" t="s">
        <v>867</v>
      </c>
      <c r="G161" s="248" t="s">
        <v>312</v>
      </c>
      <c r="H161" s="249">
        <v>8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765</v>
      </c>
      <c r="F162" s="247" t="s">
        <v>868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768</v>
      </c>
      <c r="F163" s="247" t="s">
        <v>869</v>
      </c>
      <c r="G163" s="248" t="s">
        <v>312</v>
      </c>
      <c r="H163" s="249">
        <v>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771</v>
      </c>
      <c r="F164" s="247" t="s">
        <v>870</v>
      </c>
      <c r="G164" s="248" t="s">
        <v>312</v>
      </c>
      <c r="H164" s="249">
        <v>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774</v>
      </c>
      <c r="F165" s="247" t="s">
        <v>871</v>
      </c>
      <c r="G165" s="248" t="s">
        <v>312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776</v>
      </c>
      <c r="F166" s="247" t="s">
        <v>872</v>
      </c>
      <c r="G166" s="248" t="s">
        <v>312</v>
      </c>
      <c r="H166" s="249">
        <v>6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778</v>
      </c>
      <c r="F167" s="247" t="s">
        <v>873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780</v>
      </c>
      <c r="F168" s="247" t="s">
        <v>874</v>
      </c>
      <c r="G168" s="248" t="s">
        <v>312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782</v>
      </c>
      <c r="F169" s="247" t="s">
        <v>875</v>
      </c>
      <c r="G169" s="248" t="s">
        <v>312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785</v>
      </c>
      <c r="F170" s="247" t="s">
        <v>876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787</v>
      </c>
      <c r="F171" s="247" t="s">
        <v>877</v>
      </c>
      <c r="G171" s="248" t="s">
        <v>312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789</v>
      </c>
      <c r="F172" s="247" t="s">
        <v>878</v>
      </c>
      <c r="G172" s="248" t="s">
        <v>312</v>
      </c>
      <c r="H172" s="249">
        <v>12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791</v>
      </c>
      <c r="F173" s="247" t="s">
        <v>879</v>
      </c>
      <c r="G173" s="248" t="s">
        <v>312</v>
      </c>
      <c r="H173" s="249">
        <v>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5" s="2" customFormat="1" ht="16.5" customHeight="1">
      <c r="A174" s="37"/>
      <c r="B174" s="38"/>
      <c r="C174" s="245" t="s">
        <v>73</v>
      </c>
      <c r="D174" s="245" t="s">
        <v>206</v>
      </c>
      <c r="E174" s="246" t="s">
        <v>880</v>
      </c>
      <c r="F174" s="247" t="s">
        <v>881</v>
      </c>
      <c r="G174" s="248" t="s">
        <v>312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599</v>
      </c>
    </row>
    <row r="175" spans="1:65" s="2" customFormat="1" ht="16.5" customHeight="1">
      <c r="A175" s="37"/>
      <c r="B175" s="38"/>
      <c r="C175" s="245" t="s">
        <v>73</v>
      </c>
      <c r="D175" s="245" t="s">
        <v>206</v>
      </c>
      <c r="E175" s="246" t="s">
        <v>797</v>
      </c>
      <c r="F175" s="247" t="s">
        <v>882</v>
      </c>
      <c r="G175" s="248" t="s">
        <v>312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688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883</v>
      </c>
      <c r="F176" s="232" t="s">
        <v>884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204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206</v>
      </c>
      <c r="E177" s="246" t="s">
        <v>885</v>
      </c>
      <c r="F177" s="247" t="s">
        <v>886</v>
      </c>
      <c r="G177" s="248" t="s">
        <v>228</v>
      </c>
      <c r="H177" s="249">
        <v>3.2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690</v>
      </c>
    </row>
    <row r="178" spans="1:65" s="2" customFormat="1" ht="33" customHeight="1">
      <c r="A178" s="37"/>
      <c r="B178" s="38"/>
      <c r="C178" s="245" t="s">
        <v>73</v>
      </c>
      <c r="D178" s="245" t="s">
        <v>206</v>
      </c>
      <c r="E178" s="246" t="s">
        <v>802</v>
      </c>
      <c r="F178" s="247" t="s">
        <v>887</v>
      </c>
      <c r="G178" s="248" t="s">
        <v>228</v>
      </c>
      <c r="H178" s="249">
        <v>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692</v>
      </c>
    </row>
    <row r="179" spans="1:65" s="2" customFormat="1" ht="44.25" customHeight="1">
      <c r="A179" s="37"/>
      <c r="B179" s="38"/>
      <c r="C179" s="245" t="s">
        <v>73</v>
      </c>
      <c r="D179" s="245" t="s">
        <v>206</v>
      </c>
      <c r="E179" s="246" t="s">
        <v>888</v>
      </c>
      <c r="F179" s="247" t="s">
        <v>889</v>
      </c>
      <c r="G179" s="248" t="s">
        <v>228</v>
      </c>
      <c r="H179" s="249">
        <v>3.2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694</v>
      </c>
    </row>
    <row r="180" spans="1:65" s="2" customFormat="1" ht="44.25" customHeight="1">
      <c r="A180" s="37"/>
      <c r="B180" s="38"/>
      <c r="C180" s="245" t="s">
        <v>73</v>
      </c>
      <c r="D180" s="245" t="s">
        <v>206</v>
      </c>
      <c r="E180" s="246" t="s">
        <v>890</v>
      </c>
      <c r="F180" s="247" t="s">
        <v>891</v>
      </c>
      <c r="G180" s="248" t="s">
        <v>228</v>
      </c>
      <c r="H180" s="249">
        <v>4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699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892</v>
      </c>
      <c r="F181" s="232" t="s">
        <v>796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204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206</v>
      </c>
      <c r="E182" s="246" t="s">
        <v>808</v>
      </c>
      <c r="F182" s="247" t="s">
        <v>893</v>
      </c>
      <c r="G182" s="248" t="s">
        <v>209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703</v>
      </c>
    </row>
    <row r="183" spans="1:65" s="2" customFormat="1" ht="16.5" customHeight="1">
      <c r="A183" s="37"/>
      <c r="B183" s="38"/>
      <c r="C183" s="245" t="s">
        <v>73</v>
      </c>
      <c r="D183" s="245" t="s">
        <v>206</v>
      </c>
      <c r="E183" s="246" t="s">
        <v>894</v>
      </c>
      <c r="F183" s="247" t="s">
        <v>895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706</v>
      </c>
    </row>
    <row r="184" spans="1:65" s="2" customFormat="1" ht="16.5" customHeight="1">
      <c r="A184" s="37"/>
      <c r="B184" s="38"/>
      <c r="C184" s="245" t="s">
        <v>73</v>
      </c>
      <c r="D184" s="245" t="s">
        <v>206</v>
      </c>
      <c r="E184" s="246" t="s">
        <v>810</v>
      </c>
      <c r="F184" s="247" t="s">
        <v>896</v>
      </c>
      <c r="G184" s="248" t="s">
        <v>209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210</v>
      </c>
      <c r="AT184" s="257" t="s">
        <v>206</v>
      </c>
      <c r="AU184" s="257" t="s">
        <v>80</v>
      </c>
      <c r="AY184" s="16" t="s">
        <v>204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210</v>
      </c>
      <c r="BM184" s="257" t="s">
        <v>814</v>
      </c>
    </row>
    <row r="185" spans="1:65" s="2" customFormat="1" ht="16.5" customHeight="1">
      <c r="A185" s="37"/>
      <c r="B185" s="38"/>
      <c r="C185" s="245" t="s">
        <v>73</v>
      </c>
      <c r="D185" s="245" t="s">
        <v>206</v>
      </c>
      <c r="E185" s="246" t="s">
        <v>815</v>
      </c>
      <c r="F185" s="247" t="s">
        <v>418</v>
      </c>
      <c r="G185" s="248" t="s">
        <v>209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210</v>
      </c>
      <c r="AT185" s="257" t="s">
        <v>206</v>
      </c>
      <c r="AU185" s="257" t="s">
        <v>80</v>
      </c>
      <c r="AY185" s="16" t="s">
        <v>204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210</v>
      </c>
      <c r="BM185" s="257" t="s">
        <v>817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897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163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B.d.b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P133+P135+P137+P142+P146+P149+P174+P179</f>
        <v>0</v>
      </c>
      <c r="Q132" s="103"/>
      <c r="R132" s="226">
        <f>R133+R135+R137+R142+R146+R149+R174+R179</f>
        <v>0</v>
      </c>
      <c r="S132" s="103"/>
      <c r="T132" s="227">
        <f>T133+T135+T137+T142+T146+T149+T174+T179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BK133+BK135+BK137+BK142+BK146+BK149+BK174+BK179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898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725</v>
      </c>
      <c r="F139" s="247" t="s">
        <v>841</v>
      </c>
      <c r="G139" s="248" t="s">
        <v>312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727</v>
      </c>
      <c r="F140" s="247" t="s">
        <v>842</v>
      </c>
      <c r="G140" s="248" t="s">
        <v>312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5" s="2" customFormat="1" ht="16.5" customHeight="1">
      <c r="A141" s="37"/>
      <c r="B141" s="38"/>
      <c r="C141" s="245" t="s">
        <v>73</v>
      </c>
      <c r="D141" s="245" t="s">
        <v>206</v>
      </c>
      <c r="E141" s="246" t="s">
        <v>729</v>
      </c>
      <c r="F141" s="247" t="s">
        <v>843</v>
      </c>
      <c r="G141" s="248" t="s">
        <v>312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210</v>
      </c>
      <c r="AT141" s="257" t="s">
        <v>206</v>
      </c>
      <c r="AU141" s="257" t="s">
        <v>80</v>
      </c>
      <c r="AY141" s="16" t="s">
        <v>204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210</v>
      </c>
      <c r="BM141" s="257" t="s">
        <v>290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695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204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731</v>
      </c>
      <c r="F143" s="247" t="s">
        <v>845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21.75" customHeight="1">
      <c r="A144" s="37"/>
      <c r="B144" s="38"/>
      <c r="C144" s="245" t="s">
        <v>73</v>
      </c>
      <c r="D144" s="245" t="s">
        <v>206</v>
      </c>
      <c r="E144" s="246" t="s">
        <v>733</v>
      </c>
      <c r="F144" s="247" t="s">
        <v>846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5" s="2" customFormat="1" ht="16.5" customHeight="1">
      <c r="A145" s="37"/>
      <c r="B145" s="38"/>
      <c r="C145" s="245" t="s">
        <v>73</v>
      </c>
      <c r="D145" s="245" t="s">
        <v>206</v>
      </c>
      <c r="E145" s="246" t="s">
        <v>735</v>
      </c>
      <c r="F145" s="247" t="s">
        <v>847</v>
      </c>
      <c r="G145" s="248" t="s">
        <v>312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210</v>
      </c>
      <c r="AT145" s="257" t="s">
        <v>206</v>
      </c>
      <c r="AU145" s="257" t="s">
        <v>80</v>
      </c>
      <c r="AY145" s="16" t="s">
        <v>204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210</v>
      </c>
      <c r="BM145" s="257" t="s">
        <v>331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848</v>
      </c>
      <c r="F146" s="232" t="s">
        <v>849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204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738</v>
      </c>
      <c r="F147" s="247" t="s">
        <v>850</v>
      </c>
      <c r="G147" s="248" t="s">
        <v>312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5" s="2" customFormat="1" ht="21.75" customHeight="1">
      <c r="A148" s="37"/>
      <c r="B148" s="38"/>
      <c r="C148" s="245" t="s">
        <v>73</v>
      </c>
      <c r="D148" s="245" t="s">
        <v>206</v>
      </c>
      <c r="E148" s="246" t="s">
        <v>740</v>
      </c>
      <c r="F148" s="247" t="s">
        <v>851</v>
      </c>
      <c r="G148" s="248" t="s">
        <v>312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210</v>
      </c>
      <c r="AT148" s="257" t="s">
        <v>206</v>
      </c>
      <c r="AU148" s="257" t="s">
        <v>80</v>
      </c>
      <c r="AY148" s="16" t="s">
        <v>204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210</v>
      </c>
      <c r="BM148" s="257" t="s">
        <v>355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852</v>
      </c>
      <c r="F149" s="232" t="s">
        <v>853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SUM(P150:P173)</f>
        <v>0</v>
      </c>
      <c r="Q149" s="237"/>
      <c r="R149" s="238">
        <f>SUM(R150:R173)</f>
        <v>0</v>
      </c>
      <c r="S149" s="237"/>
      <c r="T149" s="239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204</v>
      </c>
      <c r="BK149" s="242">
        <f>SUM(BK150:BK173)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743</v>
      </c>
      <c r="F150" s="247" t="s">
        <v>854</v>
      </c>
      <c r="G150" s="248" t="s">
        <v>773</v>
      </c>
      <c r="H150" s="249">
        <v>17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745</v>
      </c>
      <c r="F151" s="247" t="s">
        <v>855</v>
      </c>
      <c r="G151" s="248" t="s">
        <v>773</v>
      </c>
      <c r="H151" s="249">
        <v>87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747</v>
      </c>
      <c r="F152" s="247" t="s">
        <v>856</v>
      </c>
      <c r="G152" s="248" t="s">
        <v>773</v>
      </c>
      <c r="H152" s="249">
        <v>4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749</v>
      </c>
      <c r="F153" s="247" t="s">
        <v>857</v>
      </c>
      <c r="G153" s="248" t="s">
        <v>773</v>
      </c>
      <c r="H153" s="249">
        <v>19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755</v>
      </c>
      <c r="F154" s="247" t="s">
        <v>858</v>
      </c>
      <c r="G154" s="248" t="s">
        <v>312</v>
      </c>
      <c r="H154" s="249">
        <v>6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757</v>
      </c>
      <c r="F155" s="247" t="s">
        <v>859</v>
      </c>
      <c r="G155" s="248" t="s">
        <v>312</v>
      </c>
      <c r="H155" s="249">
        <v>26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751</v>
      </c>
      <c r="F156" s="247" t="s">
        <v>860</v>
      </c>
      <c r="G156" s="248" t="s">
        <v>312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753</v>
      </c>
      <c r="F157" s="247" t="s">
        <v>863</v>
      </c>
      <c r="G157" s="248" t="s">
        <v>312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21.75" customHeight="1">
      <c r="A158" s="37"/>
      <c r="B158" s="38"/>
      <c r="C158" s="245" t="s">
        <v>73</v>
      </c>
      <c r="D158" s="245" t="s">
        <v>206</v>
      </c>
      <c r="E158" s="246" t="s">
        <v>759</v>
      </c>
      <c r="F158" s="247" t="s">
        <v>864</v>
      </c>
      <c r="G158" s="248" t="s">
        <v>312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899</v>
      </c>
      <c r="F159" s="247" t="s">
        <v>900</v>
      </c>
      <c r="G159" s="248" t="s">
        <v>312</v>
      </c>
      <c r="H159" s="249">
        <v>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761</v>
      </c>
      <c r="F160" s="247" t="s">
        <v>865</v>
      </c>
      <c r="G160" s="248" t="s">
        <v>312</v>
      </c>
      <c r="H160" s="249">
        <v>16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33" customHeight="1">
      <c r="A161" s="37"/>
      <c r="B161" s="38"/>
      <c r="C161" s="245" t="s">
        <v>73</v>
      </c>
      <c r="D161" s="245" t="s">
        <v>206</v>
      </c>
      <c r="E161" s="246" t="s">
        <v>866</v>
      </c>
      <c r="F161" s="247" t="s">
        <v>867</v>
      </c>
      <c r="G161" s="248" t="s">
        <v>312</v>
      </c>
      <c r="H161" s="249">
        <v>10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21.75" customHeight="1">
      <c r="A162" s="37"/>
      <c r="B162" s="38"/>
      <c r="C162" s="245" t="s">
        <v>73</v>
      </c>
      <c r="D162" s="245" t="s">
        <v>206</v>
      </c>
      <c r="E162" s="246" t="s">
        <v>765</v>
      </c>
      <c r="F162" s="247" t="s">
        <v>868</v>
      </c>
      <c r="G162" s="248" t="s">
        <v>312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21.75" customHeight="1">
      <c r="A163" s="37"/>
      <c r="B163" s="38"/>
      <c r="C163" s="245" t="s">
        <v>73</v>
      </c>
      <c r="D163" s="245" t="s">
        <v>206</v>
      </c>
      <c r="E163" s="246" t="s">
        <v>768</v>
      </c>
      <c r="F163" s="247" t="s">
        <v>869</v>
      </c>
      <c r="G163" s="248" t="s">
        <v>312</v>
      </c>
      <c r="H163" s="249">
        <v>10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774</v>
      </c>
      <c r="F164" s="247" t="s">
        <v>871</v>
      </c>
      <c r="G164" s="248" t="s">
        <v>312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776</v>
      </c>
      <c r="F165" s="247" t="s">
        <v>872</v>
      </c>
      <c r="G165" s="248" t="s">
        <v>312</v>
      </c>
      <c r="H165" s="249">
        <v>10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778</v>
      </c>
      <c r="F166" s="247" t="s">
        <v>873</v>
      </c>
      <c r="G166" s="248" t="s">
        <v>312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780</v>
      </c>
      <c r="F167" s="247" t="s">
        <v>874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782</v>
      </c>
      <c r="F168" s="247" t="s">
        <v>875</v>
      </c>
      <c r="G168" s="248" t="s">
        <v>312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785</v>
      </c>
      <c r="F169" s="247" t="s">
        <v>876</v>
      </c>
      <c r="G169" s="248" t="s">
        <v>312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787</v>
      </c>
      <c r="F170" s="247" t="s">
        <v>877</v>
      </c>
      <c r="G170" s="248" t="s">
        <v>312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789</v>
      </c>
      <c r="F171" s="247" t="s">
        <v>878</v>
      </c>
      <c r="G171" s="248" t="s">
        <v>312</v>
      </c>
      <c r="H171" s="249">
        <v>10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5" s="2" customFormat="1" ht="16.5" customHeight="1">
      <c r="A172" s="37"/>
      <c r="B172" s="38"/>
      <c r="C172" s="245" t="s">
        <v>73</v>
      </c>
      <c r="D172" s="245" t="s">
        <v>206</v>
      </c>
      <c r="E172" s="246" t="s">
        <v>880</v>
      </c>
      <c r="F172" s="247" t="s">
        <v>881</v>
      </c>
      <c r="G172" s="248" t="s">
        <v>312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210</v>
      </c>
      <c r="AT172" s="257" t="s">
        <v>206</v>
      </c>
      <c r="AU172" s="257" t="s">
        <v>80</v>
      </c>
      <c r="AY172" s="16" t="s">
        <v>204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210</v>
      </c>
      <c r="BM172" s="257" t="s">
        <v>579</v>
      </c>
    </row>
    <row r="173" spans="1:65" s="2" customFormat="1" ht="16.5" customHeight="1">
      <c r="A173" s="37"/>
      <c r="B173" s="38"/>
      <c r="C173" s="245" t="s">
        <v>73</v>
      </c>
      <c r="D173" s="245" t="s">
        <v>206</v>
      </c>
      <c r="E173" s="246" t="s">
        <v>797</v>
      </c>
      <c r="F173" s="247" t="s">
        <v>882</v>
      </c>
      <c r="G173" s="248" t="s">
        <v>312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589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883</v>
      </c>
      <c r="F174" s="232" t="s">
        <v>884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204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206</v>
      </c>
      <c r="E175" s="246" t="s">
        <v>885</v>
      </c>
      <c r="F175" s="247" t="s">
        <v>886</v>
      </c>
      <c r="G175" s="248" t="s">
        <v>228</v>
      </c>
      <c r="H175" s="249">
        <v>3.4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599</v>
      </c>
    </row>
    <row r="176" spans="1:65" s="2" customFormat="1" ht="33" customHeight="1">
      <c r="A176" s="37"/>
      <c r="B176" s="38"/>
      <c r="C176" s="245" t="s">
        <v>73</v>
      </c>
      <c r="D176" s="245" t="s">
        <v>206</v>
      </c>
      <c r="E176" s="246" t="s">
        <v>802</v>
      </c>
      <c r="F176" s="247" t="s">
        <v>887</v>
      </c>
      <c r="G176" s="248" t="s">
        <v>228</v>
      </c>
      <c r="H176" s="249">
        <v>12.3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688</v>
      </c>
    </row>
    <row r="177" spans="1:65" s="2" customFormat="1" ht="44.25" customHeight="1">
      <c r="A177" s="37"/>
      <c r="B177" s="38"/>
      <c r="C177" s="245" t="s">
        <v>73</v>
      </c>
      <c r="D177" s="245" t="s">
        <v>206</v>
      </c>
      <c r="E177" s="246" t="s">
        <v>888</v>
      </c>
      <c r="F177" s="247" t="s">
        <v>889</v>
      </c>
      <c r="G177" s="248" t="s">
        <v>228</v>
      </c>
      <c r="H177" s="249">
        <v>3.7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210</v>
      </c>
      <c r="AT177" s="257" t="s">
        <v>206</v>
      </c>
      <c r="AU177" s="257" t="s">
        <v>80</v>
      </c>
      <c r="AY177" s="16" t="s">
        <v>204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210</v>
      </c>
      <c r="BM177" s="257" t="s">
        <v>690</v>
      </c>
    </row>
    <row r="178" spans="1:65" s="2" customFormat="1" ht="44.25" customHeight="1">
      <c r="A178" s="37"/>
      <c r="B178" s="38"/>
      <c r="C178" s="245" t="s">
        <v>73</v>
      </c>
      <c r="D178" s="245" t="s">
        <v>206</v>
      </c>
      <c r="E178" s="246" t="s">
        <v>890</v>
      </c>
      <c r="F178" s="247" t="s">
        <v>891</v>
      </c>
      <c r="G178" s="248" t="s">
        <v>228</v>
      </c>
      <c r="H178" s="249">
        <v>4.7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692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892</v>
      </c>
      <c r="F179" s="232" t="s">
        <v>796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204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206</v>
      </c>
      <c r="E180" s="246" t="s">
        <v>808</v>
      </c>
      <c r="F180" s="247" t="s">
        <v>893</v>
      </c>
      <c r="G180" s="248" t="s">
        <v>209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694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901</v>
      </c>
      <c r="F181" s="247" t="s">
        <v>895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699</v>
      </c>
    </row>
    <row r="182" spans="1:65" s="2" customFormat="1" ht="16.5" customHeight="1">
      <c r="A182" s="37"/>
      <c r="B182" s="38"/>
      <c r="C182" s="245" t="s">
        <v>73</v>
      </c>
      <c r="D182" s="245" t="s">
        <v>206</v>
      </c>
      <c r="E182" s="246" t="s">
        <v>810</v>
      </c>
      <c r="F182" s="247" t="s">
        <v>896</v>
      </c>
      <c r="G182" s="248" t="s">
        <v>209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210</v>
      </c>
      <c r="AT182" s="257" t="s">
        <v>206</v>
      </c>
      <c r="AU182" s="257" t="s">
        <v>80</v>
      </c>
      <c r="AY182" s="16" t="s">
        <v>204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210</v>
      </c>
      <c r="BM182" s="257" t="s">
        <v>703</v>
      </c>
    </row>
    <row r="183" spans="1:65" s="2" customFormat="1" ht="16.5" customHeight="1">
      <c r="A183" s="37"/>
      <c r="B183" s="38"/>
      <c r="C183" s="245" t="s">
        <v>73</v>
      </c>
      <c r="D183" s="245" t="s">
        <v>206</v>
      </c>
      <c r="E183" s="246" t="s">
        <v>815</v>
      </c>
      <c r="F183" s="247" t="s">
        <v>902</v>
      </c>
      <c r="G183" s="248" t="s">
        <v>209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210</v>
      </c>
      <c r="AT183" s="257" t="s">
        <v>206</v>
      </c>
      <c r="AU183" s="257" t="s">
        <v>80</v>
      </c>
      <c r="AY183" s="16" t="s">
        <v>204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210</v>
      </c>
      <c r="BM183" s="257" t="s">
        <v>706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ht="12">
      <c r="B8" s="19"/>
      <c r="D8" s="152" t="s">
        <v>162</v>
      </c>
      <c r="L8" s="19"/>
    </row>
    <row r="9" spans="2:12" s="1" customFormat="1" ht="16.5" customHeight="1">
      <c r="B9" s="19"/>
      <c r="E9" s="153" t="s">
        <v>163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164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166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903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ROUND((SUM(BE132:BE181)),2)</f>
        <v>0</v>
      </c>
      <c r="G37" s="37"/>
      <c r="H37" s="37"/>
      <c r="I37" s="171">
        <v>0.21</v>
      </c>
      <c r="J37" s="170">
        <f>ROUND(((SUM(BE132:BE181))*I37),2)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ROUND((SUM(BF132:BF181)),2)</f>
        <v>0</v>
      </c>
      <c r="G38" s="37"/>
      <c r="H38" s="37"/>
      <c r="I38" s="171">
        <v>0.15</v>
      </c>
      <c r="J38" s="170">
        <f>ROUND(((SUM(BF132:BF181))*I38),2)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163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164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165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166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B.d.c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169</v>
      </c>
      <c r="D98" s="199"/>
      <c r="E98" s="199"/>
      <c r="F98" s="199"/>
      <c r="G98" s="199"/>
      <c r="H98" s="199"/>
      <c r="I98" s="200"/>
      <c r="J98" s="201" t="s">
        <v>170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171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172</v>
      </c>
    </row>
    <row r="101" spans="1:31" s="9" customFormat="1" ht="24.95" customHeight="1">
      <c r="A101" s="9"/>
      <c r="B101" s="203"/>
      <c r="C101" s="204"/>
      <c r="D101" s="205" t="s">
        <v>826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827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828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829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830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831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832</v>
      </c>
      <c r="E107" s="206"/>
      <c r="F107" s="206"/>
      <c r="G107" s="206"/>
      <c r="H107" s="206"/>
      <c r="I107" s="207"/>
      <c r="J107" s="208">
        <f>J172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833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189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B, C, D - IV.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162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163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164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165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166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B.d.c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190</v>
      </c>
      <c r="D131" s="219" t="s">
        <v>58</v>
      </c>
      <c r="E131" s="219" t="s">
        <v>54</v>
      </c>
      <c r="F131" s="219" t="s">
        <v>55</v>
      </c>
      <c r="G131" s="219" t="s">
        <v>191</v>
      </c>
      <c r="H131" s="219" t="s">
        <v>192</v>
      </c>
      <c r="I131" s="220" t="s">
        <v>193</v>
      </c>
      <c r="J131" s="221" t="s">
        <v>170</v>
      </c>
      <c r="K131" s="222" t="s">
        <v>194</v>
      </c>
      <c r="L131" s="223"/>
      <c r="M131" s="99" t="s">
        <v>1</v>
      </c>
      <c r="N131" s="100" t="s">
        <v>37</v>
      </c>
      <c r="O131" s="100" t="s">
        <v>195</v>
      </c>
      <c r="P131" s="100" t="s">
        <v>196</v>
      </c>
      <c r="Q131" s="100" t="s">
        <v>197</v>
      </c>
      <c r="R131" s="100" t="s">
        <v>198</v>
      </c>
      <c r="S131" s="100" t="s">
        <v>199</v>
      </c>
      <c r="T131" s="101" t="s">
        <v>200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201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P133+P135+P137+P141+P145+P148+P172+P177</f>
        <v>0</v>
      </c>
      <c r="Q132" s="103"/>
      <c r="R132" s="226">
        <f>R133+R135+R137+R141+R145+R148+R172+R177</f>
        <v>0</v>
      </c>
      <c r="S132" s="103"/>
      <c r="T132" s="227">
        <f>T133+T135+T137+T141+T145+T148+T172+T177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172</v>
      </c>
      <c r="BK132" s="228">
        <f>BK133+BK135+BK137+BK141+BK145+BK148+BK172+BK177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615</v>
      </c>
      <c r="F133" s="232" t="s">
        <v>834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204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206</v>
      </c>
      <c r="E134" s="246" t="s">
        <v>904</v>
      </c>
      <c r="F134" s="247" t="s">
        <v>836</v>
      </c>
      <c r="G134" s="248" t="s">
        <v>312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210</v>
      </c>
      <c r="AT134" s="257" t="s">
        <v>206</v>
      </c>
      <c r="AU134" s="257" t="s">
        <v>80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210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645</v>
      </c>
      <c r="F135" s="232" t="s">
        <v>837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204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206</v>
      </c>
      <c r="E136" s="246" t="s">
        <v>720</v>
      </c>
      <c r="F136" s="247" t="s">
        <v>838</v>
      </c>
      <c r="G136" s="248" t="s">
        <v>312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210</v>
      </c>
      <c r="AT136" s="257" t="s">
        <v>206</v>
      </c>
      <c r="AU136" s="257" t="s">
        <v>80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210</v>
      </c>
      <c r="BM136" s="257" t="s">
        <v>210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679</v>
      </c>
      <c r="F137" s="232" t="s">
        <v>839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204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206</v>
      </c>
      <c r="E138" s="246" t="s">
        <v>722</v>
      </c>
      <c r="F138" s="247" t="s">
        <v>840</v>
      </c>
      <c r="G138" s="248" t="s">
        <v>312</v>
      </c>
      <c r="H138" s="249">
        <v>12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210</v>
      </c>
      <c r="AT138" s="257" t="s">
        <v>206</v>
      </c>
      <c r="AU138" s="257" t="s">
        <v>80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210</v>
      </c>
      <c r="BM138" s="257" t="s">
        <v>241</v>
      </c>
    </row>
    <row r="139" spans="1:65" s="2" customFormat="1" ht="16.5" customHeight="1">
      <c r="A139" s="37"/>
      <c r="B139" s="38"/>
      <c r="C139" s="245" t="s">
        <v>73</v>
      </c>
      <c r="D139" s="245" t="s">
        <v>206</v>
      </c>
      <c r="E139" s="246" t="s">
        <v>727</v>
      </c>
      <c r="F139" s="247" t="s">
        <v>842</v>
      </c>
      <c r="G139" s="248" t="s">
        <v>312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210</v>
      </c>
      <c r="AT139" s="257" t="s">
        <v>206</v>
      </c>
      <c r="AU139" s="257" t="s">
        <v>80</v>
      </c>
      <c r="AY139" s="16" t="s">
        <v>204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210</v>
      </c>
      <c r="BM139" s="257" t="s">
        <v>268</v>
      </c>
    </row>
    <row r="140" spans="1:65" s="2" customFormat="1" ht="16.5" customHeight="1">
      <c r="A140" s="37"/>
      <c r="B140" s="38"/>
      <c r="C140" s="245" t="s">
        <v>73</v>
      </c>
      <c r="D140" s="245" t="s">
        <v>206</v>
      </c>
      <c r="E140" s="246" t="s">
        <v>729</v>
      </c>
      <c r="F140" s="247" t="s">
        <v>843</v>
      </c>
      <c r="G140" s="248" t="s">
        <v>312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210</v>
      </c>
      <c r="AT140" s="257" t="s">
        <v>206</v>
      </c>
      <c r="AU140" s="257" t="s">
        <v>80</v>
      </c>
      <c r="AY140" s="16" t="s">
        <v>204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210</v>
      </c>
      <c r="BM140" s="257" t="s">
        <v>280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695</v>
      </c>
      <c r="F141" s="232" t="s">
        <v>844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204</v>
      </c>
      <c r="BK141" s="242">
        <f>SUM(BK142:BK144)</f>
        <v>0</v>
      </c>
    </row>
    <row r="142" spans="1:65" s="2" customFormat="1" ht="21.75" customHeight="1">
      <c r="A142" s="37"/>
      <c r="B142" s="38"/>
      <c r="C142" s="245" t="s">
        <v>73</v>
      </c>
      <c r="D142" s="245" t="s">
        <v>206</v>
      </c>
      <c r="E142" s="246" t="s">
        <v>731</v>
      </c>
      <c r="F142" s="247" t="s">
        <v>845</v>
      </c>
      <c r="G142" s="248" t="s">
        <v>312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210</v>
      </c>
      <c r="AT142" s="257" t="s">
        <v>206</v>
      </c>
      <c r="AU142" s="257" t="s">
        <v>80</v>
      </c>
      <c r="AY142" s="16" t="s">
        <v>204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210</v>
      </c>
      <c r="BM142" s="257" t="s">
        <v>290</v>
      </c>
    </row>
    <row r="143" spans="1:65" s="2" customFormat="1" ht="21.75" customHeight="1">
      <c r="A143" s="37"/>
      <c r="B143" s="38"/>
      <c r="C143" s="245" t="s">
        <v>73</v>
      </c>
      <c r="D143" s="245" t="s">
        <v>206</v>
      </c>
      <c r="E143" s="246" t="s">
        <v>733</v>
      </c>
      <c r="F143" s="247" t="s">
        <v>846</v>
      </c>
      <c r="G143" s="248" t="s">
        <v>312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210</v>
      </c>
      <c r="AT143" s="257" t="s">
        <v>206</v>
      </c>
      <c r="AU143" s="257" t="s">
        <v>80</v>
      </c>
      <c r="AY143" s="16" t="s">
        <v>204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210</v>
      </c>
      <c r="BM143" s="257" t="s">
        <v>299</v>
      </c>
    </row>
    <row r="144" spans="1:65" s="2" customFormat="1" ht="16.5" customHeight="1">
      <c r="A144" s="37"/>
      <c r="B144" s="38"/>
      <c r="C144" s="245" t="s">
        <v>73</v>
      </c>
      <c r="D144" s="245" t="s">
        <v>206</v>
      </c>
      <c r="E144" s="246" t="s">
        <v>735</v>
      </c>
      <c r="F144" s="247" t="s">
        <v>847</v>
      </c>
      <c r="G144" s="248" t="s">
        <v>312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210</v>
      </c>
      <c r="AT144" s="257" t="s">
        <v>206</v>
      </c>
      <c r="AU144" s="257" t="s">
        <v>80</v>
      </c>
      <c r="AY144" s="16" t="s">
        <v>204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210</v>
      </c>
      <c r="BM144" s="257" t="s">
        <v>309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848</v>
      </c>
      <c r="F145" s="232" t="s">
        <v>849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204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206</v>
      </c>
      <c r="E146" s="246" t="s">
        <v>738</v>
      </c>
      <c r="F146" s="247" t="s">
        <v>850</v>
      </c>
      <c r="G146" s="248" t="s">
        <v>312</v>
      </c>
      <c r="H146" s="249">
        <v>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210</v>
      </c>
      <c r="AT146" s="257" t="s">
        <v>206</v>
      </c>
      <c r="AU146" s="257" t="s">
        <v>80</v>
      </c>
      <c r="AY146" s="16" t="s">
        <v>204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210</v>
      </c>
      <c r="BM146" s="257" t="s">
        <v>331</v>
      </c>
    </row>
    <row r="147" spans="1:65" s="2" customFormat="1" ht="21.75" customHeight="1">
      <c r="A147" s="37"/>
      <c r="B147" s="38"/>
      <c r="C147" s="245" t="s">
        <v>73</v>
      </c>
      <c r="D147" s="245" t="s">
        <v>206</v>
      </c>
      <c r="E147" s="246" t="s">
        <v>740</v>
      </c>
      <c r="F147" s="247" t="s">
        <v>851</v>
      </c>
      <c r="G147" s="248" t="s">
        <v>312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210</v>
      </c>
      <c r="AT147" s="257" t="s">
        <v>206</v>
      </c>
      <c r="AU147" s="257" t="s">
        <v>80</v>
      </c>
      <c r="AY147" s="16" t="s">
        <v>204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210</v>
      </c>
      <c r="BM147" s="257" t="s">
        <v>343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852</v>
      </c>
      <c r="F148" s="232" t="s">
        <v>853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SUM(P149:P171)</f>
        <v>0</v>
      </c>
      <c r="Q148" s="237"/>
      <c r="R148" s="238">
        <f>SUM(R149:R171)</f>
        <v>0</v>
      </c>
      <c r="S148" s="237"/>
      <c r="T148" s="239">
        <f>SUM(T149:T171)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204</v>
      </c>
      <c r="BK148" s="242">
        <f>SUM(BK149:BK171)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206</v>
      </c>
      <c r="E149" s="246" t="s">
        <v>743</v>
      </c>
      <c r="F149" s="247" t="s">
        <v>854</v>
      </c>
      <c r="G149" s="248" t="s">
        <v>773</v>
      </c>
      <c r="H149" s="249">
        <v>20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210</v>
      </c>
      <c r="AT149" s="257" t="s">
        <v>206</v>
      </c>
      <c r="AU149" s="257" t="s">
        <v>80</v>
      </c>
      <c r="AY149" s="16" t="s">
        <v>204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210</v>
      </c>
      <c r="BM149" s="257" t="s">
        <v>355</v>
      </c>
    </row>
    <row r="150" spans="1:65" s="2" customFormat="1" ht="21.75" customHeight="1">
      <c r="A150" s="37"/>
      <c r="B150" s="38"/>
      <c r="C150" s="245" t="s">
        <v>73</v>
      </c>
      <c r="D150" s="245" t="s">
        <v>206</v>
      </c>
      <c r="E150" s="246" t="s">
        <v>745</v>
      </c>
      <c r="F150" s="247" t="s">
        <v>855</v>
      </c>
      <c r="G150" s="248" t="s">
        <v>773</v>
      </c>
      <c r="H150" s="249">
        <v>53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210</v>
      </c>
      <c r="AT150" s="257" t="s">
        <v>206</v>
      </c>
      <c r="AU150" s="257" t="s">
        <v>80</v>
      </c>
      <c r="AY150" s="16" t="s">
        <v>204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210</v>
      </c>
      <c r="BM150" s="257" t="s">
        <v>364</v>
      </c>
    </row>
    <row r="151" spans="1:65" s="2" customFormat="1" ht="21.75" customHeight="1">
      <c r="A151" s="37"/>
      <c r="B151" s="38"/>
      <c r="C151" s="245" t="s">
        <v>73</v>
      </c>
      <c r="D151" s="245" t="s">
        <v>206</v>
      </c>
      <c r="E151" s="246" t="s">
        <v>747</v>
      </c>
      <c r="F151" s="247" t="s">
        <v>856</v>
      </c>
      <c r="G151" s="248" t="s">
        <v>773</v>
      </c>
      <c r="H151" s="249">
        <v>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210</v>
      </c>
      <c r="AT151" s="257" t="s">
        <v>206</v>
      </c>
      <c r="AU151" s="257" t="s">
        <v>80</v>
      </c>
      <c r="AY151" s="16" t="s">
        <v>204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210</v>
      </c>
      <c r="BM151" s="257" t="s">
        <v>375</v>
      </c>
    </row>
    <row r="152" spans="1:65" s="2" customFormat="1" ht="21.75" customHeight="1">
      <c r="A152" s="37"/>
      <c r="B152" s="38"/>
      <c r="C152" s="245" t="s">
        <v>73</v>
      </c>
      <c r="D152" s="245" t="s">
        <v>206</v>
      </c>
      <c r="E152" s="246" t="s">
        <v>749</v>
      </c>
      <c r="F152" s="247" t="s">
        <v>857</v>
      </c>
      <c r="G152" s="248" t="s">
        <v>773</v>
      </c>
      <c r="H152" s="249">
        <v>16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210</v>
      </c>
      <c r="AT152" s="257" t="s">
        <v>206</v>
      </c>
      <c r="AU152" s="257" t="s">
        <v>80</v>
      </c>
      <c r="AY152" s="16" t="s">
        <v>204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210</v>
      </c>
      <c r="BM152" s="257" t="s">
        <v>386</v>
      </c>
    </row>
    <row r="153" spans="1:65" s="2" customFormat="1" ht="21.75" customHeight="1">
      <c r="A153" s="37"/>
      <c r="B153" s="38"/>
      <c r="C153" s="245" t="s">
        <v>73</v>
      </c>
      <c r="D153" s="245" t="s">
        <v>206</v>
      </c>
      <c r="E153" s="246" t="s">
        <v>755</v>
      </c>
      <c r="F153" s="247" t="s">
        <v>858</v>
      </c>
      <c r="G153" s="248" t="s">
        <v>312</v>
      </c>
      <c r="H153" s="249">
        <v>14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210</v>
      </c>
      <c r="AT153" s="257" t="s">
        <v>206</v>
      </c>
      <c r="AU153" s="257" t="s">
        <v>80</v>
      </c>
      <c r="AY153" s="16" t="s">
        <v>204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210</v>
      </c>
      <c r="BM153" s="257" t="s">
        <v>400</v>
      </c>
    </row>
    <row r="154" spans="1:65" s="2" customFormat="1" ht="21.75" customHeight="1">
      <c r="A154" s="37"/>
      <c r="B154" s="38"/>
      <c r="C154" s="245" t="s">
        <v>73</v>
      </c>
      <c r="D154" s="245" t="s">
        <v>206</v>
      </c>
      <c r="E154" s="246" t="s">
        <v>757</v>
      </c>
      <c r="F154" s="247" t="s">
        <v>859</v>
      </c>
      <c r="G154" s="248" t="s">
        <v>312</v>
      </c>
      <c r="H154" s="249">
        <v>10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210</v>
      </c>
      <c r="AT154" s="257" t="s">
        <v>206</v>
      </c>
      <c r="AU154" s="257" t="s">
        <v>80</v>
      </c>
      <c r="AY154" s="16" t="s">
        <v>204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210</v>
      </c>
      <c r="BM154" s="257" t="s">
        <v>408</v>
      </c>
    </row>
    <row r="155" spans="1:65" s="2" customFormat="1" ht="21.75" customHeight="1">
      <c r="A155" s="37"/>
      <c r="B155" s="38"/>
      <c r="C155" s="245" t="s">
        <v>73</v>
      </c>
      <c r="D155" s="245" t="s">
        <v>206</v>
      </c>
      <c r="E155" s="246" t="s">
        <v>751</v>
      </c>
      <c r="F155" s="247" t="s">
        <v>860</v>
      </c>
      <c r="G155" s="248" t="s">
        <v>312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210</v>
      </c>
      <c r="AT155" s="257" t="s">
        <v>206</v>
      </c>
      <c r="AU155" s="257" t="s">
        <v>80</v>
      </c>
      <c r="AY155" s="16" t="s">
        <v>204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210</v>
      </c>
      <c r="BM155" s="257" t="s">
        <v>419</v>
      </c>
    </row>
    <row r="156" spans="1:65" s="2" customFormat="1" ht="21.75" customHeight="1">
      <c r="A156" s="37"/>
      <c r="B156" s="38"/>
      <c r="C156" s="245" t="s">
        <v>73</v>
      </c>
      <c r="D156" s="245" t="s">
        <v>206</v>
      </c>
      <c r="E156" s="246" t="s">
        <v>759</v>
      </c>
      <c r="F156" s="247" t="s">
        <v>864</v>
      </c>
      <c r="G156" s="248" t="s">
        <v>312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210</v>
      </c>
      <c r="AT156" s="257" t="s">
        <v>206</v>
      </c>
      <c r="AU156" s="257" t="s">
        <v>80</v>
      </c>
      <c r="AY156" s="16" t="s">
        <v>204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210</v>
      </c>
      <c r="BM156" s="257" t="s">
        <v>432</v>
      </c>
    </row>
    <row r="157" spans="1:65" s="2" customFormat="1" ht="21.75" customHeight="1">
      <c r="A157" s="37"/>
      <c r="B157" s="38"/>
      <c r="C157" s="245" t="s">
        <v>73</v>
      </c>
      <c r="D157" s="245" t="s">
        <v>206</v>
      </c>
      <c r="E157" s="246" t="s">
        <v>761</v>
      </c>
      <c r="F157" s="247" t="s">
        <v>865</v>
      </c>
      <c r="G157" s="248" t="s">
        <v>312</v>
      </c>
      <c r="H157" s="249">
        <v>12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210</v>
      </c>
      <c r="AT157" s="257" t="s">
        <v>206</v>
      </c>
      <c r="AU157" s="257" t="s">
        <v>80</v>
      </c>
      <c r="AY157" s="16" t="s">
        <v>204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210</v>
      </c>
      <c r="BM157" s="257" t="s">
        <v>441</v>
      </c>
    </row>
    <row r="158" spans="1:65" s="2" customFormat="1" ht="33" customHeight="1">
      <c r="A158" s="37"/>
      <c r="B158" s="38"/>
      <c r="C158" s="245" t="s">
        <v>73</v>
      </c>
      <c r="D158" s="245" t="s">
        <v>206</v>
      </c>
      <c r="E158" s="246" t="s">
        <v>866</v>
      </c>
      <c r="F158" s="247" t="s">
        <v>867</v>
      </c>
      <c r="G158" s="248" t="s">
        <v>312</v>
      </c>
      <c r="H158" s="249">
        <v>14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210</v>
      </c>
      <c r="AT158" s="257" t="s">
        <v>206</v>
      </c>
      <c r="AU158" s="257" t="s">
        <v>80</v>
      </c>
      <c r="AY158" s="16" t="s">
        <v>204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210</v>
      </c>
      <c r="BM158" s="257" t="s">
        <v>451</v>
      </c>
    </row>
    <row r="159" spans="1:65" s="2" customFormat="1" ht="21.75" customHeight="1">
      <c r="A159" s="37"/>
      <c r="B159" s="38"/>
      <c r="C159" s="245" t="s">
        <v>73</v>
      </c>
      <c r="D159" s="245" t="s">
        <v>206</v>
      </c>
      <c r="E159" s="246" t="s">
        <v>765</v>
      </c>
      <c r="F159" s="247" t="s">
        <v>868</v>
      </c>
      <c r="G159" s="248" t="s">
        <v>312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210</v>
      </c>
      <c r="AT159" s="257" t="s">
        <v>206</v>
      </c>
      <c r="AU159" s="257" t="s">
        <v>80</v>
      </c>
      <c r="AY159" s="16" t="s">
        <v>204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210</v>
      </c>
      <c r="BM159" s="257" t="s">
        <v>460</v>
      </c>
    </row>
    <row r="160" spans="1:65" s="2" customFormat="1" ht="21.75" customHeight="1">
      <c r="A160" s="37"/>
      <c r="B160" s="38"/>
      <c r="C160" s="245" t="s">
        <v>73</v>
      </c>
      <c r="D160" s="245" t="s">
        <v>206</v>
      </c>
      <c r="E160" s="246" t="s">
        <v>768</v>
      </c>
      <c r="F160" s="247" t="s">
        <v>869</v>
      </c>
      <c r="G160" s="248" t="s">
        <v>312</v>
      </c>
      <c r="H160" s="249">
        <v>10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210</v>
      </c>
      <c r="AT160" s="257" t="s">
        <v>206</v>
      </c>
      <c r="AU160" s="257" t="s">
        <v>80</v>
      </c>
      <c r="AY160" s="16" t="s">
        <v>204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210</v>
      </c>
      <c r="BM160" s="257" t="s">
        <v>470</v>
      </c>
    </row>
    <row r="161" spans="1:65" s="2" customFormat="1" ht="16.5" customHeight="1">
      <c r="A161" s="37"/>
      <c r="B161" s="38"/>
      <c r="C161" s="245" t="s">
        <v>73</v>
      </c>
      <c r="D161" s="245" t="s">
        <v>206</v>
      </c>
      <c r="E161" s="246" t="s">
        <v>771</v>
      </c>
      <c r="F161" s="247" t="s">
        <v>870</v>
      </c>
      <c r="G161" s="248" t="s">
        <v>312</v>
      </c>
      <c r="H161" s="249">
        <v>4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210</v>
      </c>
      <c r="AT161" s="257" t="s">
        <v>206</v>
      </c>
      <c r="AU161" s="257" t="s">
        <v>80</v>
      </c>
      <c r="AY161" s="16" t="s">
        <v>204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210</v>
      </c>
      <c r="BM161" s="257" t="s">
        <v>478</v>
      </c>
    </row>
    <row r="162" spans="1:65" s="2" customFormat="1" ht="16.5" customHeight="1">
      <c r="A162" s="37"/>
      <c r="B162" s="38"/>
      <c r="C162" s="245" t="s">
        <v>73</v>
      </c>
      <c r="D162" s="245" t="s">
        <v>206</v>
      </c>
      <c r="E162" s="246" t="s">
        <v>774</v>
      </c>
      <c r="F162" s="247" t="s">
        <v>871</v>
      </c>
      <c r="G162" s="248" t="s">
        <v>312</v>
      </c>
      <c r="H162" s="249">
        <v>4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210</v>
      </c>
      <c r="AT162" s="257" t="s">
        <v>206</v>
      </c>
      <c r="AU162" s="257" t="s">
        <v>80</v>
      </c>
      <c r="AY162" s="16" t="s">
        <v>204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210</v>
      </c>
      <c r="BM162" s="257" t="s">
        <v>486</v>
      </c>
    </row>
    <row r="163" spans="1:65" s="2" customFormat="1" ht="16.5" customHeight="1">
      <c r="A163" s="37"/>
      <c r="B163" s="38"/>
      <c r="C163" s="245" t="s">
        <v>73</v>
      </c>
      <c r="D163" s="245" t="s">
        <v>206</v>
      </c>
      <c r="E163" s="246" t="s">
        <v>776</v>
      </c>
      <c r="F163" s="247" t="s">
        <v>872</v>
      </c>
      <c r="G163" s="248" t="s">
        <v>312</v>
      </c>
      <c r="H163" s="249">
        <v>7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210</v>
      </c>
      <c r="AT163" s="257" t="s">
        <v>206</v>
      </c>
      <c r="AU163" s="257" t="s">
        <v>80</v>
      </c>
      <c r="AY163" s="16" t="s">
        <v>204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210</v>
      </c>
      <c r="BM163" s="257" t="s">
        <v>494</v>
      </c>
    </row>
    <row r="164" spans="1:65" s="2" customFormat="1" ht="16.5" customHeight="1">
      <c r="A164" s="37"/>
      <c r="B164" s="38"/>
      <c r="C164" s="245" t="s">
        <v>73</v>
      </c>
      <c r="D164" s="245" t="s">
        <v>206</v>
      </c>
      <c r="E164" s="246" t="s">
        <v>778</v>
      </c>
      <c r="F164" s="247" t="s">
        <v>873</v>
      </c>
      <c r="G164" s="248" t="s">
        <v>312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210</v>
      </c>
      <c r="AT164" s="257" t="s">
        <v>206</v>
      </c>
      <c r="AU164" s="257" t="s">
        <v>80</v>
      </c>
      <c r="AY164" s="16" t="s">
        <v>204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210</v>
      </c>
      <c r="BM164" s="257" t="s">
        <v>502</v>
      </c>
    </row>
    <row r="165" spans="1:65" s="2" customFormat="1" ht="16.5" customHeight="1">
      <c r="A165" s="37"/>
      <c r="B165" s="38"/>
      <c r="C165" s="245" t="s">
        <v>73</v>
      </c>
      <c r="D165" s="245" t="s">
        <v>206</v>
      </c>
      <c r="E165" s="246" t="s">
        <v>780</v>
      </c>
      <c r="F165" s="247" t="s">
        <v>874</v>
      </c>
      <c r="G165" s="248" t="s">
        <v>312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210</v>
      </c>
      <c r="AT165" s="257" t="s">
        <v>206</v>
      </c>
      <c r="AU165" s="257" t="s">
        <v>80</v>
      </c>
      <c r="AY165" s="16" t="s">
        <v>204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210</v>
      </c>
      <c r="BM165" s="257" t="s">
        <v>512</v>
      </c>
    </row>
    <row r="166" spans="1:65" s="2" customFormat="1" ht="16.5" customHeight="1">
      <c r="A166" s="37"/>
      <c r="B166" s="38"/>
      <c r="C166" s="245" t="s">
        <v>73</v>
      </c>
      <c r="D166" s="245" t="s">
        <v>206</v>
      </c>
      <c r="E166" s="246" t="s">
        <v>905</v>
      </c>
      <c r="F166" s="247" t="s">
        <v>906</v>
      </c>
      <c r="G166" s="248" t="s">
        <v>312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210</v>
      </c>
      <c r="AT166" s="257" t="s">
        <v>206</v>
      </c>
      <c r="AU166" s="257" t="s">
        <v>80</v>
      </c>
      <c r="AY166" s="16" t="s">
        <v>204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210</v>
      </c>
      <c r="BM166" s="257" t="s">
        <v>520</v>
      </c>
    </row>
    <row r="167" spans="1:65" s="2" customFormat="1" ht="16.5" customHeight="1">
      <c r="A167" s="37"/>
      <c r="B167" s="38"/>
      <c r="C167" s="245" t="s">
        <v>73</v>
      </c>
      <c r="D167" s="245" t="s">
        <v>206</v>
      </c>
      <c r="E167" s="246" t="s">
        <v>785</v>
      </c>
      <c r="F167" s="247" t="s">
        <v>876</v>
      </c>
      <c r="G167" s="248" t="s">
        <v>312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210</v>
      </c>
      <c r="AT167" s="257" t="s">
        <v>206</v>
      </c>
      <c r="AU167" s="257" t="s">
        <v>80</v>
      </c>
      <c r="AY167" s="16" t="s">
        <v>204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210</v>
      </c>
      <c r="BM167" s="257" t="s">
        <v>528</v>
      </c>
    </row>
    <row r="168" spans="1:65" s="2" customFormat="1" ht="16.5" customHeight="1">
      <c r="A168" s="37"/>
      <c r="B168" s="38"/>
      <c r="C168" s="245" t="s">
        <v>73</v>
      </c>
      <c r="D168" s="245" t="s">
        <v>206</v>
      </c>
      <c r="E168" s="246" t="s">
        <v>787</v>
      </c>
      <c r="F168" s="247" t="s">
        <v>877</v>
      </c>
      <c r="G168" s="248" t="s">
        <v>312</v>
      </c>
      <c r="H168" s="249">
        <v>8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210</v>
      </c>
      <c r="AT168" s="257" t="s">
        <v>206</v>
      </c>
      <c r="AU168" s="257" t="s">
        <v>80</v>
      </c>
      <c r="AY168" s="16" t="s">
        <v>204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210</v>
      </c>
      <c r="BM168" s="257" t="s">
        <v>536</v>
      </c>
    </row>
    <row r="169" spans="1:65" s="2" customFormat="1" ht="16.5" customHeight="1">
      <c r="A169" s="37"/>
      <c r="B169" s="38"/>
      <c r="C169" s="245" t="s">
        <v>73</v>
      </c>
      <c r="D169" s="245" t="s">
        <v>206</v>
      </c>
      <c r="E169" s="246" t="s">
        <v>789</v>
      </c>
      <c r="F169" s="247" t="s">
        <v>878</v>
      </c>
      <c r="G169" s="248" t="s">
        <v>312</v>
      </c>
      <c r="H169" s="249">
        <v>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210</v>
      </c>
      <c r="AT169" s="257" t="s">
        <v>206</v>
      </c>
      <c r="AU169" s="257" t="s">
        <v>80</v>
      </c>
      <c r="AY169" s="16" t="s">
        <v>204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210</v>
      </c>
      <c r="BM169" s="257" t="s">
        <v>543</v>
      </c>
    </row>
    <row r="170" spans="1:65" s="2" customFormat="1" ht="16.5" customHeight="1">
      <c r="A170" s="37"/>
      <c r="B170" s="38"/>
      <c r="C170" s="245" t="s">
        <v>73</v>
      </c>
      <c r="D170" s="245" t="s">
        <v>206</v>
      </c>
      <c r="E170" s="246" t="s">
        <v>791</v>
      </c>
      <c r="F170" s="247" t="s">
        <v>879</v>
      </c>
      <c r="G170" s="248" t="s">
        <v>312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210</v>
      </c>
      <c r="AT170" s="257" t="s">
        <v>206</v>
      </c>
      <c r="AU170" s="257" t="s">
        <v>80</v>
      </c>
      <c r="AY170" s="16" t="s">
        <v>204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210</v>
      </c>
      <c r="BM170" s="257" t="s">
        <v>555</v>
      </c>
    </row>
    <row r="171" spans="1:65" s="2" customFormat="1" ht="16.5" customHeight="1">
      <c r="A171" s="37"/>
      <c r="B171" s="38"/>
      <c r="C171" s="245" t="s">
        <v>73</v>
      </c>
      <c r="D171" s="245" t="s">
        <v>206</v>
      </c>
      <c r="E171" s="246" t="s">
        <v>797</v>
      </c>
      <c r="F171" s="247" t="s">
        <v>882</v>
      </c>
      <c r="G171" s="248" t="s">
        <v>312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210</v>
      </c>
      <c r="AT171" s="257" t="s">
        <v>206</v>
      </c>
      <c r="AU171" s="257" t="s">
        <v>80</v>
      </c>
      <c r="AY171" s="16" t="s">
        <v>204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210</v>
      </c>
      <c r="BM171" s="257" t="s">
        <v>570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883</v>
      </c>
      <c r="F172" s="232" t="s">
        <v>884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SUM(P173:P176)</f>
        <v>0</v>
      </c>
      <c r="Q172" s="237"/>
      <c r="R172" s="238">
        <f>SUM(R173:R176)</f>
        <v>0</v>
      </c>
      <c r="S172" s="237"/>
      <c r="T172" s="239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204</v>
      </c>
      <c r="BK172" s="242">
        <f>SUM(BK173:BK176)</f>
        <v>0</v>
      </c>
    </row>
    <row r="173" spans="1:65" s="2" customFormat="1" ht="33" customHeight="1">
      <c r="A173" s="37"/>
      <c r="B173" s="38"/>
      <c r="C173" s="245" t="s">
        <v>73</v>
      </c>
      <c r="D173" s="245" t="s">
        <v>206</v>
      </c>
      <c r="E173" s="246" t="s">
        <v>885</v>
      </c>
      <c r="F173" s="247" t="s">
        <v>886</v>
      </c>
      <c r="G173" s="248" t="s">
        <v>228</v>
      </c>
      <c r="H173" s="249">
        <v>3.4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210</v>
      </c>
      <c r="AT173" s="257" t="s">
        <v>206</v>
      </c>
      <c r="AU173" s="257" t="s">
        <v>80</v>
      </c>
      <c r="AY173" s="16" t="s">
        <v>204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210</v>
      </c>
      <c r="BM173" s="257" t="s">
        <v>579</v>
      </c>
    </row>
    <row r="174" spans="1:65" s="2" customFormat="1" ht="33" customHeight="1">
      <c r="A174" s="37"/>
      <c r="B174" s="38"/>
      <c r="C174" s="245" t="s">
        <v>73</v>
      </c>
      <c r="D174" s="245" t="s">
        <v>206</v>
      </c>
      <c r="E174" s="246" t="s">
        <v>802</v>
      </c>
      <c r="F174" s="247" t="s">
        <v>887</v>
      </c>
      <c r="G174" s="248" t="s">
        <v>228</v>
      </c>
      <c r="H174" s="249">
        <v>5.8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210</v>
      </c>
      <c r="AT174" s="257" t="s">
        <v>206</v>
      </c>
      <c r="AU174" s="257" t="s">
        <v>80</v>
      </c>
      <c r="AY174" s="16" t="s">
        <v>204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210</v>
      </c>
      <c r="BM174" s="257" t="s">
        <v>589</v>
      </c>
    </row>
    <row r="175" spans="1:65" s="2" customFormat="1" ht="44.25" customHeight="1">
      <c r="A175" s="37"/>
      <c r="B175" s="38"/>
      <c r="C175" s="245" t="s">
        <v>73</v>
      </c>
      <c r="D175" s="245" t="s">
        <v>206</v>
      </c>
      <c r="E175" s="246" t="s">
        <v>888</v>
      </c>
      <c r="F175" s="247" t="s">
        <v>889</v>
      </c>
      <c r="G175" s="248" t="s">
        <v>228</v>
      </c>
      <c r="H175" s="249">
        <v>4.9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210</v>
      </c>
      <c r="AT175" s="257" t="s">
        <v>206</v>
      </c>
      <c r="AU175" s="257" t="s">
        <v>80</v>
      </c>
      <c r="AY175" s="16" t="s">
        <v>204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210</v>
      </c>
      <c r="BM175" s="257" t="s">
        <v>599</v>
      </c>
    </row>
    <row r="176" spans="1:65" s="2" customFormat="1" ht="44.25" customHeight="1">
      <c r="A176" s="37"/>
      <c r="B176" s="38"/>
      <c r="C176" s="245" t="s">
        <v>73</v>
      </c>
      <c r="D176" s="245" t="s">
        <v>206</v>
      </c>
      <c r="E176" s="246" t="s">
        <v>890</v>
      </c>
      <c r="F176" s="247" t="s">
        <v>891</v>
      </c>
      <c r="G176" s="248" t="s">
        <v>228</v>
      </c>
      <c r="H176" s="249">
        <v>4.2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210</v>
      </c>
      <c r="AT176" s="257" t="s">
        <v>206</v>
      </c>
      <c r="AU176" s="257" t="s">
        <v>80</v>
      </c>
      <c r="AY176" s="16" t="s">
        <v>204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210</v>
      </c>
      <c r="BM176" s="257" t="s">
        <v>688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892</v>
      </c>
      <c r="F177" s="232" t="s">
        <v>796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204</v>
      </c>
      <c r="BK177" s="242">
        <f>SUM(BK178:BK181)</f>
        <v>0</v>
      </c>
    </row>
    <row r="178" spans="1:65" s="2" customFormat="1" ht="21.75" customHeight="1">
      <c r="A178" s="37"/>
      <c r="B178" s="38"/>
      <c r="C178" s="245" t="s">
        <v>73</v>
      </c>
      <c r="D178" s="245" t="s">
        <v>206</v>
      </c>
      <c r="E178" s="246" t="s">
        <v>808</v>
      </c>
      <c r="F178" s="247" t="s">
        <v>893</v>
      </c>
      <c r="G178" s="248" t="s">
        <v>209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210</v>
      </c>
      <c r="AT178" s="257" t="s">
        <v>206</v>
      </c>
      <c r="AU178" s="257" t="s">
        <v>80</v>
      </c>
      <c r="AY178" s="16" t="s">
        <v>204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210</v>
      </c>
      <c r="BM178" s="257" t="s">
        <v>690</v>
      </c>
    </row>
    <row r="179" spans="1:65" s="2" customFormat="1" ht="16.5" customHeight="1">
      <c r="A179" s="37"/>
      <c r="B179" s="38"/>
      <c r="C179" s="245" t="s">
        <v>73</v>
      </c>
      <c r="D179" s="245" t="s">
        <v>206</v>
      </c>
      <c r="E179" s="246" t="s">
        <v>907</v>
      </c>
      <c r="F179" s="247" t="s">
        <v>895</v>
      </c>
      <c r="G179" s="248" t="s">
        <v>209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210</v>
      </c>
      <c r="AT179" s="257" t="s">
        <v>206</v>
      </c>
      <c r="AU179" s="257" t="s">
        <v>80</v>
      </c>
      <c r="AY179" s="16" t="s">
        <v>204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210</v>
      </c>
      <c r="BM179" s="257" t="s">
        <v>692</v>
      </c>
    </row>
    <row r="180" spans="1:65" s="2" customFormat="1" ht="16.5" customHeight="1">
      <c r="A180" s="37"/>
      <c r="B180" s="38"/>
      <c r="C180" s="245" t="s">
        <v>73</v>
      </c>
      <c r="D180" s="245" t="s">
        <v>206</v>
      </c>
      <c r="E180" s="246" t="s">
        <v>810</v>
      </c>
      <c r="F180" s="247" t="s">
        <v>896</v>
      </c>
      <c r="G180" s="248" t="s">
        <v>209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210</v>
      </c>
      <c r="AT180" s="257" t="s">
        <v>206</v>
      </c>
      <c r="AU180" s="257" t="s">
        <v>80</v>
      </c>
      <c r="AY180" s="16" t="s">
        <v>204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210</v>
      </c>
      <c r="BM180" s="257" t="s">
        <v>694</v>
      </c>
    </row>
    <row r="181" spans="1:65" s="2" customFormat="1" ht="16.5" customHeight="1">
      <c r="A181" s="37"/>
      <c r="B181" s="38"/>
      <c r="C181" s="245" t="s">
        <v>73</v>
      </c>
      <c r="D181" s="245" t="s">
        <v>206</v>
      </c>
      <c r="E181" s="246" t="s">
        <v>815</v>
      </c>
      <c r="F181" s="247" t="s">
        <v>902</v>
      </c>
      <c r="G181" s="248" t="s">
        <v>209</v>
      </c>
      <c r="H181" s="249">
        <v>1</v>
      </c>
      <c r="I181" s="250"/>
      <c r="J181" s="251">
        <f>ROUND(I181*H181,2)</f>
        <v>0</v>
      </c>
      <c r="K181" s="252"/>
      <c r="L181" s="43"/>
      <c r="M181" s="295" t="s">
        <v>1</v>
      </c>
      <c r="N181" s="296" t="s">
        <v>39</v>
      </c>
      <c r="O181" s="297"/>
      <c r="P181" s="298">
        <f>O181*H181</f>
        <v>0</v>
      </c>
      <c r="Q181" s="298">
        <v>0</v>
      </c>
      <c r="R181" s="298">
        <f>Q181*H181</f>
        <v>0</v>
      </c>
      <c r="S181" s="298">
        <v>0</v>
      </c>
      <c r="T181" s="29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210</v>
      </c>
      <c r="AT181" s="257" t="s">
        <v>206</v>
      </c>
      <c r="AU181" s="257" t="s">
        <v>80</v>
      </c>
      <c r="AY181" s="16" t="s">
        <v>204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210</v>
      </c>
      <c r="BM181" s="257" t="s">
        <v>699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192"/>
      <c r="J182" s="66"/>
      <c r="K182" s="66"/>
      <c r="L182" s="43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31:K18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163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908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163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B.. - Způsobilé výdaje - vedleší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909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910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911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912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189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B, C, D - IV.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162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163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164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B.. - Způsobilé výdaje - vedleší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190</v>
      </c>
      <c r="D123" s="219" t="s">
        <v>58</v>
      </c>
      <c r="E123" s="219" t="s">
        <v>54</v>
      </c>
      <c r="F123" s="219" t="s">
        <v>55</v>
      </c>
      <c r="G123" s="219" t="s">
        <v>191</v>
      </c>
      <c r="H123" s="219" t="s">
        <v>192</v>
      </c>
      <c r="I123" s="220" t="s">
        <v>193</v>
      </c>
      <c r="J123" s="221" t="s">
        <v>170</v>
      </c>
      <c r="K123" s="222" t="s">
        <v>194</v>
      </c>
      <c r="L123" s="223"/>
      <c r="M123" s="99" t="s">
        <v>1</v>
      </c>
      <c r="N123" s="100" t="s">
        <v>37</v>
      </c>
      <c r="O123" s="100" t="s">
        <v>195</v>
      </c>
      <c r="P123" s="100" t="s">
        <v>196</v>
      </c>
      <c r="Q123" s="100" t="s">
        <v>197</v>
      </c>
      <c r="R123" s="100" t="s">
        <v>198</v>
      </c>
      <c r="S123" s="100" t="s">
        <v>199</v>
      </c>
      <c r="T123" s="101" t="s">
        <v>200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201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172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913</v>
      </c>
      <c r="F125" s="232" t="s">
        <v>914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210</v>
      </c>
      <c r="AT125" s="241" t="s">
        <v>72</v>
      </c>
      <c r="AU125" s="241" t="s">
        <v>73</v>
      </c>
      <c r="AY125" s="240" t="s">
        <v>204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206</v>
      </c>
      <c r="E126" s="246" t="s">
        <v>915</v>
      </c>
      <c r="F126" s="247" t="s">
        <v>916</v>
      </c>
      <c r="G126" s="248" t="s">
        <v>917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918</v>
      </c>
      <c r="AT126" s="257" t="s">
        <v>206</v>
      </c>
      <c r="AU126" s="257" t="s">
        <v>80</v>
      </c>
      <c r="AY126" s="16" t="s">
        <v>204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918</v>
      </c>
      <c r="BM126" s="257" t="s">
        <v>919</v>
      </c>
    </row>
    <row r="127" spans="1:51" s="14" customFormat="1" ht="12">
      <c r="A127" s="14"/>
      <c r="B127" s="270"/>
      <c r="C127" s="271"/>
      <c r="D127" s="261" t="s">
        <v>212</v>
      </c>
      <c r="E127" s="272" t="s">
        <v>1</v>
      </c>
      <c r="F127" s="273" t="s">
        <v>920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212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204</v>
      </c>
    </row>
    <row r="128" spans="1:51" s="14" customFormat="1" ht="12">
      <c r="A128" s="14"/>
      <c r="B128" s="270"/>
      <c r="C128" s="271"/>
      <c r="D128" s="261" t="s">
        <v>212</v>
      </c>
      <c r="E128" s="272" t="s">
        <v>1</v>
      </c>
      <c r="F128" s="273" t="s">
        <v>921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212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204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922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925</v>
      </c>
      <c r="F131" s="243" t="s">
        <v>926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206</v>
      </c>
      <c r="E132" s="246" t="s">
        <v>927</v>
      </c>
      <c r="F132" s="247" t="s">
        <v>928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930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931</v>
      </c>
      <c r="F133" s="243" t="s">
        <v>932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206</v>
      </c>
      <c r="E134" s="246" t="s">
        <v>933</v>
      </c>
      <c r="F134" s="247" t="s">
        <v>934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935</v>
      </c>
    </row>
    <row r="135" spans="1:65" s="2" customFormat="1" ht="16.5" customHeight="1">
      <c r="A135" s="37"/>
      <c r="B135" s="38"/>
      <c r="C135" s="245" t="s">
        <v>253</v>
      </c>
      <c r="D135" s="245" t="s">
        <v>206</v>
      </c>
      <c r="E135" s="246" t="s">
        <v>936</v>
      </c>
      <c r="F135" s="247" t="s">
        <v>937</v>
      </c>
      <c r="G135" s="248" t="s">
        <v>426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929</v>
      </c>
      <c r="AT135" s="257" t="s">
        <v>206</v>
      </c>
      <c r="AU135" s="257" t="s">
        <v>85</v>
      </c>
      <c r="AY135" s="16" t="s">
        <v>204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929</v>
      </c>
      <c r="BM135" s="257" t="s">
        <v>938</v>
      </c>
    </row>
    <row r="136" spans="1:65" s="2" customFormat="1" ht="21.75" customHeight="1">
      <c r="A136" s="37"/>
      <c r="B136" s="38"/>
      <c r="C136" s="245" t="s">
        <v>210</v>
      </c>
      <c r="D136" s="245" t="s">
        <v>206</v>
      </c>
      <c r="E136" s="246" t="s">
        <v>939</v>
      </c>
      <c r="F136" s="247" t="s">
        <v>940</v>
      </c>
      <c r="G136" s="248" t="s">
        <v>426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929</v>
      </c>
      <c r="AT136" s="257" t="s">
        <v>206</v>
      </c>
      <c r="AU136" s="257" t="s">
        <v>85</v>
      </c>
      <c r="AY136" s="16" t="s">
        <v>204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929</v>
      </c>
      <c r="BM136" s="257" t="s">
        <v>941</v>
      </c>
    </row>
    <row r="137" spans="1:65" s="2" customFormat="1" ht="16.5" customHeight="1">
      <c r="A137" s="37"/>
      <c r="B137" s="38"/>
      <c r="C137" s="245" t="s">
        <v>241</v>
      </c>
      <c r="D137" s="245" t="s">
        <v>206</v>
      </c>
      <c r="E137" s="246" t="s">
        <v>942</v>
      </c>
      <c r="F137" s="247" t="s">
        <v>943</v>
      </c>
      <c r="G137" s="248" t="s">
        <v>426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929</v>
      </c>
      <c r="AT137" s="257" t="s">
        <v>206</v>
      </c>
      <c r="AU137" s="257" t="s">
        <v>85</v>
      </c>
      <c r="AY137" s="16" t="s">
        <v>204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929</v>
      </c>
      <c r="BM137" s="257" t="s">
        <v>944</v>
      </c>
    </row>
    <row r="138" spans="1:65" s="2" customFormat="1" ht="21.75" customHeight="1">
      <c r="A138" s="37"/>
      <c r="B138" s="38"/>
      <c r="C138" s="245" t="s">
        <v>261</v>
      </c>
      <c r="D138" s="245" t="s">
        <v>206</v>
      </c>
      <c r="E138" s="246" t="s">
        <v>945</v>
      </c>
      <c r="F138" s="247" t="s">
        <v>946</v>
      </c>
      <c r="G138" s="248" t="s">
        <v>426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929</v>
      </c>
      <c r="AT138" s="257" t="s">
        <v>206</v>
      </c>
      <c r="AU138" s="257" t="s">
        <v>85</v>
      </c>
      <c r="AY138" s="16" t="s">
        <v>204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929</v>
      </c>
      <c r="BM138" s="257" t="s">
        <v>947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161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B, C, D - IV.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162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163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164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948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168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B, C, D - IV.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162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163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164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B...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169</v>
      </c>
      <c r="D96" s="199"/>
      <c r="E96" s="199"/>
      <c r="F96" s="199"/>
      <c r="G96" s="199"/>
      <c r="H96" s="199"/>
      <c r="I96" s="200"/>
      <c r="J96" s="201" t="s">
        <v>170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171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172</v>
      </c>
    </row>
    <row r="99" spans="1:31" s="9" customFormat="1" ht="24.95" customHeight="1">
      <c r="A99" s="9"/>
      <c r="B99" s="203"/>
      <c r="C99" s="204"/>
      <c r="D99" s="205" t="s">
        <v>173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178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910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949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950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189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B, C, D - IV.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162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163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164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B...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190</v>
      </c>
      <c r="D124" s="219" t="s">
        <v>58</v>
      </c>
      <c r="E124" s="219" t="s">
        <v>54</v>
      </c>
      <c r="F124" s="219" t="s">
        <v>55</v>
      </c>
      <c r="G124" s="219" t="s">
        <v>191</v>
      </c>
      <c r="H124" s="219" t="s">
        <v>192</v>
      </c>
      <c r="I124" s="220" t="s">
        <v>193</v>
      </c>
      <c r="J124" s="221" t="s">
        <v>170</v>
      </c>
      <c r="K124" s="222" t="s">
        <v>194</v>
      </c>
      <c r="L124" s="223"/>
      <c r="M124" s="99" t="s">
        <v>1</v>
      </c>
      <c r="N124" s="100" t="s">
        <v>37</v>
      </c>
      <c r="O124" s="100" t="s">
        <v>195</v>
      </c>
      <c r="P124" s="100" t="s">
        <v>196</v>
      </c>
      <c r="Q124" s="100" t="s">
        <v>197</v>
      </c>
      <c r="R124" s="100" t="s">
        <v>198</v>
      </c>
      <c r="S124" s="100" t="s">
        <v>199</v>
      </c>
      <c r="T124" s="101" t="s">
        <v>200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201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0.038400000000000004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172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202</v>
      </c>
      <c r="F126" s="232" t="s">
        <v>203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0.038400000000000004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204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273</v>
      </c>
      <c r="F127" s="243" t="s">
        <v>308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0.038400000000000004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204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206</v>
      </c>
      <c r="E128" s="246" t="s">
        <v>951</v>
      </c>
      <c r="F128" s="247" t="s">
        <v>952</v>
      </c>
      <c r="G128" s="248" t="s">
        <v>228</v>
      </c>
      <c r="H128" s="249">
        <v>960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0.038400000000000004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210</v>
      </c>
      <c r="AT128" s="257" t="s">
        <v>206</v>
      </c>
      <c r="AU128" s="257" t="s">
        <v>85</v>
      </c>
      <c r="AY128" s="16" t="s">
        <v>204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210</v>
      </c>
      <c r="BM128" s="257" t="s">
        <v>953</v>
      </c>
    </row>
    <row r="129" spans="1:51" s="14" customFormat="1" ht="12">
      <c r="A129" s="14"/>
      <c r="B129" s="270"/>
      <c r="C129" s="271"/>
      <c r="D129" s="261" t="s">
        <v>212</v>
      </c>
      <c r="E129" s="272" t="s">
        <v>1</v>
      </c>
      <c r="F129" s="273" t="s">
        <v>954</v>
      </c>
      <c r="G129" s="271"/>
      <c r="H129" s="274">
        <v>960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212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204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923</v>
      </c>
      <c r="F130" s="232" t="s">
        <v>924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253</v>
      </c>
      <c r="AT130" s="241" t="s">
        <v>72</v>
      </c>
      <c r="AU130" s="241" t="s">
        <v>73</v>
      </c>
      <c r="AY130" s="240" t="s">
        <v>204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955</v>
      </c>
      <c r="F131" s="243" t="s">
        <v>956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253</v>
      </c>
      <c r="AT131" s="241" t="s">
        <v>72</v>
      </c>
      <c r="AU131" s="241" t="s">
        <v>80</v>
      </c>
      <c r="AY131" s="240" t="s">
        <v>204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206</v>
      </c>
      <c r="E132" s="246" t="s">
        <v>957</v>
      </c>
      <c r="F132" s="247" t="s">
        <v>956</v>
      </c>
      <c r="G132" s="248" t="s">
        <v>426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929</v>
      </c>
      <c r="AT132" s="257" t="s">
        <v>206</v>
      </c>
      <c r="AU132" s="257" t="s">
        <v>85</v>
      </c>
      <c r="AY132" s="16" t="s">
        <v>204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929</v>
      </c>
      <c r="BM132" s="257" t="s">
        <v>958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959</v>
      </c>
      <c r="F133" s="243" t="s">
        <v>960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253</v>
      </c>
      <c r="AT133" s="241" t="s">
        <v>72</v>
      </c>
      <c r="AU133" s="241" t="s">
        <v>80</v>
      </c>
      <c r="AY133" s="240" t="s">
        <v>204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206</v>
      </c>
      <c r="E134" s="246" t="s">
        <v>961</v>
      </c>
      <c r="F134" s="247" t="s">
        <v>962</v>
      </c>
      <c r="G134" s="248" t="s">
        <v>426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929</v>
      </c>
      <c r="AT134" s="257" t="s">
        <v>206</v>
      </c>
      <c r="AU134" s="257" t="s">
        <v>85</v>
      </c>
      <c r="AY134" s="16" t="s">
        <v>204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929</v>
      </c>
      <c r="BM134" s="257" t="s">
        <v>963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2020-03-31T14:03:03Z</dcterms:created>
  <dcterms:modified xsi:type="dcterms:W3CDTF">2020-03-31T14:03:46Z</dcterms:modified>
  <cp:category/>
  <cp:version/>
  <cp:contentType/>
  <cp:contentStatus/>
</cp:coreProperties>
</file>