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obrm\Desktop\"/>
    </mc:Choice>
  </mc:AlternateContent>
  <bookViews>
    <workbookView xWindow="0" yWindow="0" windowWidth="0" windowHeight="0"/>
  </bookViews>
  <sheets>
    <sheet name="Rekapitulace stavby" sheetId="1" r:id="rId1"/>
    <sheet name="T.a - Stavební přípomoce" sheetId="2" r:id="rId2"/>
    <sheet name="T.b - Elektroinstalace" sheetId="3" r:id="rId3"/>
    <sheet name="T.c - Ústřední topení" sheetId="4" r:id="rId4"/>
    <sheet name="T.d.a - Vzduchotechnika 1" sheetId="5" r:id="rId5"/>
    <sheet name="T.d.b - Vzduchotechnika 2" sheetId="6" r:id="rId6"/>
    <sheet name="T.d.c - Vzduchotechnika 3" sheetId="7" r:id="rId7"/>
    <sheet name="T.d.d - Vzduchotechnika 4" sheetId="8" r:id="rId8"/>
    <sheet name="T.. - Způsobilé výdaje - ..." sheetId="9" r:id="rId9"/>
    <sheet name="T... - Nezpůsobilé výdaje" sheetId="10" r:id="rId10"/>
    <sheet name="X.a - Stavební přípomoce" sheetId="11" r:id="rId11"/>
    <sheet name="X.b - Elektroinstalace" sheetId="12" r:id="rId12"/>
    <sheet name="X.c - Ústřední topení" sheetId="13" r:id="rId13"/>
    <sheet name="X.d.a - Vzduchotechnika 1" sheetId="14" r:id="rId14"/>
    <sheet name="X.d.b - Vzduchotechnika 2" sheetId="15" r:id="rId15"/>
    <sheet name="X.d.c - Vzduchotechnika 3" sheetId="16" r:id="rId16"/>
    <sheet name="X.d.d - Vzduchotechnika 4" sheetId="17" r:id="rId17"/>
    <sheet name="X.d.e - Vzduchotechnika 5" sheetId="18" r:id="rId18"/>
    <sheet name="X.d.f - Vzduchotechnika 6" sheetId="19" r:id="rId19"/>
    <sheet name="X.. - Způsobilé výdaje - ..." sheetId="20" r:id="rId20"/>
    <sheet name="X... - Nezpůsobilé výdaje" sheetId="21" r:id="rId21"/>
  </sheets>
  <definedNames>
    <definedName name="_xlnm.Print_Area" localSheetId="0">'Rekapitulace stavby'!$D$4:$AO$76,'Rekapitulace stavby'!$C$82:$AQ$119</definedName>
    <definedName name="_xlnm.Print_Titles" localSheetId="0">'Rekapitulace stavby'!$92:$92</definedName>
    <definedName name="_xlnm._FilterDatabase" localSheetId="1" hidden="1">'T.a - Stavební přípomoce'!$C$139:$K$412</definedName>
    <definedName name="_xlnm.Print_Area" localSheetId="1">'T.a - Stavební přípomoce'!$C$4:$J$76,'T.a - Stavební přípomoce'!$C$82:$J$117,'T.a - Stavební přípomoce'!$C$123:$K$412</definedName>
    <definedName name="_xlnm.Print_Titles" localSheetId="1">'T.a - Stavební přípomoce'!$139:$139</definedName>
    <definedName name="_xlnm._FilterDatabase" localSheetId="2" hidden="1">'T.b - Elektroinstalace'!$C$127:$K$175</definedName>
    <definedName name="_xlnm.Print_Area" localSheetId="2">'T.b - Elektroinstalace'!$C$4:$J$76,'T.b - Elektroinstalace'!$C$82:$J$105,'T.b - Elektroinstalace'!$C$111:$K$175</definedName>
    <definedName name="_xlnm.Print_Titles" localSheetId="2">'T.b - Elektroinstalace'!$127:$127</definedName>
    <definedName name="_xlnm._FilterDatabase" localSheetId="3" hidden="1">'T.c - Ústřední topení'!$C$132:$K$190</definedName>
    <definedName name="_xlnm.Print_Area" localSheetId="3">'T.c - Ústřední topení'!$C$4:$J$76,'T.c - Ústřední topení'!$C$82:$J$110,'T.c - Ústřední topení'!$C$116:$K$190</definedName>
    <definedName name="_xlnm.Print_Titles" localSheetId="3">'T.c - Ústřední topení'!$132:$132</definedName>
    <definedName name="_xlnm._FilterDatabase" localSheetId="4" hidden="1">'T.d.a - Vzduchotechnika 1'!$C$131:$K$183</definedName>
    <definedName name="_xlnm.Print_Area" localSheetId="4">'T.d.a - Vzduchotechnika 1'!$C$4:$J$76,'T.d.a - Vzduchotechnika 1'!$C$82:$J$109,'T.d.a - Vzduchotechnika 1'!$C$115:$K$183</definedName>
    <definedName name="_xlnm.Print_Titles" localSheetId="4">'T.d.a - Vzduchotechnika 1'!$131:$131</definedName>
    <definedName name="_xlnm._FilterDatabase" localSheetId="5" hidden="1">'T.d.b - Vzduchotechnika 2'!$C$131:$K$184</definedName>
    <definedName name="_xlnm.Print_Area" localSheetId="5">'T.d.b - Vzduchotechnika 2'!$C$4:$J$76,'T.d.b - Vzduchotechnika 2'!$C$82:$J$109,'T.d.b - Vzduchotechnika 2'!$C$115:$K$184</definedName>
    <definedName name="_xlnm.Print_Titles" localSheetId="5">'T.d.b - Vzduchotechnika 2'!$131:$131</definedName>
    <definedName name="_xlnm._FilterDatabase" localSheetId="6" hidden="1">'T.d.c - Vzduchotechnika 3'!$C$131:$K$178</definedName>
    <definedName name="_xlnm.Print_Area" localSheetId="6">'T.d.c - Vzduchotechnika 3'!$C$4:$J$76,'T.d.c - Vzduchotechnika 3'!$C$82:$J$109,'T.d.c - Vzduchotechnika 3'!$C$115:$K$178</definedName>
    <definedName name="_xlnm.Print_Titles" localSheetId="6">'T.d.c - Vzduchotechnika 3'!$131:$131</definedName>
    <definedName name="_xlnm._FilterDatabase" localSheetId="7" hidden="1">'T.d.d - Vzduchotechnika 4'!$C$131:$K$183</definedName>
    <definedName name="_xlnm.Print_Area" localSheetId="7">'T.d.d - Vzduchotechnika 4'!$C$4:$J$76,'T.d.d - Vzduchotechnika 4'!$C$82:$J$109,'T.d.d - Vzduchotechnika 4'!$C$115:$K$183</definedName>
    <definedName name="_xlnm.Print_Titles" localSheetId="7">'T.d.d - Vzduchotechnika 4'!$131:$131</definedName>
    <definedName name="_xlnm._FilterDatabase" localSheetId="8" hidden="1">'T.. - Způsobilé výdaje - ...'!$C$123:$K$138</definedName>
    <definedName name="_xlnm.Print_Area" localSheetId="8">'T.. - Způsobilé výdaje - ...'!$C$4:$J$76,'T.. - Způsobilé výdaje - ...'!$C$82:$J$103,'T.. - Způsobilé výdaje - ...'!$C$109:$K$138</definedName>
    <definedName name="_xlnm.Print_Titles" localSheetId="8">'T.. - Způsobilé výdaje - ...'!$123:$123</definedName>
    <definedName name="_xlnm._FilterDatabase" localSheetId="9" hidden="1">'T... - Nezpůsobilé výdaje'!$C$124:$K$134</definedName>
    <definedName name="_xlnm.Print_Area" localSheetId="9">'T... - Nezpůsobilé výdaje'!$C$4:$J$76,'T... - Nezpůsobilé výdaje'!$C$82:$J$104,'T... - Nezpůsobilé výdaje'!$C$110:$K$134</definedName>
    <definedName name="_xlnm.Print_Titles" localSheetId="9">'T... - Nezpůsobilé výdaje'!$124:$124</definedName>
    <definedName name="_xlnm._FilterDatabase" localSheetId="10" hidden="1">'X.a - Stavební přípomoce'!$C$139:$K$462</definedName>
    <definedName name="_xlnm.Print_Area" localSheetId="10">'X.a - Stavební přípomoce'!$C$4:$J$76,'X.a - Stavební přípomoce'!$C$82:$J$117,'X.a - Stavební přípomoce'!$C$123:$K$462</definedName>
    <definedName name="_xlnm.Print_Titles" localSheetId="10">'X.a - Stavební přípomoce'!$139:$139</definedName>
    <definedName name="_xlnm._FilterDatabase" localSheetId="11" hidden="1">'X.b - Elektroinstalace'!$C$127:$K$175</definedName>
    <definedName name="_xlnm.Print_Area" localSheetId="11">'X.b - Elektroinstalace'!$C$4:$J$76,'X.b - Elektroinstalace'!$C$82:$J$105,'X.b - Elektroinstalace'!$C$111:$K$175</definedName>
    <definedName name="_xlnm.Print_Titles" localSheetId="11">'X.b - Elektroinstalace'!$127:$127</definedName>
    <definedName name="_xlnm._FilterDatabase" localSheetId="12" hidden="1">'X.c - Ústřední topení'!$C$132:$K$193</definedName>
    <definedName name="_xlnm.Print_Area" localSheetId="12">'X.c - Ústřední topení'!$C$4:$J$76,'X.c - Ústřední topení'!$C$82:$J$110,'X.c - Ústřední topení'!$C$116:$K$193</definedName>
    <definedName name="_xlnm.Print_Titles" localSheetId="12">'X.c - Ústřední topení'!$132:$132</definedName>
    <definedName name="_xlnm._FilterDatabase" localSheetId="13" hidden="1">'X.d.a - Vzduchotechnika 1'!$C$131:$K$184</definedName>
    <definedName name="_xlnm.Print_Area" localSheetId="13">'X.d.a - Vzduchotechnika 1'!$C$4:$J$76,'X.d.a - Vzduchotechnika 1'!$C$82:$J$109,'X.d.a - Vzduchotechnika 1'!$C$115:$K$184</definedName>
    <definedName name="_xlnm.Print_Titles" localSheetId="13">'X.d.a - Vzduchotechnika 1'!$131:$131</definedName>
    <definedName name="_xlnm._FilterDatabase" localSheetId="14" hidden="1">'X.d.b - Vzduchotechnika 2'!$C$131:$K$182</definedName>
    <definedName name="_xlnm.Print_Area" localSheetId="14">'X.d.b - Vzduchotechnika 2'!$C$4:$J$76,'X.d.b - Vzduchotechnika 2'!$C$82:$J$109,'X.d.b - Vzduchotechnika 2'!$C$115:$K$182</definedName>
    <definedName name="_xlnm.Print_Titles" localSheetId="14">'X.d.b - Vzduchotechnika 2'!$131:$131</definedName>
    <definedName name="_xlnm._FilterDatabase" localSheetId="15" hidden="1">'X.d.c - Vzduchotechnika 3'!$C$131:$K$177</definedName>
    <definedName name="_xlnm.Print_Area" localSheetId="15">'X.d.c - Vzduchotechnika 3'!$C$4:$J$76,'X.d.c - Vzduchotechnika 3'!$C$82:$J$109,'X.d.c - Vzduchotechnika 3'!$C$115:$K$177</definedName>
    <definedName name="_xlnm.Print_Titles" localSheetId="15">'X.d.c - Vzduchotechnika 3'!$131:$131</definedName>
    <definedName name="_xlnm._FilterDatabase" localSheetId="16" hidden="1">'X.d.d - Vzduchotechnika 4'!$C$131:$K$172</definedName>
    <definedName name="_xlnm.Print_Area" localSheetId="16">'X.d.d - Vzduchotechnika 4'!$C$4:$J$76,'X.d.d - Vzduchotechnika 4'!$C$82:$J$109,'X.d.d - Vzduchotechnika 4'!$C$115:$K$172</definedName>
    <definedName name="_xlnm.Print_Titles" localSheetId="16">'X.d.d - Vzduchotechnika 4'!$131:$131</definedName>
    <definedName name="_xlnm._FilterDatabase" localSheetId="17" hidden="1">'X.d.e - Vzduchotechnika 5'!$C$131:$K$182</definedName>
    <definedName name="_xlnm.Print_Area" localSheetId="17">'X.d.e - Vzduchotechnika 5'!$C$4:$J$76,'X.d.e - Vzduchotechnika 5'!$C$82:$J$109,'X.d.e - Vzduchotechnika 5'!$C$115:$K$182</definedName>
    <definedName name="_xlnm.Print_Titles" localSheetId="17">'X.d.e - Vzduchotechnika 5'!$131:$131</definedName>
    <definedName name="_xlnm._FilterDatabase" localSheetId="18" hidden="1">'X.d.f - Vzduchotechnika 6'!$C$131:$K$184</definedName>
    <definedName name="_xlnm.Print_Area" localSheetId="18">'X.d.f - Vzduchotechnika 6'!$C$4:$J$76,'X.d.f - Vzduchotechnika 6'!$C$82:$J$109,'X.d.f - Vzduchotechnika 6'!$C$115:$K$184</definedName>
    <definedName name="_xlnm.Print_Titles" localSheetId="18">'X.d.f - Vzduchotechnika 6'!$131:$131</definedName>
    <definedName name="_xlnm._FilterDatabase" localSheetId="19" hidden="1">'X.. - Způsobilé výdaje - ...'!$C$123:$K$138</definedName>
    <definedName name="_xlnm.Print_Area" localSheetId="19">'X.. - Způsobilé výdaje - ...'!$C$4:$J$76,'X.. - Způsobilé výdaje - ...'!$C$82:$J$103,'X.. - Způsobilé výdaje - ...'!$C$109:$K$138</definedName>
    <definedName name="_xlnm.Print_Titles" localSheetId="19">'X.. - Způsobilé výdaje - ...'!$123:$123</definedName>
    <definedName name="_xlnm._FilterDatabase" localSheetId="20" hidden="1">'X... - Nezpůsobilé výdaje'!$C$124:$K$134</definedName>
    <definedName name="_xlnm.Print_Area" localSheetId="20">'X... - Nezpůsobilé výdaje'!$C$4:$J$76,'X... - Nezpůsobilé výdaje'!$C$82:$J$104,'X... - Nezpůsobilé výdaje'!$C$110:$K$134</definedName>
    <definedName name="_xlnm.Print_Titles" localSheetId="20">'X... - Nezpůsobilé výdaje'!$124:$124</definedName>
  </definedNames>
  <calcPr/>
</workbook>
</file>

<file path=xl/calcChain.xml><?xml version="1.0" encoding="utf-8"?>
<calcChain xmlns="http://schemas.openxmlformats.org/spreadsheetml/2006/main">
  <c i="21" l="1" r="T127"/>
  <c r="T126"/>
  <c r="J39"/>
  <c r="J38"/>
  <c i="1" r="AY118"/>
  <c i="21" r="J37"/>
  <c i="1" r="AX118"/>
  <c i="21" r="BI134"/>
  <c r="BH134"/>
  <c r="BG134"/>
  <c r="BE134"/>
  <c r="T134"/>
  <c r="T133"/>
  <c r="R134"/>
  <c r="R133"/>
  <c r="P134"/>
  <c r="P133"/>
  <c r="BI132"/>
  <c r="BH132"/>
  <c r="BG132"/>
  <c r="BE132"/>
  <c r="T132"/>
  <c r="T131"/>
  <c r="T130"/>
  <c r="R132"/>
  <c r="R131"/>
  <c r="R130"/>
  <c r="P132"/>
  <c r="P131"/>
  <c r="P130"/>
  <c r="BI128"/>
  <c r="BH128"/>
  <c r="BG128"/>
  <c r="BE128"/>
  <c r="T128"/>
  <c r="R128"/>
  <c r="R127"/>
  <c r="R126"/>
  <c r="R125"/>
  <c r="P128"/>
  <c r="P127"/>
  <c r="P126"/>
  <c r="P125"/>
  <c i="1" r="AU118"/>
  <c i="21"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121"/>
  <c r="J16"/>
  <c r="J14"/>
  <c r="J119"/>
  <c r="E7"/>
  <c r="E113"/>
  <c i="20" r="J39"/>
  <c r="J38"/>
  <c i="1" r="AY117"/>
  <c i="20" r="J37"/>
  <c i="1" r="AX117"/>
  <c i="20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26"/>
  <c r="BH126"/>
  <c r="BG126"/>
  <c r="BE126"/>
  <c r="T126"/>
  <c r="T125"/>
  <c r="R126"/>
  <c r="R125"/>
  <c r="P126"/>
  <c r="P125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120"/>
  <c r="J16"/>
  <c r="J14"/>
  <c r="J118"/>
  <c r="E7"/>
  <c r="E112"/>
  <c i="19" r="J41"/>
  <c r="J40"/>
  <c i="1" r="AY116"/>
  <c i="19" r="J39"/>
  <c i="1" r="AX116"/>
  <c i="19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128"/>
  <c r="J24"/>
  <c r="J22"/>
  <c r="E22"/>
  <c r="F96"/>
  <c r="J21"/>
  <c r="J19"/>
  <c r="E19"/>
  <c r="F128"/>
  <c r="J18"/>
  <c r="J16"/>
  <c r="J126"/>
  <c r="E7"/>
  <c r="E118"/>
  <c i="18" r="J41"/>
  <c r="J40"/>
  <c i="1" r="AY115"/>
  <c i="18" r="J39"/>
  <c i="1" r="AX115"/>
  <c i="18"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95"/>
  <c r="J24"/>
  <c r="J22"/>
  <c r="E22"/>
  <c r="F129"/>
  <c r="J21"/>
  <c r="J19"/>
  <c r="E19"/>
  <c r="F95"/>
  <c r="J18"/>
  <c r="J16"/>
  <c r="J126"/>
  <c r="E7"/>
  <c r="E118"/>
  <c i="17" r="J41"/>
  <c r="J40"/>
  <c i="1" r="AY114"/>
  <c i="17" r="J39"/>
  <c i="1" r="AX114"/>
  <c i="17"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T144"/>
  <c r="R145"/>
  <c r="R144"/>
  <c r="P145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95"/>
  <c r="J24"/>
  <c r="J22"/>
  <c r="E22"/>
  <c r="F129"/>
  <c r="J21"/>
  <c r="J19"/>
  <c r="E19"/>
  <c r="F128"/>
  <c r="J18"/>
  <c r="J16"/>
  <c r="J93"/>
  <c r="E7"/>
  <c r="E118"/>
  <c i="16" r="J41"/>
  <c r="J40"/>
  <c i="1" r="AY113"/>
  <c i="16" r="J39"/>
  <c i="1" r="AX113"/>
  <c i="16"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128"/>
  <c r="J24"/>
  <c r="J22"/>
  <c r="E22"/>
  <c r="F129"/>
  <c r="J21"/>
  <c r="J19"/>
  <c r="E19"/>
  <c r="F95"/>
  <c r="J18"/>
  <c r="J16"/>
  <c r="J126"/>
  <c r="E7"/>
  <c r="E118"/>
  <c i="15" r="J41"/>
  <c r="J40"/>
  <c i="1" r="AY112"/>
  <c i="15" r="J39"/>
  <c i="1" r="AX112"/>
  <c i="15"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128"/>
  <c r="J24"/>
  <c r="J22"/>
  <c r="E22"/>
  <c r="F129"/>
  <c r="J21"/>
  <c r="J19"/>
  <c r="E19"/>
  <c r="F128"/>
  <c r="J18"/>
  <c r="J16"/>
  <c r="J126"/>
  <c r="E7"/>
  <c r="E118"/>
  <c i="14" r="J41"/>
  <c r="J40"/>
  <c i="1" r="AY111"/>
  <c i="14" r="J39"/>
  <c i="1" r="AX111"/>
  <c i="14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95"/>
  <c r="J24"/>
  <c r="J22"/>
  <c r="E22"/>
  <c r="F96"/>
  <c r="J21"/>
  <c r="J19"/>
  <c r="E19"/>
  <c r="F128"/>
  <c r="J18"/>
  <c r="J16"/>
  <c r="J93"/>
  <c r="E7"/>
  <c r="E85"/>
  <c i="13" r="J41"/>
  <c r="J40"/>
  <c i="1" r="AY110"/>
  <c i="13" r="J39"/>
  <c i="1" r="AX110"/>
  <c i="13"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T178"/>
  <c r="R179"/>
  <c r="R178"/>
  <c r="P179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T163"/>
  <c r="R164"/>
  <c r="R163"/>
  <c r="P164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7"/>
  <c r="E125"/>
  <c r="F93"/>
  <c r="E91"/>
  <c r="J28"/>
  <c r="E28"/>
  <c r="J96"/>
  <c r="J27"/>
  <c r="J25"/>
  <c r="E25"/>
  <c r="J129"/>
  <c r="J24"/>
  <c r="J22"/>
  <c r="E22"/>
  <c r="F130"/>
  <c r="J21"/>
  <c r="J19"/>
  <c r="E19"/>
  <c r="F129"/>
  <c r="J18"/>
  <c r="J16"/>
  <c r="J93"/>
  <c r="E7"/>
  <c r="E85"/>
  <c i="12" r="J41"/>
  <c r="J40"/>
  <c i="1" r="AY109"/>
  <c i="12" r="J39"/>
  <c i="1" r="AX109"/>
  <c i="12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2"/>
  <c r="E120"/>
  <c r="F93"/>
  <c r="E91"/>
  <c r="J28"/>
  <c r="E28"/>
  <c r="J125"/>
  <c r="J27"/>
  <c r="J25"/>
  <c r="E25"/>
  <c r="J124"/>
  <c r="J24"/>
  <c r="J22"/>
  <c r="E22"/>
  <c r="F96"/>
  <c r="J21"/>
  <c r="J19"/>
  <c r="E19"/>
  <c r="F124"/>
  <c r="J18"/>
  <c r="J16"/>
  <c r="J93"/>
  <c r="E7"/>
  <c r="E114"/>
  <c i="11" r="J41"/>
  <c r="J40"/>
  <c i="1" r="AY108"/>
  <c i="11" r="J39"/>
  <c i="1" r="AX108"/>
  <c i="11" r="BI459"/>
  <c r="BH459"/>
  <c r="BG459"/>
  <c r="BE459"/>
  <c r="T459"/>
  <c r="R459"/>
  <c r="P459"/>
  <c r="BI455"/>
  <c r="BH455"/>
  <c r="BG455"/>
  <c r="BE455"/>
  <c r="T455"/>
  <c r="R455"/>
  <c r="P455"/>
  <c r="BI453"/>
  <c r="BH453"/>
  <c r="BG453"/>
  <c r="BE453"/>
  <c r="T453"/>
  <c r="R453"/>
  <c r="P453"/>
  <c r="BI451"/>
  <c r="BH451"/>
  <c r="BG451"/>
  <c r="BE451"/>
  <c r="T451"/>
  <c r="R451"/>
  <c r="P451"/>
  <c r="BI449"/>
  <c r="BH449"/>
  <c r="BG449"/>
  <c r="BE449"/>
  <c r="T449"/>
  <c r="R449"/>
  <c r="P449"/>
  <c r="BI448"/>
  <c r="BH448"/>
  <c r="BG448"/>
  <c r="BE448"/>
  <c r="T448"/>
  <c r="R448"/>
  <c r="P448"/>
  <c r="BI446"/>
  <c r="BH446"/>
  <c r="BG446"/>
  <c r="BE446"/>
  <c r="T446"/>
  <c r="R446"/>
  <c r="P446"/>
  <c r="BI444"/>
  <c r="BH444"/>
  <c r="BG444"/>
  <c r="BE444"/>
  <c r="T444"/>
  <c r="R444"/>
  <c r="P444"/>
  <c r="BI435"/>
  <c r="BH435"/>
  <c r="BG435"/>
  <c r="BE435"/>
  <c r="T435"/>
  <c r="R435"/>
  <c r="P435"/>
  <c r="BI433"/>
  <c r="BH433"/>
  <c r="BG433"/>
  <c r="BE433"/>
  <c r="T433"/>
  <c r="R433"/>
  <c r="P433"/>
  <c r="BI430"/>
  <c r="BH430"/>
  <c r="BG430"/>
  <c r="BE430"/>
  <c r="T430"/>
  <c r="T429"/>
  <c r="R430"/>
  <c r="R429"/>
  <c r="P430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6"/>
  <c r="BH406"/>
  <c r="BG406"/>
  <c r="BE406"/>
  <c r="T406"/>
  <c r="R406"/>
  <c r="P406"/>
  <c r="BI404"/>
  <c r="BH404"/>
  <c r="BG404"/>
  <c r="BE404"/>
  <c r="T404"/>
  <c r="R404"/>
  <c r="P404"/>
  <c r="BI402"/>
  <c r="BH402"/>
  <c r="BG402"/>
  <c r="BE402"/>
  <c r="T402"/>
  <c r="R402"/>
  <c r="P402"/>
  <c r="BI400"/>
  <c r="BH400"/>
  <c r="BG400"/>
  <c r="BE400"/>
  <c r="T400"/>
  <c r="R400"/>
  <c r="P400"/>
  <c r="BI398"/>
  <c r="BH398"/>
  <c r="BG398"/>
  <c r="BE398"/>
  <c r="T398"/>
  <c r="R398"/>
  <c r="P398"/>
  <c r="BI396"/>
  <c r="BH396"/>
  <c r="BG396"/>
  <c r="BE396"/>
  <c r="T396"/>
  <c r="R396"/>
  <c r="P396"/>
  <c r="BI395"/>
  <c r="BH395"/>
  <c r="BG395"/>
  <c r="BE395"/>
  <c r="T395"/>
  <c r="R395"/>
  <c r="P395"/>
  <c r="BI392"/>
  <c r="BH392"/>
  <c r="BG392"/>
  <c r="BE392"/>
  <c r="T392"/>
  <c r="R392"/>
  <c r="P392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76"/>
  <c r="BH376"/>
  <c r="BG376"/>
  <c r="BE376"/>
  <c r="T376"/>
  <c r="R376"/>
  <c r="P376"/>
  <c r="BI370"/>
  <c r="BH370"/>
  <c r="BG370"/>
  <c r="BE370"/>
  <c r="T370"/>
  <c r="R370"/>
  <c r="P370"/>
  <c r="BI364"/>
  <c r="BH364"/>
  <c r="BG364"/>
  <c r="BE364"/>
  <c r="T364"/>
  <c r="R364"/>
  <c r="P364"/>
  <c r="BI358"/>
  <c r="BH358"/>
  <c r="BG358"/>
  <c r="BE358"/>
  <c r="T358"/>
  <c r="R358"/>
  <c r="P358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42"/>
  <c r="BH342"/>
  <c r="BG342"/>
  <c r="BE342"/>
  <c r="T342"/>
  <c r="R342"/>
  <c r="P342"/>
  <c r="BI339"/>
  <c r="BH339"/>
  <c r="BG339"/>
  <c r="BE339"/>
  <c r="T339"/>
  <c r="R339"/>
  <c r="P339"/>
  <c r="BI316"/>
  <c r="BH316"/>
  <c r="BG316"/>
  <c r="BE316"/>
  <c r="T316"/>
  <c r="R316"/>
  <c r="P316"/>
  <c r="BI294"/>
  <c r="BH294"/>
  <c r="BG294"/>
  <c r="BE294"/>
  <c r="T294"/>
  <c r="R294"/>
  <c r="P294"/>
  <c r="BI272"/>
  <c r="BH272"/>
  <c r="BG272"/>
  <c r="BE272"/>
  <c r="T272"/>
  <c r="R272"/>
  <c r="P272"/>
  <c r="BI269"/>
  <c r="BH269"/>
  <c r="BG269"/>
  <c r="BE269"/>
  <c r="T269"/>
  <c r="T268"/>
  <c r="R269"/>
  <c r="R268"/>
  <c r="P269"/>
  <c r="P268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24"/>
  <c r="BH224"/>
  <c r="BG224"/>
  <c r="BE224"/>
  <c r="T224"/>
  <c r="R224"/>
  <c r="P224"/>
  <c r="BI212"/>
  <c r="BH212"/>
  <c r="BG212"/>
  <c r="BE212"/>
  <c r="T212"/>
  <c r="R212"/>
  <c r="P212"/>
  <c r="BI200"/>
  <c r="BH200"/>
  <c r="BG200"/>
  <c r="BE200"/>
  <c r="T200"/>
  <c r="R200"/>
  <c r="P200"/>
  <c r="BI188"/>
  <c r="BH188"/>
  <c r="BG188"/>
  <c r="BE188"/>
  <c r="T188"/>
  <c r="R188"/>
  <c r="P188"/>
  <c r="BI176"/>
  <c r="BH176"/>
  <c r="BG176"/>
  <c r="BE176"/>
  <c r="T176"/>
  <c r="R176"/>
  <c r="P176"/>
  <c r="BI165"/>
  <c r="BH165"/>
  <c r="BG165"/>
  <c r="BE165"/>
  <c r="T165"/>
  <c r="R165"/>
  <c r="P165"/>
  <c r="BI143"/>
  <c r="BH143"/>
  <c r="BG143"/>
  <c r="BE143"/>
  <c r="T143"/>
  <c r="R143"/>
  <c r="P143"/>
  <c r="F134"/>
  <c r="E132"/>
  <c r="F93"/>
  <c r="E91"/>
  <c r="J28"/>
  <c r="E28"/>
  <c r="J137"/>
  <c r="J27"/>
  <c r="J25"/>
  <c r="E25"/>
  <c r="J95"/>
  <c r="J24"/>
  <c r="J22"/>
  <c r="E22"/>
  <c r="F137"/>
  <c r="J21"/>
  <c r="J19"/>
  <c r="E19"/>
  <c r="F136"/>
  <c r="J18"/>
  <c r="J16"/>
  <c r="J134"/>
  <c r="E7"/>
  <c r="E126"/>
  <c i="10" r="J39"/>
  <c r="J38"/>
  <c i="1" r="AY105"/>
  <c i="10" r="J37"/>
  <c i="1" r="AX105"/>
  <c i="10" r="BI134"/>
  <c r="BH134"/>
  <c r="BG134"/>
  <c r="BE134"/>
  <c r="T134"/>
  <c r="T133"/>
  <c r="R134"/>
  <c r="R133"/>
  <c r="P134"/>
  <c r="P133"/>
  <c r="BI132"/>
  <c r="BH132"/>
  <c r="BG132"/>
  <c r="BE132"/>
  <c r="T132"/>
  <c r="T131"/>
  <c r="T130"/>
  <c r="R132"/>
  <c r="R131"/>
  <c r="R130"/>
  <c r="P132"/>
  <c r="P131"/>
  <c r="P130"/>
  <c r="BI128"/>
  <c r="BH128"/>
  <c r="BG128"/>
  <c r="BE128"/>
  <c r="T128"/>
  <c r="T127"/>
  <c r="T126"/>
  <c r="T125"/>
  <c r="R128"/>
  <c r="R127"/>
  <c r="R126"/>
  <c r="R125"/>
  <c r="P128"/>
  <c r="P127"/>
  <c r="P126"/>
  <c r="P125"/>
  <c i="1" r="AU105"/>
  <c i="10" r="F119"/>
  <c r="E117"/>
  <c r="F91"/>
  <c r="E89"/>
  <c r="J26"/>
  <c r="E26"/>
  <c r="J94"/>
  <c r="J25"/>
  <c r="J23"/>
  <c r="E23"/>
  <c r="J121"/>
  <c r="J22"/>
  <c r="J20"/>
  <c r="E20"/>
  <c r="F122"/>
  <c r="J19"/>
  <c r="J17"/>
  <c r="E17"/>
  <c r="F93"/>
  <c r="J16"/>
  <c r="J14"/>
  <c r="J119"/>
  <c r="E7"/>
  <c r="E113"/>
  <c i="9" r="J39"/>
  <c r="J38"/>
  <c i="1" r="AY104"/>
  <c i="9" r="J37"/>
  <c i="1" r="AX104"/>
  <c i="9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26"/>
  <c r="BH126"/>
  <c r="BG126"/>
  <c r="BE126"/>
  <c r="T126"/>
  <c r="T125"/>
  <c r="R126"/>
  <c r="R125"/>
  <c r="P126"/>
  <c r="P125"/>
  <c r="F118"/>
  <c r="E116"/>
  <c r="F91"/>
  <c r="E89"/>
  <c r="J26"/>
  <c r="E26"/>
  <c r="J94"/>
  <c r="J25"/>
  <c r="J23"/>
  <c r="E23"/>
  <c r="J120"/>
  <c r="J22"/>
  <c r="J20"/>
  <c r="E20"/>
  <c r="F121"/>
  <c r="J19"/>
  <c r="J17"/>
  <c r="E17"/>
  <c r="F93"/>
  <c r="J16"/>
  <c r="J14"/>
  <c r="J91"/>
  <c r="E7"/>
  <c r="E112"/>
  <c i="8" r="J41"/>
  <c r="J40"/>
  <c i="1" r="AY103"/>
  <c i="8" r="J39"/>
  <c i="1" r="AX103"/>
  <c i="8"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T145"/>
  <c r="R146"/>
  <c r="R145"/>
  <c r="P146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128"/>
  <c r="J24"/>
  <c r="J22"/>
  <c r="E22"/>
  <c r="F129"/>
  <c r="J21"/>
  <c r="J19"/>
  <c r="E19"/>
  <c r="F95"/>
  <c r="J18"/>
  <c r="J16"/>
  <c r="J126"/>
  <c r="E7"/>
  <c r="E118"/>
  <c i="7" r="J41"/>
  <c r="J40"/>
  <c i="1" r="AY102"/>
  <c i="7" r="J39"/>
  <c i="1" r="AX102"/>
  <c i="7"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T145"/>
  <c r="R146"/>
  <c r="R145"/>
  <c r="P146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128"/>
  <c r="J24"/>
  <c r="J22"/>
  <c r="E22"/>
  <c r="F129"/>
  <c r="J21"/>
  <c r="J19"/>
  <c r="E19"/>
  <c r="F128"/>
  <c r="J18"/>
  <c r="J16"/>
  <c r="J126"/>
  <c r="E7"/>
  <c r="E118"/>
  <c i="6" r="J41"/>
  <c r="J40"/>
  <c i="1" r="AY101"/>
  <c i="6" r="J39"/>
  <c i="1" r="AX101"/>
  <c i="6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128"/>
  <c r="J24"/>
  <c r="J22"/>
  <c r="E22"/>
  <c r="F129"/>
  <c r="J21"/>
  <c r="J19"/>
  <c r="E19"/>
  <c r="F128"/>
  <c r="J18"/>
  <c r="J16"/>
  <c r="J126"/>
  <c r="E7"/>
  <c r="E118"/>
  <c i="5" r="J41"/>
  <c r="J40"/>
  <c i="1" r="AY100"/>
  <c i="5" r="J39"/>
  <c i="1" r="AX100"/>
  <c i="5"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128"/>
  <c r="J24"/>
  <c r="J22"/>
  <c r="E22"/>
  <c r="F96"/>
  <c r="J21"/>
  <c r="J19"/>
  <c r="E19"/>
  <c r="F95"/>
  <c r="J18"/>
  <c r="J16"/>
  <c r="J126"/>
  <c r="E7"/>
  <c r="E118"/>
  <c i="4" r="J41"/>
  <c r="J40"/>
  <c i="1" r="AY99"/>
  <c i="4" r="J39"/>
  <c i="1" r="AX99"/>
  <c i="4"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T175"/>
  <c r="R176"/>
  <c r="R175"/>
  <c r="P176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T160"/>
  <c r="R161"/>
  <c r="R160"/>
  <c r="P161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7"/>
  <c r="E125"/>
  <c r="F93"/>
  <c r="E91"/>
  <c r="J28"/>
  <c r="E28"/>
  <c r="J96"/>
  <c r="J27"/>
  <c r="J25"/>
  <c r="E25"/>
  <c r="J129"/>
  <c r="J24"/>
  <c r="J22"/>
  <c r="E22"/>
  <c r="F130"/>
  <c r="J21"/>
  <c r="J19"/>
  <c r="E19"/>
  <c r="F95"/>
  <c r="J18"/>
  <c r="J16"/>
  <c r="J127"/>
  <c r="E7"/>
  <c r="E85"/>
  <c i="3" r="J41"/>
  <c r="J40"/>
  <c i="1" r="AY98"/>
  <c i="3" r="J39"/>
  <c i="1" r="AX98"/>
  <c i="3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2"/>
  <c r="E120"/>
  <c r="F93"/>
  <c r="E91"/>
  <c r="J28"/>
  <c r="E28"/>
  <c r="J96"/>
  <c r="J27"/>
  <c r="J25"/>
  <c r="E25"/>
  <c r="J124"/>
  <c r="J24"/>
  <c r="J22"/>
  <c r="E22"/>
  <c r="F125"/>
  <c r="J21"/>
  <c r="J19"/>
  <c r="E19"/>
  <c r="F95"/>
  <c r="J18"/>
  <c r="J16"/>
  <c r="J122"/>
  <c r="E7"/>
  <c r="E85"/>
  <c i="2" r="J41"/>
  <c r="J40"/>
  <c i="1" r="AY97"/>
  <c i="2" r="J39"/>
  <c i="1" r="AX97"/>
  <c i="2" r="BI409"/>
  <c r="BH409"/>
  <c r="BG409"/>
  <c r="BE409"/>
  <c r="T409"/>
  <c r="R409"/>
  <c r="P409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9"/>
  <c r="BH399"/>
  <c r="BG399"/>
  <c r="BE399"/>
  <c r="T399"/>
  <c r="R399"/>
  <c r="P399"/>
  <c r="BI398"/>
  <c r="BH398"/>
  <c r="BG398"/>
  <c r="BE398"/>
  <c r="T398"/>
  <c r="R398"/>
  <c r="P398"/>
  <c r="BI396"/>
  <c r="BH396"/>
  <c r="BG396"/>
  <c r="BE396"/>
  <c r="T396"/>
  <c r="R396"/>
  <c r="P396"/>
  <c r="BI394"/>
  <c r="BH394"/>
  <c r="BG394"/>
  <c r="BE394"/>
  <c r="T394"/>
  <c r="R394"/>
  <c r="P394"/>
  <c r="BI387"/>
  <c r="BH387"/>
  <c r="BG387"/>
  <c r="BE387"/>
  <c r="T387"/>
  <c r="R387"/>
  <c r="P387"/>
  <c r="BI385"/>
  <c r="BH385"/>
  <c r="BG385"/>
  <c r="BE385"/>
  <c r="T385"/>
  <c r="R385"/>
  <c r="P385"/>
  <c r="BI382"/>
  <c r="BH382"/>
  <c r="BG382"/>
  <c r="BE382"/>
  <c r="T382"/>
  <c r="T381"/>
  <c r="R382"/>
  <c r="R381"/>
  <c r="P382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8"/>
  <c r="BH358"/>
  <c r="BG358"/>
  <c r="BE358"/>
  <c r="T358"/>
  <c r="R358"/>
  <c r="P358"/>
  <c r="BI356"/>
  <c r="BH356"/>
  <c r="BG356"/>
  <c r="BE356"/>
  <c r="T356"/>
  <c r="R356"/>
  <c r="P356"/>
  <c r="BI354"/>
  <c r="BH354"/>
  <c r="BG354"/>
  <c r="BE354"/>
  <c r="T354"/>
  <c r="R354"/>
  <c r="P354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0"/>
  <c r="BH330"/>
  <c r="BG330"/>
  <c r="BE330"/>
  <c r="T330"/>
  <c r="R330"/>
  <c r="P330"/>
  <c r="BI325"/>
  <c r="BH325"/>
  <c r="BG325"/>
  <c r="BE325"/>
  <c r="T325"/>
  <c r="R325"/>
  <c r="P325"/>
  <c r="BI320"/>
  <c r="BH320"/>
  <c r="BG320"/>
  <c r="BE320"/>
  <c r="T320"/>
  <c r="R320"/>
  <c r="P320"/>
  <c r="BI315"/>
  <c r="BH315"/>
  <c r="BG315"/>
  <c r="BE315"/>
  <c r="T315"/>
  <c r="R315"/>
  <c r="P315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0"/>
  <c r="BH300"/>
  <c r="BG300"/>
  <c r="BE300"/>
  <c r="T300"/>
  <c r="R300"/>
  <c r="P300"/>
  <c r="BI297"/>
  <c r="BH297"/>
  <c r="BG297"/>
  <c r="BE297"/>
  <c r="T297"/>
  <c r="R297"/>
  <c r="P297"/>
  <c r="BI280"/>
  <c r="BH280"/>
  <c r="BG280"/>
  <c r="BE280"/>
  <c r="T280"/>
  <c r="R280"/>
  <c r="P280"/>
  <c r="BI264"/>
  <c r="BH264"/>
  <c r="BG264"/>
  <c r="BE264"/>
  <c r="T264"/>
  <c r="R264"/>
  <c r="P264"/>
  <c r="BI248"/>
  <c r="BH248"/>
  <c r="BG248"/>
  <c r="BE248"/>
  <c r="T248"/>
  <c r="R248"/>
  <c r="P248"/>
  <c r="BI245"/>
  <c r="BH245"/>
  <c r="BG245"/>
  <c r="BE245"/>
  <c r="T245"/>
  <c r="T244"/>
  <c r="R245"/>
  <c r="R244"/>
  <c r="P245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08"/>
  <c r="BH208"/>
  <c r="BG208"/>
  <c r="BE208"/>
  <c r="T208"/>
  <c r="R208"/>
  <c r="P208"/>
  <c r="BI198"/>
  <c r="BH198"/>
  <c r="BG198"/>
  <c r="BE198"/>
  <c r="T198"/>
  <c r="R198"/>
  <c r="P198"/>
  <c r="BI188"/>
  <c r="BH188"/>
  <c r="BG188"/>
  <c r="BE188"/>
  <c r="T188"/>
  <c r="R188"/>
  <c r="P188"/>
  <c r="BI178"/>
  <c r="BH178"/>
  <c r="BG178"/>
  <c r="BE178"/>
  <c r="T178"/>
  <c r="R178"/>
  <c r="P178"/>
  <c r="BI168"/>
  <c r="BH168"/>
  <c r="BG168"/>
  <c r="BE168"/>
  <c r="T168"/>
  <c r="R168"/>
  <c r="P168"/>
  <c r="BI159"/>
  <c r="BH159"/>
  <c r="BG159"/>
  <c r="BE159"/>
  <c r="T159"/>
  <c r="R159"/>
  <c r="P159"/>
  <c r="BI143"/>
  <c r="BH143"/>
  <c r="BG143"/>
  <c r="BE143"/>
  <c r="T143"/>
  <c r="R143"/>
  <c r="P143"/>
  <c r="F134"/>
  <c r="E132"/>
  <c r="F93"/>
  <c r="E91"/>
  <c r="J28"/>
  <c r="E28"/>
  <c r="J96"/>
  <c r="J27"/>
  <c r="J25"/>
  <c r="E25"/>
  <c r="J95"/>
  <c r="J24"/>
  <c r="J22"/>
  <c r="E22"/>
  <c r="F137"/>
  <c r="J21"/>
  <c r="J19"/>
  <c r="E19"/>
  <c r="F136"/>
  <c r="J18"/>
  <c r="J16"/>
  <c r="J93"/>
  <c r="E7"/>
  <c r="E126"/>
  <c i="1" r="L90"/>
  <c r="AM90"/>
  <c r="AM89"/>
  <c r="L89"/>
  <c r="AM87"/>
  <c r="L87"/>
  <c r="L85"/>
  <c r="L84"/>
  <c i="20" r="J137"/>
  <c r="BK136"/>
  <c r="J135"/>
  <c r="BK134"/>
  <c r="BK132"/>
  <c r="J126"/>
  <c i="19" r="BK184"/>
  <c r="J183"/>
  <c r="J181"/>
  <c r="BK178"/>
  <c r="J177"/>
  <c r="J174"/>
  <c r="BK172"/>
  <c r="J170"/>
  <c r="J169"/>
  <c r="J167"/>
  <c r="J161"/>
  <c r="J160"/>
  <c r="J158"/>
  <c r="BK157"/>
  <c r="J156"/>
  <c r="BK155"/>
  <c r="BK151"/>
  <c r="BK150"/>
  <c r="J148"/>
  <c r="J147"/>
  <c r="BK145"/>
  <c r="BK144"/>
  <c r="BK139"/>
  <c r="J136"/>
  <c i="18" r="J182"/>
  <c r="J180"/>
  <c r="J179"/>
  <c r="BK177"/>
  <c r="BK176"/>
  <c r="BK174"/>
  <c r="BK172"/>
  <c r="J171"/>
  <c r="BK168"/>
  <c r="BK167"/>
  <c r="J165"/>
  <c r="BK160"/>
  <c r="BK156"/>
  <c r="J152"/>
  <c r="J151"/>
  <c r="BK143"/>
  <c r="J139"/>
  <c i="17" r="BK172"/>
  <c r="BK170"/>
  <c r="BK169"/>
  <c r="BK164"/>
  <c r="BK161"/>
  <c r="J160"/>
  <c r="BK159"/>
  <c r="BK158"/>
  <c r="BK157"/>
  <c r="BK156"/>
  <c r="BK155"/>
  <c r="J154"/>
  <c r="J152"/>
  <c r="BK150"/>
  <c r="BK149"/>
  <c r="BK148"/>
  <c r="BK139"/>
  <c r="J138"/>
  <c r="BK136"/>
  <c r="J134"/>
  <c i="16" r="BK176"/>
  <c r="J171"/>
  <c r="J166"/>
  <c r="BK161"/>
  <c r="BK160"/>
  <c r="J159"/>
  <c r="J156"/>
  <c r="BK155"/>
  <c r="BK154"/>
  <c r="J152"/>
  <c r="BK147"/>
  <c r="BK144"/>
  <c r="BK142"/>
  <c r="J139"/>
  <c i="15" r="BK181"/>
  <c r="J180"/>
  <c r="BK174"/>
  <c r="J169"/>
  <c r="BK168"/>
  <c r="J167"/>
  <c r="J164"/>
  <c r="BK163"/>
  <c r="BK161"/>
  <c r="J160"/>
  <c r="J159"/>
  <c r="J158"/>
  <c r="J157"/>
  <c r="BK155"/>
  <c r="J154"/>
  <c r="BK150"/>
  <c r="BK148"/>
  <c r="BK145"/>
  <c r="J141"/>
  <c r="BK139"/>
  <c r="J136"/>
  <c i="14" r="J184"/>
  <c r="J183"/>
  <c r="J177"/>
  <c r="J174"/>
  <c r="BK173"/>
  <c r="J171"/>
  <c r="BK169"/>
  <c r="J168"/>
  <c r="BK166"/>
  <c r="BK165"/>
  <c r="BK163"/>
  <c r="J162"/>
  <c r="J160"/>
  <c r="J155"/>
  <c r="BK154"/>
  <c r="BK153"/>
  <c r="J151"/>
  <c r="BK150"/>
  <c r="BK144"/>
  <c r="BK143"/>
  <c r="BK139"/>
  <c r="J136"/>
  <c i="13" r="J191"/>
  <c r="BK190"/>
  <c r="J189"/>
  <c r="J188"/>
  <c r="J186"/>
  <c r="J185"/>
  <c r="J183"/>
  <c r="BK181"/>
  <c r="J177"/>
  <c r="J176"/>
  <c r="BK167"/>
  <c r="J161"/>
  <c r="BK156"/>
  <c r="J155"/>
  <c r="J154"/>
  <c r="J153"/>
  <c r="J152"/>
  <c r="BK150"/>
  <c r="J149"/>
  <c r="J147"/>
  <c r="J143"/>
  <c r="BK142"/>
  <c r="BK139"/>
  <c r="J137"/>
  <c r="BK136"/>
  <c r="J135"/>
  <c i="12" r="J174"/>
  <c r="BK169"/>
  <c r="BK165"/>
  <c r="J164"/>
  <c r="J156"/>
  <c r="BK154"/>
  <c r="BK150"/>
  <c r="BK149"/>
  <c r="J147"/>
  <c r="BK143"/>
  <c r="J138"/>
  <c r="BK137"/>
  <c r="BK136"/>
  <c r="J135"/>
  <c r="J134"/>
  <c r="BK132"/>
  <c i="11" r="BK453"/>
  <c r="J449"/>
  <c r="J448"/>
  <c r="BK433"/>
  <c r="J422"/>
  <c r="J420"/>
  <c r="J419"/>
  <c r="BK415"/>
  <c r="BK412"/>
  <c r="J410"/>
  <c r="BK409"/>
  <c r="BK408"/>
  <c r="BK406"/>
  <c r="BK404"/>
  <c r="BK398"/>
  <c r="J395"/>
  <c r="J389"/>
  <c r="J384"/>
  <c r="J358"/>
  <c r="BK350"/>
  <c r="BK348"/>
  <c r="BK346"/>
  <c r="J316"/>
  <c r="BK272"/>
  <c r="J266"/>
  <c r="BK264"/>
  <c r="J239"/>
  <c r="J237"/>
  <c r="BK235"/>
  <c r="BK200"/>
  <c i="10" r="J134"/>
  <c i="9" r="BK136"/>
  <c r="BK135"/>
  <c r="J132"/>
  <c i="8" r="J37"/>
  <c i="6" r="J183"/>
  <c r="BK181"/>
  <c r="BK179"/>
  <c r="BK177"/>
  <c r="J174"/>
  <c r="BK173"/>
  <c r="J169"/>
  <c r="BK167"/>
  <c r="BK165"/>
  <c r="J162"/>
  <c r="BK159"/>
  <c r="J158"/>
  <c r="BK157"/>
  <c r="J156"/>
  <c r="J155"/>
  <c r="J154"/>
  <c r="J152"/>
  <c r="J151"/>
  <c r="BK150"/>
  <c r="BK147"/>
  <c r="BK145"/>
  <c r="BK139"/>
  <c i="5" r="J183"/>
  <c r="BK182"/>
  <c r="BK181"/>
  <c r="BK175"/>
  <c r="J169"/>
  <c r="BK168"/>
  <c r="J167"/>
  <c r="J165"/>
  <c r="J163"/>
  <c r="BK162"/>
  <c r="J161"/>
  <c r="BK159"/>
  <c r="BK158"/>
  <c r="J157"/>
  <c r="BK154"/>
  <c r="J140"/>
  <c r="BK138"/>
  <c i="4" r="BK190"/>
  <c r="BK189"/>
  <c r="J188"/>
  <c r="J185"/>
  <c r="BK184"/>
  <c r="J183"/>
  <c r="J182"/>
  <c r="BK176"/>
  <c r="J174"/>
  <c r="J171"/>
  <c r="BK170"/>
  <c r="J166"/>
  <c r="J163"/>
  <c r="BK161"/>
  <c r="J157"/>
  <c r="BK156"/>
  <c r="BK154"/>
  <c r="J152"/>
  <c r="J150"/>
  <c r="J149"/>
  <c r="J143"/>
  <c r="BK142"/>
  <c i="3" r="J175"/>
  <c r="BK171"/>
  <c r="BK169"/>
  <c r="BK168"/>
  <c r="J165"/>
  <c r="J163"/>
  <c r="J162"/>
  <c r="BK160"/>
  <c r="J159"/>
  <c r="BK158"/>
  <c r="J155"/>
  <c r="J154"/>
  <c r="BK153"/>
  <c r="BK151"/>
  <c r="J149"/>
  <c r="J143"/>
  <c r="BK142"/>
  <c r="J140"/>
  <c r="J138"/>
  <c r="J135"/>
  <c r="BK130"/>
  <c i="2" r="J401"/>
  <c r="J399"/>
  <c r="J398"/>
  <c r="BK385"/>
  <c r="J382"/>
  <c r="BK380"/>
  <c r="J379"/>
  <c r="BK378"/>
  <c r="J377"/>
  <c r="BK375"/>
  <c r="BK373"/>
  <c r="J371"/>
  <c r="BK367"/>
  <c r="BK364"/>
  <c r="J363"/>
  <c r="BK360"/>
  <c r="J358"/>
  <c r="BK354"/>
  <c r="BK352"/>
  <c r="J350"/>
  <c r="BK348"/>
  <c r="BK341"/>
  <c r="J339"/>
  <c r="J337"/>
  <c r="J325"/>
  <c r="BK315"/>
  <c r="J310"/>
  <c r="J308"/>
  <c r="BK248"/>
  <c r="J243"/>
  <c r="J240"/>
  <c r="BK223"/>
  <c r="J219"/>
  <c r="J217"/>
  <c r="BK188"/>
  <c r="J178"/>
  <c r="J168"/>
  <c i="21" r="BK134"/>
  <c r="J134"/>
  <c r="BK132"/>
  <c r="J132"/>
  <c r="BK128"/>
  <c r="J128"/>
  <c i="20" r="BK138"/>
  <c r="J136"/>
  <c r="BK135"/>
  <c r="J134"/>
  <c i="19" r="BK179"/>
  <c r="BK177"/>
  <c r="J173"/>
  <c r="BK171"/>
  <c r="J168"/>
  <c r="J166"/>
  <c r="BK165"/>
  <c r="BK163"/>
  <c r="J157"/>
  <c r="J154"/>
  <c r="BK153"/>
  <c r="BK152"/>
  <c r="J151"/>
  <c r="J150"/>
  <c r="J144"/>
  <c r="J143"/>
  <c r="J141"/>
  <c r="BK140"/>
  <c r="J139"/>
  <c r="J134"/>
  <c i="18" r="BK182"/>
  <c r="J176"/>
  <c r="J175"/>
  <c r="J174"/>
  <c r="J172"/>
  <c r="J170"/>
  <c r="J169"/>
  <c r="J168"/>
  <c r="J167"/>
  <c r="J166"/>
  <c r="J164"/>
  <c r="J163"/>
  <c r="BK159"/>
  <c r="BK158"/>
  <c r="J157"/>
  <c r="J155"/>
  <c r="BK154"/>
  <c r="BK153"/>
  <c r="J150"/>
  <c r="BK147"/>
  <c r="J140"/>
  <c r="BK138"/>
  <c r="J136"/>
  <c i="17" r="J172"/>
  <c r="BK171"/>
  <c r="J166"/>
  <c r="J165"/>
  <c r="J162"/>
  <c r="J159"/>
  <c r="J151"/>
  <c r="J147"/>
  <c r="BK143"/>
  <c r="BK142"/>
  <c i="16" r="BK177"/>
  <c r="J175"/>
  <c r="J174"/>
  <c r="BK171"/>
  <c r="J169"/>
  <c r="BK166"/>
  <c r="J165"/>
  <c r="BK163"/>
  <c r="J163"/>
  <c r="BK162"/>
  <c r="J162"/>
  <c r="BK159"/>
  <c r="J158"/>
  <c r="BK149"/>
  <c r="BK146"/>
  <c r="J144"/>
  <c r="J143"/>
  <c r="J140"/>
  <c r="J138"/>
  <c r="BK136"/>
  <c r="BK134"/>
  <c i="15" r="J179"/>
  <c r="J176"/>
  <c r="J175"/>
  <c r="BK171"/>
  <c r="J168"/>
  <c r="BK167"/>
  <c r="BK165"/>
  <c r="BK164"/>
  <c r="J162"/>
  <c r="BK160"/>
  <c r="BK159"/>
  <c r="BK158"/>
  <c r="J155"/>
  <c r="BK152"/>
  <c r="J151"/>
  <c r="J145"/>
  <c r="J144"/>
  <c r="J143"/>
  <c r="J140"/>
  <c r="J138"/>
  <c r="J134"/>
  <c i="14" r="BK179"/>
  <c r="BK178"/>
  <c r="BK177"/>
  <c r="J176"/>
  <c r="J173"/>
  <c r="BK172"/>
  <c r="J170"/>
  <c r="J164"/>
  <c r="BK161"/>
  <c r="J159"/>
  <c r="J158"/>
  <c r="BK157"/>
  <c r="BK152"/>
  <c r="BK151"/>
  <c r="BK145"/>
  <c r="J143"/>
  <c r="BK141"/>
  <c r="BK138"/>
  <c i="13" r="BK193"/>
  <c r="J193"/>
  <c r="BK191"/>
  <c r="BK187"/>
  <c r="J182"/>
  <c r="BK176"/>
  <c r="J174"/>
  <c r="J173"/>
  <c r="J171"/>
  <c r="BK170"/>
  <c r="BK168"/>
  <c r="J167"/>
  <c r="BK166"/>
  <c r="BK162"/>
  <c r="BK161"/>
  <c r="J160"/>
  <c r="BK157"/>
  <c r="BK153"/>
  <c r="BK152"/>
  <c r="J150"/>
  <c r="BK149"/>
  <c r="BK146"/>
  <c r="BK145"/>
  <c r="BK140"/>
  <c r="BK135"/>
  <c i="12" r="BK175"/>
  <c r="BK174"/>
  <c r="J173"/>
  <c r="J171"/>
  <c r="J166"/>
  <c r="BK163"/>
  <c r="J162"/>
  <c r="BK160"/>
  <c r="J159"/>
  <c r="BK158"/>
  <c r="J157"/>
  <c r="BK155"/>
  <c r="BK152"/>
  <c r="J148"/>
  <c r="J146"/>
  <c r="BK145"/>
  <c r="BK142"/>
  <c r="BK140"/>
  <c r="BK139"/>
  <c r="BK138"/>
  <c r="BK134"/>
  <c r="J132"/>
  <c r="J131"/>
  <c i="11" r="J453"/>
  <c r="BK449"/>
  <c r="J446"/>
  <c r="J433"/>
  <c r="J424"/>
  <c r="J423"/>
  <c r="BK421"/>
  <c r="BK420"/>
  <c r="BK416"/>
  <c r="J415"/>
  <c r="J412"/>
  <c r="BK410"/>
  <c r="J409"/>
  <c r="J408"/>
  <c r="J402"/>
  <c r="J400"/>
  <c r="J392"/>
  <c r="BK391"/>
  <c r="J387"/>
  <c r="J376"/>
  <c r="BK370"/>
  <c r="J350"/>
  <c r="BK339"/>
  <c r="BK316"/>
  <c r="J294"/>
  <c r="J272"/>
  <c r="J267"/>
  <c r="J264"/>
  <c r="BK241"/>
  <c r="BK239"/>
  <c r="BK237"/>
  <c r="J212"/>
  <c r="BK176"/>
  <c r="BK165"/>
  <c r="J143"/>
  <c i="10" r="BK134"/>
  <c r="J132"/>
  <c i="9" r="BK134"/>
  <c r="BK132"/>
  <c i="8" r="J183"/>
  <c r="J181"/>
  <c r="BK180"/>
  <c r="J177"/>
  <c r="J176"/>
  <c r="J175"/>
  <c r="J173"/>
  <c r="J171"/>
  <c r="J169"/>
  <c r="BK166"/>
  <c r="J163"/>
  <c r="BK162"/>
  <c r="J160"/>
  <c r="BK159"/>
  <c r="J157"/>
  <c r="J155"/>
  <c r="J152"/>
  <c r="BK150"/>
  <c r="J144"/>
  <c r="BK139"/>
  <c r="BK138"/>
  <c r="BK134"/>
  <c i="7" r="BK178"/>
  <c r="J177"/>
  <c r="J176"/>
  <c r="BK175"/>
  <c r="BK173"/>
  <c r="J172"/>
  <c r="BK171"/>
  <c r="J168"/>
  <c r="BK166"/>
  <c r="BK165"/>
  <c r="BK164"/>
  <c r="BK162"/>
  <c r="J161"/>
  <c r="J157"/>
  <c r="BK156"/>
  <c r="J153"/>
  <c r="BK152"/>
  <c r="J151"/>
  <c r="BK148"/>
  <c r="J146"/>
  <c r="J143"/>
  <c r="BK142"/>
  <c r="BK140"/>
  <c r="BK138"/>
  <c r="BK136"/>
  <c r="J134"/>
  <c i="6" r="J179"/>
  <c r="J177"/>
  <c r="J172"/>
  <c r="BK171"/>
  <c r="J170"/>
  <c r="BK169"/>
  <c r="J168"/>
  <c r="J167"/>
  <c r="J166"/>
  <c r="J161"/>
  <c r="BK160"/>
  <c r="J159"/>
  <c r="BK158"/>
  <c r="J157"/>
  <c r="J153"/>
  <c r="BK152"/>
  <c r="J145"/>
  <c r="BK143"/>
  <c r="J141"/>
  <c r="J140"/>
  <c r="J138"/>
  <c r="BK136"/>
  <c r="J134"/>
  <c i="5" r="J181"/>
  <c r="BK177"/>
  <c r="BK176"/>
  <c r="J175"/>
  <c r="BK173"/>
  <c r="BK172"/>
  <c r="J171"/>
  <c r="BK170"/>
  <c r="J168"/>
  <c r="BK166"/>
  <c r="BK165"/>
  <c r="BK161"/>
  <c r="BK160"/>
  <c r="J158"/>
  <c r="BK155"/>
  <c r="J154"/>
  <c r="BK153"/>
  <c r="BK152"/>
  <c r="BK151"/>
  <c r="BK150"/>
  <c r="BK148"/>
  <c r="BK147"/>
  <c r="J145"/>
  <c r="BK140"/>
  <c r="J136"/>
  <c r="J134"/>
  <c i="4" r="BK185"/>
  <c r="J184"/>
  <c r="BK181"/>
  <c r="BK168"/>
  <c r="J167"/>
  <c r="BK165"/>
  <c r="J164"/>
  <c r="BK163"/>
  <c r="J161"/>
  <c r="J159"/>
  <c r="J158"/>
  <c r="BK157"/>
  <c r="BK155"/>
  <c r="J154"/>
  <c r="J153"/>
  <c r="BK152"/>
  <c r="BK151"/>
  <c r="BK146"/>
  <c r="J144"/>
  <c r="BK141"/>
  <c r="J140"/>
  <c r="J139"/>
  <c r="BK137"/>
  <c r="BK136"/>
  <c r="J135"/>
  <c i="3" r="BK174"/>
  <c r="J170"/>
  <c r="J167"/>
  <c r="J164"/>
  <c r="BK162"/>
  <c r="J158"/>
  <c r="J156"/>
  <c r="J153"/>
  <c r="J152"/>
  <c r="BK150"/>
  <c r="BK149"/>
  <c r="J145"/>
  <c r="J141"/>
  <c r="BK140"/>
  <c r="J137"/>
  <c r="BK136"/>
  <c r="BK134"/>
  <c r="J133"/>
  <c r="BK131"/>
  <c i="2" r="BK409"/>
  <c r="J409"/>
  <c r="BK405"/>
  <c r="J405"/>
  <c r="J403"/>
  <c r="BK399"/>
  <c r="J396"/>
  <c r="BK387"/>
  <c r="J380"/>
  <c r="J378"/>
  <c r="BK376"/>
  <c r="J375"/>
  <c r="BK374"/>
  <c r="J372"/>
  <c r="J369"/>
  <c r="J368"/>
  <c r="J367"/>
  <c r="J366"/>
  <c r="J365"/>
  <c r="BK363"/>
  <c r="J362"/>
  <c r="J361"/>
  <c r="J354"/>
  <c r="BK350"/>
  <c r="BK344"/>
  <c r="J341"/>
  <c r="BK338"/>
  <c r="BK336"/>
  <c r="BK330"/>
  <c r="BK325"/>
  <c r="BK310"/>
  <c r="BK304"/>
  <c r="BK297"/>
  <c r="J280"/>
  <c r="BK243"/>
  <c r="BK242"/>
  <c r="BK221"/>
  <c r="BK198"/>
  <c r="J143"/>
  <c i="21" r="F39"/>
  <c i="20" r="J138"/>
  <c r="BK137"/>
  <c r="J132"/>
  <c r="BK126"/>
  <c i="19" r="BK183"/>
  <c r="BK182"/>
  <c r="J178"/>
  <c r="BK176"/>
  <c r="J172"/>
  <c r="J171"/>
  <c r="BK170"/>
  <c r="BK169"/>
  <c r="BK168"/>
  <c r="BK167"/>
  <c r="J165"/>
  <c r="BK164"/>
  <c r="J162"/>
  <c r="BK161"/>
  <c r="BK159"/>
  <c r="BK154"/>
  <c r="J152"/>
  <c r="BK148"/>
  <c r="BK143"/>
  <c r="BK141"/>
  <c r="BK138"/>
  <c i="18" r="J181"/>
  <c r="BK175"/>
  <c r="BK171"/>
  <c r="BK169"/>
  <c r="BK163"/>
  <c r="J162"/>
  <c r="BK161"/>
  <c r="J159"/>
  <c r="J158"/>
  <c r="BK155"/>
  <c r="J154"/>
  <c r="J153"/>
  <c r="BK150"/>
  <c r="J148"/>
  <c r="J145"/>
  <c r="J144"/>
  <c r="J143"/>
  <c r="J141"/>
  <c r="BK140"/>
  <c r="BK139"/>
  <c r="J134"/>
  <c i="17" r="J169"/>
  <c r="J167"/>
  <c r="BK165"/>
  <c r="J164"/>
  <c r="BK162"/>
  <c r="J161"/>
  <c r="J158"/>
  <c r="J157"/>
  <c r="J156"/>
  <c r="J155"/>
  <c r="BK153"/>
  <c r="BK151"/>
  <c r="J150"/>
  <c r="J149"/>
  <c r="J148"/>
  <c r="BK145"/>
  <c r="J143"/>
  <c r="BK141"/>
  <c r="J139"/>
  <c r="BK134"/>
  <c i="16" r="J177"/>
  <c r="BK175"/>
  <c r="BK174"/>
  <c r="BK172"/>
  <c r="BK170"/>
  <c r="J167"/>
  <c r="BK164"/>
  <c r="J161"/>
  <c r="J160"/>
  <c r="BK158"/>
  <c r="J157"/>
  <c r="BK156"/>
  <c r="J155"/>
  <c r="BK153"/>
  <c r="BK152"/>
  <c r="BK151"/>
  <c r="J151"/>
  <c r="BK150"/>
  <c r="J150"/>
  <c r="J149"/>
  <c r="J142"/>
  <c r="BK139"/>
  <c r="J136"/>
  <c r="J134"/>
  <c i="15" r="BK182"/>
  <c r="BK180"/>
  <c r="BK179"/>
  <c r="J177"/>
  <c r="BK176"/>
  <c r="BK175"/>
  <c r="BK172"/>
  <c r="J171"/>
  <c r="J170"/>
  <c r="J166"/>
  <c r="J165"/>
  <c r="J163"/>
  <c r="J161"/>
  <c r="BK156"/>
  <c r="BK153"/>
  <c r="J150"/>
  <c r="BK147"/>
  <c r="BK144"/>
  <c r="BK140"/>
  <c r="BK136"/>
  <c i="14" r="BK182"/>
  <c r="J181"/>
  <c r="BK174"/>
  <c r="BK171"/>
  <c r="BK170"/>
  <c r="J169"/>
  <c r="BK168"/>
  <c r="BK167"/>
  <c r="J166"/>
  <c r="J161"/>
  <c r="BK159"/>
  <c r="BK158"/>
  <c r="J156"/>
  <c r="J154"/>
  <c r="J152"/>
  <c r="J150"/>
  <c r="J148"/>
  <c r="J147"/>
  <c r="J141"/>
  <c r="J140"/>
  <c r="J139"/>
  <c r="J134"/>
  <c i="13" r="J192"/>
  <c r="BK188"/>
  <c r="J187"/>
  <c r="BK186"/>
  <c r="BK185"/>
  <c r="BK184"/>
  <c r="BK179"/>
  <c r="J175"/>
  <c r="BK171"/>
  <c r="J170"/>
  <c r="BK169"/>
  <c r="J168"/>
  <c r="J164"/>
  <c r="J162"/>
  <c r="BK160"/>
  <c r="J159"/>
  <c r="J158"/>
  <c r="J157"/>
  <c r="J156"/>
  <c r="BK155"/>
  <c r="BK147"/>
  <c r="J146"/>
  <c r="J145"/>
  <c r="BK144"/>
  <c r="J142"/>
  <c r="J141"/>
  <c r="J140"/>
  <c r="BK137"/>
  <c r="J136"/>
  <c i="12" r="BK173"/>
  <c r="BK171"/>
  <c r="BK170"/>
  <c r="BK168"/>
  <c r="BK167"/>
  <c r="BK166"/>
  <c r="J165"/>
  <c r="J160"/>
  <c r="BK159"/>
  <c r="J155"/>
  <c r="J154"/>
  <c r="BK153"/>
  <c r="J151"/>
  <c r="J150"/>
  <c r="J149"/>
  <c r="J143"/>
  <c r="J142"/>
  <c r="BK141"/>
  <c r="J140"/>
  <c r="J137"/>
  <c r="J136"/>
  <c r="BK133"/>
  <c r="BK131"/>
  <c r="J130"/>
  <c i="11" r="BK459"/>
  <c r="J459"/>
  <c r="BK455"/>
  <c r="J455"/>
  <c r="BK451"/>
  <c r="BK444"/>
  <c r="BK435"/>
  <c r="BK430"/>
  <c r="J430"/>
  <c r="BK428"/>
  <c r="J428"/>
  <c r="BK427"/>
  <c r="J427"/>
  <c r="BK426"/>
  <c r="J426"/>
  <c r="BK425"/>
  <c r="J425"/>
  <c r="BK424"/>
  <c r="BK423"/>
  <c r="BK417"/>
  <c r="J416"/>
  <c r="BK414"/>
  <c r="J413"/>
  <c r="J411"/>
  <c r="J398"/>
  <c r="BK396"/>
  <c r="J391"/>
  <c r="BK389"/>
  <c r="BK386"/>
  <c r="BK385"/>
  <c r="BK384"/>
  <c r="J364"/>
  <c r="BK352"/>
  <c r="J346"/>
  <c r="BK342"/>
  <c r="BK294"/>
  <c r="J269"/>
  <c r="BK267"/>
  <c r="J235"/>
  <c r="BK224"/>
  <c r="BK212"/>
  <c r="J200"/>
  <c r="J188"/>
  <c r="BK143"/>
  <c i="10" r="BK128"/>
  <c i="9" r="BK138"/>
  <c r="BK137"/>
  <c r="J126"/>
  <c i="8" r="BK183"/>
  <c r="J182"/>
  <c r="BK178"/>
  <c r="BK175"/>
  <c r="J172"/>
  <c r="BK171"/>
  <c r="J170"/>
  <c r="J168"/>
  <c r="J167"/>
  <c r="J165"/>
  <c r="BK164"/>
  <c r="BK163"/>
  <c r="J162"/>
  <c r="BK161"/>
  <c r="BK160"/>
  <c r="J159"/>
  <c r="J158"/>
  <c r="BK157"/>
  <c r="BK156"/>
  <c r="J154"/>
  <c r="J153"/>
  <c r="BK152"/>
  <c r="J151"/>
  <c r="J150"/>
  <c r="BK149"/>
  <c r="J148"/>
  <c r="J146"/>
  <c r="BK144"/>
  <c r="J143"/>
  <c r="J142"/>
  <c r="BK140"/>
  <c r="J138"/>
  <c r="BK136"/>
  <c i="7" r="BK177"/>
  <c r="BK176"/>
  <c r="BK172"/>
  <c r="J170"/>
  <c r="BK168"/>
  <c r="BK167"/>
  <c r="J166"/>
  <c r="J165"/>
  <c r="J164"/>
  <c r="J163"/>
  <c r="J162"/>
  <c r="BK161"/>
  <c r="J160"/>
  <c r="BK159"/>
  <c r="J158"/>
  <c r="BK157"/>
  <c r="J156"/>
  <c r="BK155"/>
  <c r="J154"/>
  <c r="BK153"/>
  <c r="J152"/>
  <c r="BK151"/>
  <c r="J150"/>
  <c r="J149"/>
  <c r="J148"/>
  <c r="BK146"/>
  <c r="BK144"/>
  <c r="J142"/>
  <c r="BK139"/>
  <c r="J138"/>
  <c r="J136"/>
  <c i="6" r="J184"/>
  <c r="BK183"/>
  <c r="J182"/>
  <c r="J181"/>
  <c r="BK178"/>
  <c r="BK176"/>
  <c r="BK168"/>
  <c r="J165"/>
  <c r="BK164"/>
  <c r="BK163"/>
  <c r="BK154"/>
  <c r="BK153"/>
  <c r="BK151"/>
  <c r="J150"/>
  <c r="J148"/>
  <c r="J147"/>
  <c r="BK144"/>
  <c i="5" r="BK183"/>
  <c r="J180"/>
  <c r="BK178"/>
  <c r="J170"/>
  <c r="BK164"/>
  <c r="BK163"/>
  <c r="J160"/>
  <c r="J156"/>
  <c r="J153"/>
  <c r="J152"/>
  <c r="J151"/>
  <c r="J144"/>
  <c r="J143"/>
  <c r="BK141"/>
  <c r="J139"/>
  <c r="BK136"/>
  <c i="4" r="J190"/>
  <c r="J187"/>
  <c r="BK186"/>
  <c r="J180"/>
  <c r="J178"/>
  <c r="J176"/>
  <c r="BK173"/>
  <c r="J172"/>
  <c r="J170"/>
  <c r="J168"/>
  <c r="BK166"/>
  <c r="J165"/>
  <c r="BK159"/>
  <c r="BK158"/>
  <c r="J155"/>
  <c r="BK153"/>
  <c r="J151"/>
  <c r="BK147"/>
  <c r="J146"/>
  <c r="BK143"/>
  <c r="J142"/>
  <c i="3" r="J174"/>
  <c r="J173"/>
  <c r="J171"/>
  <c r="BK170"/>
  <c r="BK167"/>
  <c r="BK166"/>
  <c r="BK159"/>
  <c r="BK157"/>
  <c r="BK156"/>
  <c r="BK152"/>
  <c r="J148"/>
  <c r="J147"/>
  <c r="J146"/>
  <c r="BK145"/>
  <c r="BK139"/>
  <c r="BK135"/>
  <c r="BK133"/>
  <c r="J132"/>
  <c r="J131"/>
  <c i="2" r="BK403"/>
  <c r="BK401"/>
  <c r="BK398"/>
  <c r="BK394"/>
  <c r="J385"/>
  <c r="BK382"/>
  <c r="BK379"/>
  <c r="BK377"/>
  <c r="J373"/>
  <c r="BK372"/>
  <c r="BK369"/>
  <c r="BK361"/>
  <c r="BK358"/>
  <c r="J356"/>
  <c r="BK347"/>
  <c r="J344"/>
  <c r="J343"/>
  <c r="BK339"/>
  <c r="J338"/>
  <c r="J330"/>
  <c r="J320"/>
  <c r="J315"/>
  <c r="J306"/>
  <c r="J304"/>
  <c r="J300"/>
  <c r="J297"/>
  <c r="BK264"/>
  <c r="J248"/>
  <c r="BK245"/>
  <c r="BK240"/>
  <c r="J223"/>
  <c r="J221"/>
  <c r="BK219"/>
  <c r="BK208"/>
  <c r="BK168"/>
  <c r="BK159"/>
  <c r="BK143"/>
  <c i="1" r="AS107"/>
  <c r="AS96"/>
  <c i="19" r="J184"/>
  <c r="J182"/>
  <c r="BK181"/>
  <c r="J179"/>
  <c r="J176"/>
  <c r="BK174"/>
  <c r="BK173"/>
  <c r="BK166"/>
  <c r="J164"/>
  <c r="J163"/>
  <c r="BK162"/>
  <c r="BK160"/>
  <c r="J159"/>
  <c r="BK158"/>
  <c r="BK156"/>
  <c r="J155"/>
  <c r="J153"/>
  <c r="BK147"/>
  <c r="J145"/>
  <c r="J140"/>
  <c r="J138"/>
  <c r="BK136"/>
  <c r="BK134"/>
  <c i="18" r="BK181"/>
  <c r="BK180"/>
  <c r="BK179"/>
  <c r="J177"/>
  <c r="BK170"/>
  <c r="BK166"/>
  <c r="BK165"/>
  <c r="BK164"/>
  <c r="BK162"/>
  <c r="J161"/>
  <c r="J160"/>
  <c r="BK157"/>
  <c r="J156"/>
  <c r="BK152"/>
  <c r="BK151"/>
  <c r="BK148"/>
  <c r="J147"/>
  <c r="BK145"/>
  <c r="BK144"/>
  <c r="BK141"/>
  <c r="J138"/>
  <c r="BK136"/>
  <c r="BK134"/>
  <c i="17" r="J171"/>
  <c r="J170"/>
  <c r="BK167"/>
  <c r="BK166"/>
  <c r="BK160"/>
  <c r="BK154"/>
  <c r="J153"/>
  <c r="BK152"/>
  <c r="BK147"/>
  <c r="J145"/>
  <c r="J142"/>
  <c r="J141"/>
  <c r="BK138"/>
  <c r="J136"/>
  <c i="16" r="J176"/>
  <c r="J172"/>
  <c r="J170"/>
  <c r="BK169"/>
  <c r="BK167"/>
  <c r="BK165"/>
  <c r="J164"/>
  <c r="BK157"/>
  <c r="J154"/>
  <c r="J153"/>
  <c r="J147"/>
  <c r="J146"/>
  <c r="BK143"/>
  <c r="BK140"/>
  <c r="BK138"/>
  <c i="15" r="J182"/>
  <c r="J181"/>
  <c r="BK177"/>
  <c r="J174"/>
  <c r="J172"/>
  <c r="BK170"/>
  <c r="BK169"/>
  <c r="BK166"/>
  <c r="BK162"/>
  <c r="BK157"/>
  <c r="J156"/>
  <c r="BK154"/>
  <c r="J153"/>
  <c r="J152"/>
  <c r="BK151"/>
  <c r="J148"/>
  <c r="J147"/>
  <c r="BK143"/>
  <c r="BK141"/>
  <c r="J139"/>
  <c r="BK138"/>
  <c r="BK134"/>
  <c i="14" r="BK184"/>
  <c r="BK183"/>
  <c r="J182"/>
  <c r="BK181"/>
  <c r="J179"/>
  <c r="J178"/>
  <c r="BK176"/>
  <c r="J172"/>
  <c r="J167"/>
  <c r="J165"/>
  <c r="BK164"/>
  <c r="J163"/>
  <c r="BK162"/>
  <c r="BK160"/>
  <c r="J157"/>
  <c r="BK156"/>
  <c r="BK155"/>
  <c r="J153"/>
  <c r="BK148"/>
  <c r="BK147"/>
  <c r="J145"/>
  <c r="J144"/>
  <c r="BK140"/>
  <c r="J138"/>
  <c r="BK136"/>
  <c r="BK134"/>
  <c i="13" r="BK192"/>
  <c r="J190"/>
  <c r="BK189"/>
  <c r="J184"/>
  <c r="BK183"/>
  <c r="BK182"/>
  <c r="J181"/>
  <c r="J179"/>
  <c r="BK177"/>
  <c r="BK175"/>
  <c r="BK174"/>
  <c r="BK173"/>
  <c r="J169"/>
  <c r="J166"/>
  <c r="BK164"/>
  <c r="BK159"/>
  <c r="BK158"/>
  <c r="BK154"/>
  <c r="J144"/>
  <c r="BK143"/>
  <c r="BK141"/>
  <c r="J139"/>
  <c i="12" r="J175"/>
  <c r="J170"/>
  <c r="J169"/>
  <c r="J168"/>
  <c r="J167"/>
  <c r="BK164"/>
  <c r="J163"/>
  <c r="BK162"/>
  <c r="J158"/>
  <c r="BK157"/>
  <c r="BK156"/>
  <c r="J153"/>
  <c r="J152"/>
  <c r="BK151"/>
  <c r="BK148"/>
  <c r="BK147"/>
  <c r="BK146"/>
  <c r="J145"/>
  <c r="J141"/>
  <c r="J139"/>
  <c r="BK135"/>
  <c r="J133"/>
  <c r="BK130"/>
  <c i="11" r="J451"/>
  <c r="BK448"/>
  <c r="BK446"/>
  <c r="J444"/>
  <c r="J435"/>
  <c r="BK422"/>
  <c r="J421"/>
  <c r="BK419"/>
  <c r="J417"/>
  <c r="J414"/>
  <c r="BK413"/>
  <c r="BK411"/>
  <c r="J406"/>
  <c r="J404"/>
  <c r="BK402"/>
  <c r="BK400"/>
  <c r="J396"/>
  <c r="BK395"/>
  <c r="BK392"/>
  <c r="BK387"/>
  <c r="J386"/>
  <c r="J385"/>
  <c r="BK376"/>
  <c r="J370"/>
  <c r="BK364"/>
  <c r="BK358"/>
  <c r="J352"/>
  <c r="J348"/>
  <c r="J342"/>
  <c r="J339"/>
  <c r="BK269"/>
  <c r="BK266"/>
  <c r="J241"/>
  <c r="J224"/>
  <c r="BK188"/>
  <c r="J176"/>
  <c r="J165"/>
  <c i="10" r="BK132"/>
  <c r="J128"/>
  <c i="9" r="J138"/>
  <c r="J137"/>
  <c r="J136"/>
  <c r="J135"/>
  <c r="J134"/>
  <c r="BK126"/>
  <c i="8" r="BK182"/>
  <c r="BK181"/>
  <c r="J180"/>
  <c r="J178"/>
  <c r="BK177"/>
  <c r="BK176"/>
  <c r="BK173"/>
  <c r="BK172"/>
  <c r="BK170"/>
  <c r="BK169"/>
  <c r="BK168"/>
  <c r="BK167"/>
  <c r="J166"/>
  <c r="BK165"/>
  <c r="J164"/>
  <c r="J161"/>
  <c r="BK158"/>
  <c r="J156"/>
  <c r="BK155"/>
  <c r="BK154"/>
  <c r="BK153"/>
  <c r="BK151"/>
  <c r="J149"/>
  <c r="BK148"/>
  <c r="BK146"/>
  <c r="BK143"/>
  <c r="BK142"/>
  <c r="J140"/>
  <c r="J139"/>
  <c r="J136"/>
  <c r="J134"/>
  <c i="7" r="J178"/>
  <c r="J175"/>
  <c r="J173"/>
  <c r="J171"/>
  <c r="BK170"/>
  <c r="J167"/>
  <c r="BK163"/>
  <c r="BK160"/>
  <c r="J159"/>
  <c r="BK158"/>
  <c r="J155"/>
  <c r="BK154"/>
  <c r="BK150"/>
  <c r="BK149"/>
  <c r="J144"/>
  <c r="BK143"/>
  <c r="J140"/>
  <c r="J139"/>
  <c r="BK134"/>
  <c i="6" r="BK184"/>
  <c r="BK182"/>
  <c r="J178"/>
  <c r="J176"/>
  <c r="BK174"/>
  <c r="J173"/>
  <c r="BK172"/>
  <c r="J171"/>
  <c r="BK170"/>
  <c r="BK166"/>
  <c r="J164"/>
  <c r="J163"/>
  <c r="BK162"/>
  <c r="BK161"/>
  <c r="J160"/>
  <c r="BK156"/>
  <c r="BK155"/>
  <c r="BK148"/>
  <c r="J144"/>
  <c r="J143"/>
  <c r="BK141"/>
  <c r="BK140"/>
  <c r="J139"/>
  <c r="BK138"/>
  <c r="J136"/>
  <c r="BK134"/>
  <c i="5" r="J182"/>
  <c r="BK180"/>
  <c r="J178"/>
  <c r="J177"/>
  <c r="J176"/>
  <c r="J173"/>
  <c r="J172"/>
  <c r="BK171"/>
  <c r="BK169"/>
  <c r="BK167"/>
  <c r="J166"/>
  <c r="J164"/>
  <c r="J162"/>
  <c r="J159"/>
  <c r="BK157"/>
  <c r="BK156"/>
  <c r="J155"/>
  <c r="J150"/>
  <c r="J148"/>
  <c r="J147"/>
  <c r="BK145"/>
  <c r="BK144"/>
  <c r="BK143"/>
  <c r="J141"/>
  <c r="BK139"/>
  <c r="J138"/>
  <c r="BK134"/>
  <c i="4" r="J189"/>
  <c r="BK188"/>
  <c r="BK187"/>
  <c r="J186"/>
  <c r="BK183"/>
  <c r="BK182"/>
  <c r="J181"/>
  <c r="BK180"/>
  <c r="BK178"/>
  <c r="BK174"/>
  <c r="J173"/>
  <c r="BK172"/>
  <c r="BK171"/>
  <c r="BK167"/>
  <c r="BK164"/>
  <c r="J156"/>
  <c r="BK150"/>
  <c r="BK149"/>
  <c r="J147"/>
  <c r="BK144"/>
  <c r="J141"/>
  <c r="BK140"/>
  <c r="BK139"/>
  <c r="J137"/>
  <c r="J136"/>
  <c r="BK135"/>
  <c i="3" r="BK175"/>
  <c r="BK173"/>
  <c r="J169"/>
  <c r="J168"/>
  <c r="J166"/>
  <c r="BK165"/>
  <c r="BK164"/>
  <c r="BK163"/>
  <c r="J160"/>
  <c r="J157"/>
  <c r="BK155"/>
  <c r="BK154"/>
  <c r="J151"/>
  <c r="J150"/>
  <c r="BK148"/>
  <c r="BK147"/>
  <c r="BK146"/>
  <c r="BK143"/>
  <c r="J142"/>
  <c r="BK141"/>
  <c r="J139"/>
  <c r="BK138"/>
  <c r="BK137"/>
  <c r="J136"/>
  <c r="J134"/>
  <c r="BK132"/>
  <c r="J130"/>
  <c i="2" r="BK396"/>
  <c r="J394"/>
  <c r="J387"/>
  <c r="J376"/>
  <c r="J374"/>
  <c r="BK371"/>
  <c r="BK368"/>
  <c r="BK366"/>
  <c r="BK365"/>
  <c r="J364"/>
  <c r="BK362"/>
  <c r="J360"/>
  <c r="BK356"/>
  <c r="J352"/>
  <c r="J348"/>
  <c r="J347"/>
  <c r="BK343"/>
  <c r="BK337"/>
  <c r="J336"/>
  <c r="BK320"/>
  <c r="BK308"/>
  <c r="BK306"/>
  <c r="BK300"/>
  <c r="BK280"/>
  <c r="J264"/>
  <c r="J245"/>
  <c r="J242"/>
  <c r="BK217"/>
  <c r="J208"/>
  <c r="J198"/>
  <c r="J188"/>
  <c r="BK178"/>
  <c r="J159"/>
  <c i="21" l="1" r="T125"/>
  <c i="2" r="BK142"/>
  <c r="T142"/>
  <c r="P177"/>
  <c r="P220"/>
  <c r="P247"/>
  <c r="P296"/>
  <c r="P335"/>
  <c r="R342"/>
  <c r="R346"/>
  <c r="T359"/>
  <c r="P370"/>
  <c r="BK384"/>
  <c r="J384"/>
  <c r="J115"/>
  <c r="T400"/>
  <c i="3" r="T129"/>
  <c r="T144"/>
  <c r="P161"/>
  <c r="P172"/>
  <c i="4" r="BK134"/>
  <c r="J134"/>
  <c r="J101"/>
  <c r="BK138"/>
  <c r="J138"/>
  <c r="J102"/>
  <c r="T138"/>
  <c r="P145"/>
  <c r="R148"/>
  <c r="BK169"/>
  <c r="J169"/>
  <c r="J107"/>
  <c r="T177"/>
  <c i="5" r="BK137"/>
  <c r="J137"/>
  <c r="J103"/>
  <c r="T137"/>
  <c r="T132"/>
  <c r="P142"/>
  <c r="T142"/>
  <c r="P149"/>
  <c r="BK174"/>
  <c r="J174"/>
  <c r="J107"/>
  <c r="R174"/>
  <c r="P179"/>
  <c i="6" r="P137"/>
  <c r="P132"/>
  <c i="1" r="AU101"/>
  <c i="6" r="BK142"/>
  <c r="J142"/>
  <c r="J104"/>
  <c r="R142"/>
  <c r="BK146"/>
  <c r="J146"/>
  <c r="J105"/>
  <c r="R146"/>
  <c r="R149"/>
  <c r="P175"/>
  <c r="BK180"/>
  <c r="J180"/>
  <c r="J108"/>
  <c r="R180"/>
  <c i="7" r="BK137"/>
  <c r="J137"/>
  <c r="J103"/>
  <c r="T137"/>
  <c r="T132"/>
  <c r="T141"/>
  <c r="T147"/>
  <c r="R169"/>
  <c r="P174"/>
  <c i="8" r="R137"/>
  <c r="R132"/>
  <c r="BK147"/>
  <c r="J147"/>
  <c r="J106"/>
  <c r="BK174"/>
  <c r="J174"/>
  <c r="J107"/>
  <c r="R174"/>
  <c r="R179"/>
  <c i="9" r="R133"/>
  <c r="R130"/>
  <c r="R124"/>
  <c i="11" r="P142"/>
  <c r="T187"/>
  <c r="P238"/>
  <c r="T271"/>
  <c r="R338"/>
  <c r="BK390"/>
  <c r="J390"/>
  <c r="J109"/>
  <c r="R390"/>
  <c r="T394"/>
  <c r="T407"/>
  <c r="T418"/>
  <c r="P432"/>
  <c r="T450"/>
  <c i="12" r="T129"/>
  <c r="T144"/>
  <c r="T161"/>
  <c r="P172"/>
  <c i="13" r="BK138"/>
  <c r="J138"/>
  <c r="J102"/>
  <c r="BK148"/>
  <c r="J148"/>
  <c r="J103"/>
  <c r="BK151"/>
  <c r="J151"/>
  <c r="J104"/>
  <c r="BK165"/>
  <c r="J165"/>
  <c r="J106"/>
  <c r="BK172"/>
  <c r="J172"/>
  <c r="J107"/>
  <c r="R180"/>
  <c i="14" r="BK142"/>
  <c r="J142"/>
  <c r="J104"/>
  <c r="R142"/>
  <c r="P146"/>
  <c r="R149"/>
  <c r="T175"/>
  <c r="T180"/>
  <c i="15" r="P137"/>
  <c r="P132"/>
  <c i="1" r="AU112"/>
  <c i="15" r="P142"/>
  <c r="R146"/>
  <c r="P149"/>
  <c r="BK178"/>
  <c r="J178"/>
  <c r="J108"/>
  <c i="16" r="R137"/>
  <c r="R132"/>
  <c r="R141"/>
  <c r="BK148"/>
  <c r="J148"/>
  <c r="J106"/>
  <c r="BK168"/>
  <c r="J168"/>
  <c r="J107"/>
  <c r="BK173"/>
  <c r="J173"/>
  <c r="J108"/>
  <c i="17" r="BK137"/>
  <c r="J137"/>
  <c r="J103"/>
  <c r="T137"/>
  <c r="T132"/>
  <c r="T140"/>
  <c r="P146"/>
  <c r="R163"/>
  <c r="T168"/>
  <c i="18" r="P137"/>
  <c r="P132"/>
  <c i="1" r="AU115"/>
  <c i="18" r="R142"/>
  <c r="P146"/>
  <c r="P149"/>
  <c r="BK173"/>
  <c r="J173"/>
  <c r="J107"/>
  <c r="R178"/>
  <c i="2" r="R142"/>
  <c r="T177"/>
  <c r="T220"/>
  <c r="T247"/>
  <c r="R296"/>
  <c r="R335"/>
  <c r="P342"/>
  <c r="T346"/>
  <c r="R359"/>
  <c r="R370"/>
  <c r="R384"/>
  <c r="R400"/>
  <c i="3" r="R129"/>
  <c r="R144"/>
  <c r="T161"/>
  <c r="R172"/>
  <c i="4" r="T134"/>
  <c r="BK145"/>
  <c r="J145"/>
  <c r="J103"/>
  <c r="T145"/>
  <c r="P148"/>
  <c r="P162"/>
  <c r="P169"/>
  <c r="R169"/>
  <c r="R177"/>
  <c i="5" r="R137"/>
  <c r="R132"/>
  <c r="BK149"/>
  <c r="J149"/>
  <c r="J106"/>
  <c r="R149"/>
  <c r="P174"/>
  <c r="BK179"/>
  <c r="J179"/>
  <c r="J108"/>
  <c r="T179"/>
  <c i="6" r="BK137"/>
  <c r="J137"/>
  <c r="J103"/>
  <c r="R137"/>
  <c r="R132"/>
  <c r="BK149"/>
  <c r="J149"/>
  <c r="J106"/>
  <c r="P149"/>
  <c r="BK175"/>
  <c r="J175"/>
  <c r="J107"/>
  <c r="R175"/>
  <c r="P180"/>
  <c i="7" r="P137"/>
  <c r="P132"/>
  <c i="1" r="AU102"/>
  <c i="7" r="BK141"/>
  <c r="J141"/>
  <c r="J104"/>
  <c r="BK147"/>
  <c r="J147"/>
  <c r="J106"/>
  <c r="P147"/>
  <c r="BK169"/>
  <c r="J169"/>
  <c r="J107"/>
  <c r="T169"/>
  <c r="T174"/>
  <c i="8" r="T137"/>
  <c r="T132"/>
  <c r="P141"/>
  <c r="P147"/>
  <c r="T174"/>
  <c r="T179"/>
  <c i="9" r="P133"/>
  <c r="P130"/>
  <c r="P124"/>
  <c i="1" r="AU104"/>
  <c i="11" r="BK142"/>
  <c r="P187"/>
  <c r="R238"/>
  <c r="R271"/>
  <c r="T338"/>
  <c r="P383"/>
  <c r="T390"/>
  <c r="P394"/>
  <c r="P407"/>
  <c r="R418"/>
  <c r="R432"/>
  <c r="P450"/>
  <c i="12" r="BK129"/>
  <c r="BK144"/>
  <c r="J144"/>
  <c r="J102"/>
  <c r="BK161"/>
  <c r="J161"/>
  <c r="J103"/>
  <c r="BK172"/>
  <c r="J172"/>
  <c r="J104"/>
  <c i="13" r="BK134"/>
  <c r="J134"/>
  <c r="J101"/>
  <c r="T134"/>
  <c r="P138"/>
  <c r="P148"/>
  <c r="P151"/>
  <c r="T165"/>
  <c r="T172"/>
  <c r="T180"/>
  <c i="14" r="BK137"/>
  <c r="J137"/>
  <c r="J103"/>
  <c r="T137"/>
  <c r="T132"/>
  <c r="P142"/>
  <c r="BK149"/>
  <c r="J149"/>
  <c r="J106"/>
  <c r="BK175"/>
  <c r="J175"/>
  <c r="J107"/>
  <c r="P180"/>
  <c i="15" r="BK137"/>
  <c r="J137"/>
  <c r="J103"/>
  <c r="T137"/>
  <c r="T132"/>
  <c r="R142"/>
  <c r="T146"/>
  <c r="T149"/>
  <c r="R173"/>
  <c r="R178"/>
  <c i="16" r="P137"/>
  <c r="P132"/>
  <c i="1" r="AU113"/>
  <c i="16" r="P141"/>
  <c r="BK145"/>
  <c r="J145"/>
  <c r="J105"/>
  <c r="T145"/>
  <c r="T148"/>
  <c r="R168"/>
  <c r="R173"/>
  <c i="17" r="R137"/>
  <c r="R132"/>
  <c r="R140"/>
  <c r="R146"/>
  <c r="P163"/>
  <c r="P168"/>
  <c i="18" r="BK142"/>
  <c r="J142"/>
  <c r="J104"/>
  <c r="T142"/>
  <c r="R146"/>
  <c r="T149"/>
  <c r="R173"/>
  <c r="BK178"/>
  <c r="J178"/>
  <c r="J108"/>
  <c i="19" r="BK137"/>
  <c r="J137"/>
  <c r="J103"/>
  <c r="R137"/>
  <c r="R132"/>
  <c r="R142"/>
  <c r="BK146"/>
  <c r="J146"/>
  <c r="J105"/>
  <c r="P146"/>
  <c r="T146"/>
  <c r="R149"/>
  <c r="P175"/>
  <c r="T175"/>
  <c r="R180"/>
  <c i="20" r="T133"/>
  <c r="T130"/>
  <c r="T124"/>
  <c i="2" r="P142"/>
  <c r="P141"/>
  <c r="BK177"/>
  <c r="J177"/>
  <c r="J103"/>
  <c r="BK220"/>
  <c r="J220"/>
  <c r="J104"/>
  <c r="R247"/>
  <c r="T296"/>
  <c r="T335"/>
  <c r="BK346"/>
  <c r="J346"/>
  <c r="J111"/>
  <c r="P346"/>
  <c r="P359"/>
  <c r="T370"/>
  <c r="P384"/>
  <c r="BK400"/>
  <c r="J400"/>
  <c r="J116"/>
  <c i="3" r="P129"/>
  <c r="P144"/>
  <c r="R161"/>
  <c r="T172"/>
  <c i="4" r="R134"/>
  <c r="P138"/>
  <c r="BK148"/>
  <c r="J148"/>
  <c r="J104"/>
  <c r="BK162"/>
  <c r="J162"/>
  <c r="J106"/>
  <c r="R162"/>
  <c r="P177"/>
  <c i="5" r="P137"/>
  <c r="P132"/>
  <c i="1" r="AU100"/>
  <c i="5" r="BK142"/>
  <c r="J142"/>
  <c r="J104"/>
  <c r="R142"/>
  <c r="BK146"/>
  <c r="J146"/>
  <c r="J105"/>
  <c r="P146"/>
  <c r="R146"/>
  <c r="T146"/>
  <c r="T149"/>
  <c r="T174"/>
  <c r="R179"/>
  <c i="6" r="T137"/>
  <c r="T132"/>
  <c r="P142"/>
  <c r="T142"/>
  <c r="P146"/>
  <c r="T146"/>
  <c r="T149"/>
  <c r="T175"/>
  <c r="T180"/>
  <c i="7" r="R137"/>
  <c r="R132"/>
  <c r="P141"/>
  <c r="R141"/>
  <c r="R147"/>
  <c r="P169"/>
  <c r="BK174"/>
  <c r="J174"/>
  <c r="J108"/>
  <c r="R174"/>
  <c i="8" r="BK137"/>
  <c r="J137"/>
  <c r="J103"/>
  <c r="BK141"/>
  <c r="J141"/>
  <c r="J104"/>
  <c r="R141"/>
  <c r="T147"/>
  <c r="P174"/>
  <c r="P179"/>
  <c i="9" r="BK133"/>
  <c r="J133"/>
  <c r="J102"/>
  <c i="11" r="T142"/>
  <c r="R187"/>
  <c r="T238"/>
  <c r="P271"/>
  <c r="P338"/>
  <c r="R383"/>
  <c r="P390"/>
  <c r="R394"/>
  <c r="R407"/>
  <c r="P418"/>
  <c r="T432"/>
  <c r="R450"/>
  <c i="12" r="P129"/>
  <c r="P144"/>
  <c r="R161"/>
  <c r="R172"/>
  <c i="13" r="P134"/>
  <c r="T138"/>
  <c r="T148"/>
  <c r="T151"/>
  <c r="P165"/>
  <c r="R172"/>
  <c r="BK180"/>
  <c r="J180"/>
  <c r="J109"/>
  <c i="14" r="R137"/>
  <c r="R132"/>
  <c r="BK146"/>
  <c r="J146"/>
  <c r="J105"/>
  <c r="R146"/>
  <c r="P149"/>
  <c r="P175"/>
  <c r="BK180"/>
  <c r="J180"/>
  <c r="J108"/>
  <c i="15" r="R137"/>
  <c r="R132"/>
  <c r="BK146"/>
  <c r="J146"/>
  <c r="J105"/>
  <c r="BK149"/>
  <c r="J149"/>
  <c r="J106"/>
  <c r="BK173"/>
  <c r="J173"/>
  <c r="J107"/>
  <c r="T173"/>
  <c r="P178"/>
  <c i="16" r="BK141"/>
  <c r="J141"/>
  <c r="J104"/>
  <c r="T141"/>
  <c r="R145"/>
  <c r="R148"/>
  <c r="P168"/>
  <c r="P173"/>
  <c i="17" r="P137"/>
  <c r="P132"/>
  <c i="1" r="AU114"/>
  <c i="17" r="P140"/>
  <c r="T146"/>
  <c r="T163"/>
  <c r="R168"/>
  <c i="18" r="BK137"/>
  <c r="J137"/>
  <c r="J103"/>
  <c r="R137"/>
  <c r="R132"/>
  <c r="P142"/>
  <c r="T146"/>
  <c r="R149"/>
  <c r="P173"/>
  <c r="T178"/>
  <c i="19" r="P137"/>
  <c r="P132"/>
  <c i="1" r="AU116"/>
  <c i="19" r="T137"/>
  <c r="T132"/>
  <c r="BK149"/>
  <c r="J149"/>
  <c r="J106"/>
  <c r="T149"/>
  <c r="BK180"/>
  <c r="J180"/>
  <c r="J108"/>
  <c r="T180"/>
  <c i="20" r="R133"/>
  <c r="R130"/>
  <c r="R124"/>
  <c i="2" r="R177"/>
  <c r="R220"/>
  <c r="BK247"/>
  <c r="J247"/>
  <c r="J106"/>
  <c r="BK296"/>
  <c r="J296"/>
  <c r="J107"/>
  <c r="BK335"/>
  <c r="J335"/>
  <c r="J108"/>
  <c r="BK342"/>
  <c r="J342"/>
  <c r="J109"/>
  <c r="T342"/>
  <c r="BK359"/>
  <c r="J359"/>
  <c r="J112"/>
  <c r="BK370"/>
  <c r="J370"/>
  <c r="J113"/>
  <c r="T384"/>
  <c r="P400"/>
  <c i="3" r="BK129"/>
  <c r="J129"/>
  <c r="J101"/>
  <c r="BK144"/>
  <c r="J144"/>
  <c r="J102"/>
  <c r="BK161"/>
  <c r="J161"/>
  <c r="J103"/>
  <c r="BK172"/>
  <c r="J172"/>
  <c r="J104"/>
  <c i="4" r="P134"/>
  <c r="P133"/>
  <c i="1" r="AU99"/>
  <c i="4" r="R138"/>
  <c r="R145"/>
  <c r="T148"/>
  <c r="T162"/>
  <c r="T169"/>
  <c r="BK177"/>
  <c r="J177"/>
  <c r="J109"/>
  <c i="8" r="P137"/>
  <c r="P132"/>
  <c i="1" r="AU103"/>
  <c i="8" r="T141"/>
  <c r="R147"/>
  <c r="BK179"/>
  <c r="J179"/>
  <c r="J108"/>
  <c i="9" r="T133"/>
  <c r="T130"/>
  <c r="T124"/>
  <c i="11" r="R142"/>
  <c r="R141"/>
  <c r="BK187"/>
  <c r="J187"/>
  <c r="J103"/>
  <c r="BK238"/>
  <c r="J238"/>
  <c r="J104"/>
  <c r="BK271"/>
  <c r="J271"/>
  <c r="J106"/>
  <c r="BK338"/>
  <c r="J338"/>
  <c r="J107"/>
  <c r="BK383"/>
  <c r="J383"/>
  <c r="J108"/>
  <c r="T383"/>
  <c r="BK394"/>
  <c r="J394"/>
  <c r="J111"/>
  <c r="BK407"/>
  <c r="J407"/>
  <c r="J112"/>
  <c r="BK418"/>
  <c r="J418"/>
  <c r="J113"/>
  <c r="BK432"/>
  <c r="J432"/>
  <c r="J115"/>
  <c r="BK450"/>
  <c r="J450"/>
  <c r="J116"/>
  <c i="12" r="R129"/>
  <c r="R144"/>
  <c r="P161"/>
  <c r="T172"/>
  <c i="13" r="R134"/>
  <c r="R138"/>
  <c r="R148"/>
  <c r="R151"/>
  <c r="R165"/>
  <c r="P172"/>
  <c r="P180"/>
  <c i="14" r="P137"/>
  <c r="P132"/>
  <c i="1" r="AU111"/>
  <c i="14" r="T142"/>
  <c r="T146"/>
  <c r="T149"/>
  <c r="R175"/>
  <c r="R180"/>
  <c i="15" r="BK142"/>
  <c r="J142"/>
  <c r="J104"/>
  <c r="T142"/>
  <c r="P146"/>
  <c r="R149"/>
  <c r="P173"/>
  <c r="T178"/>
  <c i="16" r="BK137"/>
  <c r="J137"/>
  <c r="J103"/>
  <c r="T137"/>
  <c r="T132"/>
  <c r="P145"/>
  <c r="P148"/>
  <c r="T168"/>
  <c r="T173"/>
  <c i="17" r="BK140"/>
  <c r="J140"/>
  <c r="J104"/>
  <c r="BK146"/>
  <c r="J146"/>
  <c r="J106"/>
  <c r="BK163"/>
  <c r="J163"/>
  <c r="J107"/>
  <c r="BK168"/>
  <c r="J168"/>
  <c r="J108"/>
  <c i="18" r="T137"/>
  <c r="T132"/>
  <c r="BK146"/>
  <c r="J146"/>
  <c r="J105"/>
  <c r="BK149"/>
  <c r="J149"/>
  <c r="J106"/>
  <c r="T173"/>
  <c r="P178"/>
  <c i="19" r="BK142"/>
  <c r="J142"/>
  <c r="J104"/>
  <c r="P142"/>
  <c r="T142"/>
  <c r="R146"/>
  <c r="P149"/>
  <c r="BK175"/>
  <c r="J175"/>
  <c r="J107"/>
  <c r="R175"/>
  <c r="P180"/>
  <c i="20" r="BK133"/>
  <c r="J133"/>
  <c r="J102"/>
  <c r="P133"/>
  <c r="P130"/>
  <c r="P124"/>
  <c i="1" r="AU117"/>
  <c i="2" r="F96"/>
  <c r="J136"/>
  <c r="BF143"/>
  <c r="BF159"/>
  <c r="BF198"/>
  <c r="BF208"/>
  <c r="BF223"/>
  <c r="BF243"/>
  <c r="BF248"/>
  <c r="BF308"/>
  <c r="BF325"/>
  <c r="BF347"/>
  <c r="BF348"/>
  <c r="BF356"/>
  <c r="BF358"/>
  <c r="BF373"/>
  <c r="BF375"/>
  <c r="BF376"/>
  <c r="BF387"/>
  <c r="BF396"/>
  <c i="3" r="J93"/>
  <c r="J95"/>
  <c r="E114"/>
  <c r="F124"/>
  <c r="BF130"/>
  <c r="BF134"/>
  <c r="BF137"/>
  <c r="BF138"/>
  <c r="BF139"/>
  <c r="BF141"/>
  <c r="BF149"/>
  <c r="BF152"/>
  <c r="BF156"/>
  <c r="BF158"/>
  <c r="BF165"/>
  <c r="BF168"/>
  <c r="BF169"/>
  <c i="4" r="J95"/>
  <c r="E119"/>
  <c r="BF136"/>
  <c r="BF146"/>
  <c r="BF149"/>
  <c r="BF151"/>
  <c r="BF155"/>
  <c r="BF180"/>
  <c r="BF183"/>
  <c r="BF184"/>
  <c i="5" r="E85"/>
  <c r="J93"/>
  <c r="J95"/>
  <c r="F128"/>
  <c r="F129"/>
  <c r="BF139"/>
  <c r="BF147"/>
  <c r="BF162"/>
  <c r="BF165"/>
  <c r="BF170"/>
  <c r="BF171"/>
  <c r="BF176"/>
  <c r="BF177"/>
  <c r="BF181"/>
  <c r="BK135"/>
  <c r="J135"/>
  <c r="J102"/>
  <c i="6" r="F95"/>
  <c r="F96"/>
  <c r="J129"/>
  <c r="BF138"/>
  <c r="BF139"/>
  <c r="BF141"/>
  <c r="BF143"/>
  <c r="BF152"/>
  <c r="BF159"/>
  <c r="BF163"/>
  <c r="BF165"/>
  <c r="BF171"/>
  <c r="BF183"/>
  <c r="BF184"/>
  <c i="7" r="F95"/>
  <c r="J96"/>
  <c r="BF144"/>
  <c r="BF148"/>
  <c r="BF150"/>
  <c r="BF151"/>
  <c r="BF152"/>
  <c r="BF154"/>
  <c r="BF155"/>
  <c r="BF156"/>
  <c r="BF157"/>
  <c r="BF160"/>
  <c r="BF163"/>
  <c r="BF164"/>
  <c r="BF165"/>
  <c r="BF167"/>
  <c r="BF168"/>
  <c r="BF170"/>
  <c r="BF171"/>
  <c r="BF175"/>
  <c r="BF176"/>
  <c r="BF178"/>
  <c r="BK135"/>
  <c r="J135"/>
  <c r="J102"/>
  <c i="8" r="E85"/>
  <c r="J93"/>
  <c r="F96"/>
  <c r="F128"/>
  <c r="BF140"/>
  <c r="BF142"/>
  <c r="BF143"/>
  <c r="BF146"/>
  <c r="BF149"/>
  <c r="BF151"/>
  <c r="BF152"/>
  <c r="BF156"/>
  <c r="BF158"/>
  <c r="BF159"/>
  <c r="BF160"/>
  <c r="BF161"/>
  <c r="BF170"/>
  <c r="BF178"/>
  <c r="BK135"/>
  <c r="J135"/>
  <c r="J102"/>
  <c i="9" r="J93"/>
  <c r="BF132"/>
  <c r="BF136"/>
  <c i="10" r="J93"/>
  <c r="F121"/>
  <c r="J122"/>
  <c r="BF128"/>
  <c r="BF134"/>
  <c r="BK133"/>
  <c r="J133"/>
  <c r="J103"/>
  <c i="11" r="E85"/>
  <c r="F95"/>
  <c r="J96"/>
  <c r="J136"/>
  <c r="BF165"/>
  <c r="BF212"/>
  <c r="BF235"/>
  <c r="BF239"/>
  <c r="BF266"/>
  <c r="BF272"/>
  <c r="BF346"/>
  <c r="BF348"/>
  <c r="BF350"/>
  <c r="BF358"/>
  <c r="BF376"/>
  <c r="BF384"/>
  <c r="BF389"/>
  <c r="BF395"/>
  <c r="BF398"/>
  <c r="BF400"/>
  <c r="BF402"/>
  <c r="BF404"/>
  <c r="BF416"/>
  <c r="BF420"/>
  <c r="BF449"/>
  <c r="BF451"/>
  <c i="12" r="E85"/>
  <c r="J95"/>
  <c r="F125"/>
  <c r="BF132"/>
  <c r="BF136"/>
  <c r="BF138"/>
  <c r="BF143"/>
  <c r="BF146"/>
  <c r="BF151"/>
  <c r="BF157"/>
  <c r="BF158"/>
  <c r="BF163"/>
  <c r="BF168"/>
  <c r="BF169"/>
  <c i="13" r="J95"/>
  <c r="F96"/>
  <c r="BF143"/>
  <c r="BF146"/>
  <c r="BF150"/>
  <c r="BF157"/>
  <c r="BF168"/>
  <c r="BF177"/>
  <c r="BF183"/>
  <c r="BF185"/>
  <c r="BF189"/>
  <c r="BK178"/>
  <c r="J178"/>
  <c r="J108"/>
  <c i="14" r="E118"/>
  <c r="F129"/>
  <c r="BF134"/>
  <c r="BF143"/>
  <c r="BF156"/>
  <c r="BF157"/>
  <c r="BF162"/>
  <c r="BF164"/>
  <c r="BF165"/>
  <c r="BF166"/>
  <c r="BF169"/>
  <c r="BF171"/>
  <c r="BF177"/>
  <c r="BF178"/>
  <c r="BF179"/>
  <c r="BK135"/>
  <c r="J135"/>
  <c r="J102"/>
  <c i="15" r="F95"/>
  <c r="J96"/>
  <c r="BF134"/>
  <c r="BF136"/>
  <c r="BF140"/>
  <c r="BF145"/>
  <c r="BF147"/>
  <c r="BF151"/>
  <c r="BF156"/>
  <c r="BF180"/>
  <c r="BF181"/>
  <c i="16" r="F96"/>
  <c r="BF134"/>
  <c r="BF146"/>
  <c r="BF151"/>
  <c r="BF152"/>
  <c r="BF169"/>
  <c r="BF171"/>
  <c r="BF174"/>
  <c r="BK135"/>
  <c r="J135"/>
  <c r="J102"/>
  <c i="17" r="J96"/>
  <c r="J126"/>
  <c r="BF134"/>
  <c r="BF136"/>
  <c r="BF141"/>
  <c r="BF143"/>
  <c r="BF152"/>
  <c r="BF161"/>
  <c r="BF170"/>
  <c i="18" r="F96"/>
  <c r="J128"/>
  <c r="BF144"/>
  <c r="BF145"/>
  <c r="BF155"/>
  <c r="BF159"/>
  <c r="BF163"/>
  <c r="BF169"/>
  <c r="BF182"/>
  <c r="BK133"/>
  <c r="J133"/>
  <c r="J101"/>
  <c r="BK135"/>
  <c r="J135"/>
  <c r="J102"/>
  <c i="19" r="E85"/>
  <c r="J93"/>
  <c r="J96"/>
  <c r="F129"/>
  <c r="BF139"/>
  <c r="BF143"/>
  <c r="BF145"/>
  <c r="BF148"/>
  <c r="BF152"/>
  <c r="BF156"/>
  <c r="BF158"/>
  <c r="BF160"/>
  <c r="BF163"/>
  <c r="BF167"/>
  <c r="BF172"/>
  <c r="BF178"/>
  <c r="BF181"/>
  <c r="BF182"/>
  <c r="BF183"/>
  <c i="2" r="J134"/>
  <c r="J137"/>
  <c r="BF178"/>
  <c r="BF188"/>
  <c r="BF219"/>
  <c r="BF221"/>
  <c r="BF240"/>
  <c r="BF242"/>
  <c r="BF264"/>
  <c r="BF280"/>
  <c r="BF297"/>
  <c r="BF304"/>
  <c r="BF310"/>
  <c r="BF320"/>
  <c r="BF330"/>
  <c r="BF337"/>
  <c r="BF343"/>
  <c r="BF350"/>
  <c r="BF354"/>
  <c r="BF363"/>
  <c r="BF372"/>
  <c r="BF377"/>
  <c r="BF385"/>
  <c r="BF401"/>
  <c r="BF403"/>
  <c i="3" r="F96"/>
  <c r="J125"/>
  <c r="BF131"/>
  <c r="BF133"/>
  <c r="BF136"/>
  <c r="BF145"/>
  <c r="BF146"/>
  <c r="BF147"/>
  <c r="BF153"/>
  <c r="BF157"/>
  <c r="BF160"/>
  <c r="BF174"/>
  <c i="4" r="J93"/>
  <c r="J130"/>
  <c r="BF141"/>
  <c r="BF144"/>
  <c r="BF150"/>
  <c r="BF154"/>
  <c r="BF164"/>
  <c r="BF167"/>
  <c r="BF170"/>
  <c r="BF172"/>
  <c r="BF174"/>
  <c r="BF178"/>
  <c r="BF182"/>
  <c r="BF186"/>
  <c r="BF189"/>
  <c r="BK160"/>
  <c r="J160"/>
  <c r="J105"/>
  <c r="BK175"/>
  <c r="J175"/>
  <c r="J108"/>
  <c i="5" r="J96"/>
  <c r="BF136"/>
  <c r="BF138"/>
  <c r="BF140"/>
  <c r="BF143"/>
  <c r="BF145"/>
  <c r="BF148"/>
  <c r="BF150"/>
  <c r="BF151"/>
  <c r="BF152"/>
  <c r="BF159"/>
  <c r="BF168"/>
  <c r="BF169"/>
  <c r="BF178"/>
  <c i="6" r="E85"/>
  <c r="J93"/>
  <c r="J95"/>
  <c r="BF134"/>
  <c r="BF136"/>
  <c r="BF145"/>
  <c r="BF153"/>
  <c r="BF155"/>
  <c r="BF164"/>
  <c r="BF167"/>
  <c r="BF177"/>
  <c r="BF178"/>
  <c r="BF181"/>
  <c r="BK133"/>
  <c i="7" r="J93"/>
  <c r="F96"/>
  <c r="BF139"/>
  <c r="BF142"/>
  <c r="BF149"/>
  <c r="BF161"/>
  <c r="BF172"/>
  <c r="BF173"/>
  <c r="BF177"/>
  <c i="8" r="J95"/>
  <c r="BF134"/>
  <c r="BF138"/>
  <c r="BF144"/>
  <c r="BF154"/>
  <c r="BF162"/>
  <c r="BF168"/>
  <c r="BF172"/>
  <c r="BF173"/>
  <c r="BF175"/>
  <c r="BF176"/>
  <c r="BF180"/>
  <c r="BF182"/>
  <c r="BF183"/>
  <c i="1" r="AV103"/>
  <c i="8" r="BK133"/>
  <c r="J133"/>
  <c r="J101"/>
  <c r="BK145"/>
  <c r="J145"/>
  <c r="J105"/>
  <c i="9" r="F94"/>
  <c r="J118"/>
  <c r="BF126"/>
  <c r="BF134"/>
  <c r="BF135"/>
  <c r="BF138"/>
  <c r="BK125"/>
  <c i="10" r="F94"/>
  <c r="BF132"/>
  <c i="11" r="BF143"/>
  <c r="BF176"/>
  <c r="BF188"/>
  <c r="BF224"/>
  <c r="BF237"/>
  <c r="BF241"/>
  <c r="BF342"/>
  <c r="BF392"/>
  <c r="BF406"/>
  <c r="BF410"/>
  <c r="BF413"/>
  <c r="BF415"/>
  <c r="BF417"/>
  <c r="BF421"/>
  <c r="BF424"/>
  <c r="BF425"/>
  <c r="BF426"/>
  <c r="BF427"/>
  <c r="BF428"/>
  <c r="BF430"/>
  <c r="BF453"/>
  <c r="BF455"/>
  <c r="BF459"/>
  <c i="12" r="F95"/>
  <c r="J96"/>
  <c r="J122"/>
  <c r="BF135"/>
  <c r="BF139"/>
  <c r="BF140"/>
  <c r="BF142"/>
  <c r="BF149"/>
  <c r="BF153"/>
  <c r="BF154"/>
  <c r="BF159"/>
  <c r="BF160"/>
  <c r="BF164"/>
  <c r="BF171"/>
  <c i="13" r="E119"/>
  <c r="J127"/>
  <c r="J130"/>
  <c r="BF135"/>
  <c r="BF137"/>
  <c r="BF139"/>
  <c r="BF140"/>
  <c r="BF141"/>
  <c r="BF145"/>
  <c r="BF156"/>
  <c r="BF158"/>
  <c r="BF161"/>
  <c r="BF162"/>
  <c r="BF167"/>
  <c r="BF169"/>
  <c r="BF174"/>
  <c r="BF182"/>
  <c r="BF191"/>
  <c r="BK163"/>
  <c r="J163"/>
  <c r="J105"/>
  <c i="14" r="F95"/>
  <c r="J96"/>
  <c r="J126"/>
  <c r="BF138"/>
  <c r="BF139"/>
  <c r="BF140"/>
  <c r="BF145"/>
  <c r="BF147"/>
  <c r="BF148"/>
  <c r="BF151"/>
  <c r="BF153"/>
  <c r="BF160"/>
  <c r="BF167"/>
  <c r="BF173"/>
  <c r="BF181"/>
  <c r="BK133"/>
  <c r="J133"/>
  <c r="J101"/>
  <c i="15" r="E85"/>
  <c r="J93"/>
  <c r="F96"/>
  <c r="BF141"/>
  <c r="BF148"/>
  <c r="BF150"/>
  <c r="BF152"/>
  <c r="BF159"/>
  <c r="BF164"/>
  <c r="BF165"/>
  <c r="BF167"/>
  <c r="BF169"/>
  <c r="BF170"/>
  <c r="BF172"/>
  <c r="BF175"/>
  <c r="BF176"/>
  <c i="16" r="J93"/>
  <c r="J96"/>
  <c r="BF140"/>
  <c r="BF143"/>
  <c r="BF149"/>
  <c r="BF150"/>
  <c r="BF153"/>
  <c r="BF160"/>
  <c r="BF161"/>
  <c r="BF172"/>
  <c r="BF176"/>
  <c i="17" r="F96"/>
  <c r="BF138"/>
  <c r="BF142"/>
  <c r="BF148"/>
  <c r="BF149"/>
  <c r="BF154"/>
  <c r="BF155"/>
  <c r="BF156"/>
  <c r="BF160"/>
  <c r="BF162"/>
  <c r="BF165"/>
  <c r="BF166"/>
  <c r="BF167"/>
  <c r="BF169"/>
  <c r="BK133"/>
  <c r="J133"/>
  <c r="J101"/>
  <c r="BK144"/>
  <c r="J144"/>
  <c r="J105"/>
  <c i="18" r="E85"/>
  <c r="J93"/>
  <c r="J96"/>
  <c r="BF134"/>
  <c r="BF141"/>
  <c r="BF150"/>
  <c r="BF152"/>
  <c r="BF153"/>
  <c r="BF157"/>
  <c r="BF158"/>
  <c r="BF161"/>
  <c r="BF162"/>
  <c r="BF172"/>
  <c r="BF176"/>
  <c r="BF181"/>
  <c i="19" r="F95"/>
  <c r="BF134"/>
  <c r="BF144"/>
  <c r="BF154"/>
  <c r="BF155"/>
  <c r="BF159"/>
  <c r="BF161"/>
  <c r="BF164"/>
  <c r="BF173"/>
  <c r="BF174"/>
  <c r="BF179"/>
  <c r="BF184"/>
  <c r="BK133"/>
  <c r="J133"/>
  <c r="J101"/>
  <c i="20" r="E85"/>
  <c r="J93"/>
  <c r="BF134"/>
  <c r="BF138"/>
  <c i="2" r="E85"/>
  <c r="BF300"/>
  <c r="BF306"/>
  <c r="BF339"/>
  <c r="BF341"/>
  <c r="BF361"/>
  <c r="BF364"/>
  <c r="BF367"/>
  <c r="BF368"/>
  <c r="BF371"/>
  <c r="BF374"/>
  <c r="BF398"/>
  <c r="BF405"/>
  <c r="BF409"/>
  <c r="BK244"/>
  <c r="J244"/>
  <c r="J105"/>
  <c i="3" r="BF140"/>
  <c r="BF142"/>
  <c r="BF143"/>
  <c r="BF151"/>
  <c r="BF159"/>
  <c r="BF163"/>
  <c r="BF166"/>
  <c r="BF171"/>
  <c i="4" r="F96"/>
  <c r="F129"/>
  <c r="BF137"/>
  <c r="BF139"/>
  <c r="BF140"/>
  <c r="BF142"/>
  <c r="BF152"/>
  <c r="BF153"/>
  <c r="BF157"/>
  <c r="BF158"/>
  <c r="BF159"/>
  <c r="BF161"/>
  <c r="BF163"/>
  <c r="BF166"/>
  <c r="BF168"/>
  <c r="BF185"/>
  <c i="5" r="BF134"/>
  <c r="BF153"/>
  <c r="BF155"/>
  <c r="BF157"/>
  <c r="BF158"/>
  <c r="BF161"/>
  <c r="BF167"/>
  <c r="BF180"/>
  <c i="6" r="BF140"/>
  <c r="BF144"/>
  <c r="BF147"/>
  <c r="BF156"/>
  <c r="BF157"/>
  <c r="BF158"/>
  <c r="BF160"/>
  <c r="BF162"/>
  <c r="BF166"/>
  <c r="BF169"/>
  <c r="BF176"/>
  <c r="BK135"/>
  <c r="J135"/>
  <c r="J102"/>
  <c i="7" r="E85"/>
  <c r="J95"/>
  <c r="BF134"/>
  <c r="BF136"/>
  <c r="BF138"/>
  <c r="BF140"/>
  <c r="BF143"/>
  <c r="BF146"/>
  <c r="BF153"/>
  <c r="BF158"/>
  <c r="BF159"/>
  <c r="BF162"/>
  <c r="BF166"/>
  <c r="BK133"/>
  <c r="BK132"/>
  <c r="J132"/>
  <c r="J100"/>
  <c r="BK145"/>
  <c r="J145"/>
  <c r="J105"/>
  <c i="8" r="J96"/>
  <c r="BF136"/>
  <c r="BF139"/>
  <c r="BF148"/>
  <c r="BF150"/>
  <c r="BF153"/>
  <c r="BF155"/>
  <c r="BF157"/>
  <c r="BF163"/>
  <c r="BF164"/>
  <c r="BF165"/>
  <c r="BF166"/>
  <c r="BF167"/>
  <c r="BF169"/>
  <c r="BF171"/>
  <c r="BF177"/>
  <c r="BF181"/>
  <c i="9" r="E85"/>
  <c r="F120"/>
  <c r="J121"/>
  <c i="10" r="E85"/>
  <c r="J91"/>
  <c i="11" r="J93"/>
  <c r="F96"/>
  <c r="BF200"/>
  <c r="BF267"/>
  <c r="BF269"/>
  <c r="BF364"/>
  <c r="BF370"/>
  <c r="BF385"/>
  <c r="BF386"/>
  <c r="BF387"/>
  <c r="BF391"/>
  <c r="BF396"/>
  <c r="BF408"/>
  <c r="BF411"/>
  <c r="BF412"/>
  <c r="BF414"/>
  <c r="BF422"/>
  <c r="BF423"/>
  <c r="BF433"/>
  <c r="BF435"/>
  <c r="BF444"/>
  <c i="12" r="BF130"/>
  <c r="BF141"/>
  <c r="BF147"/>
  <c r="BF148"/>
  <c r="BF152"/>
  <c r="BF156"/>
  <c r="BF162"/>
  <c r="BF165"/>
  <c r="BF166"/>
  <c r="BF167"/>
  <c r="BF170"/>
  <c r="BF173"/>
  <c r="BF175"/>
  <c i="13" r="F95"/>
  <c r="BF147"/>
  <c r="BF159"/>
  <c r="BF164"/>
  <c r="BF166"/>
  <c r="BF170"/>
  <c r="BF173"/>
  <c r="BF181"/>
  <c r="BF186"/>
  <c r="BF190"/>
  <c r="BF193"/>
  <c i="14" r="J128"/>
  <c r="BF136"/>
  <c r="BF152"/>
  <c r="BF155"/>
  <c r="BF158"/>
  <c r="BF159"/>
  <c r="BF163"/>
  <c r="BF172"/>
  <c r="BF174"/>
  <c i="15" r="J95"/>
  <c r="BF138"/>
  <c r="BF139"/>
  <c r="BF143"/>
  <c r="BF144"/>
  <c r="BF154"/>
  <c r="BF155"/>
  <c r="BF161"/>
  <c r="BF162"/>
  <c r="BF166"/>
  <c r="BF171"/>
  <c r="BF174"/>
  <c r="BF177"/>
  <c r="BF182"/>
  <c r="BK135"/>
  <c r="J135"/>
  <c r="J102"/>
  <c i="16" r="E85"/>
  <c r="J95"/>
  <c r="F128"/>
  <c r="BF136"/>
  <c r="BF142"/>
  <c r="BF147"/>
  <c r="BF154"/>
  <c r="BF157"/>
  <c r="BF162"/>
  <c r="BF163"/>
  <c r="BF164"/>
  <c r="BF167"/>
  <c r="BF175"/>
  <c r="BF177"/>
  <c r="BK133"/>
  <c r="J133"/>
  <c r="J101"/>
  <c i="17" r="E85"/>
  <c r="F95"/>
  <c r="J128"/>
  <c r="BF145"/>
  <c r="BF150"/>
  <c r="BF151"/>
  <c r="BF157"/>
  <c r="BF158"/>
  <c r="BF159"/>
  <c r="BF164"/>
  <c r="BF171"/>
  <c r="BF172"/>
  <c i="18" r="F128"/>
  <c r="BF139"/>
  <c r="BF140"/>
  <c r="BF143"/>
  <c r="BF154"/>
  <c r="BF156"/>
  <c r="BF160"/>
  <c r="BF165"/>
  <c r="BF166"/>
  <c r="BF167"/>
  <c r="BF168"/>
  <c r="BF171"/>
  <c r="BF175"/>
  <c r="BF177"/>
  <c r="BF180"/>
  <c i="19" r="BF141"/>
  <c r="BF151"/>
  <c r="BF153"/>
  <c r="BF157"/>
  <c r="BF165"/>
  <c r="BF168"/>
  <c r="BF170"/>
  <c r="BF171"/>
  <c r="BF177"/>
  <c r="BK135"/>
  <c r="J135"/>
  <c r="J102"/>
  <c i="20" r="F93"/>
  <c r="J94"/>
  <c r="F121"/>
  <c r="BF132"/>
  <c r="BF135"/>
  <c r="BF137"/>
  <c i="21" r="E85"/>
  <c r="J91"/>
  <c r="F93"/>
  <c r="J93"/>
  <c r="F94"/>
  <c r="J94"/>
  <c r="BF128"/>
  <c r="BF132"/>
  <c r="BF134"/>
  <c i="1" r="BD118"/>
  <c i="21" r="BK127"/>
  <c r="J127"/>
  <c r="J100"/>
  <c i="2" r="F95"/>
  <c r="BF168"/>
  <c r="BF217"/>
  <c r="BF245"/>
  <c r="BF315"/>
  <c r="BF336"/>
  <c r="BF338"/>
  <c r="BF344"/>
  <c r="BF352"/>
  <c r="BF360"/>
  <c r="BF362"/>
  <c r="BF365"/>
  <c r="BF366"/>
  <c r="BF369"/>
  <c r="BF378"/>
  <c r="BF379"/>
  <c r="BF380"/>
  <c r="BF382"/>
  <c r="BF394"/>
  <c r="BF399"/>
  <c r="BK381"/>
  <c r="J381"/>
  <c r="J114"/>
  <c i="3" r="BF132"/>
  <c r="BF135"/>
  <c r="BF148"/>
  <c r="BF150"/>
  <c r="BF154"/>
  <c r="BF155"/>
  <c r="BF162"/>
  <c r="BF164"/>
  <c r="BF167"/>
  <c r="BF170"/>
  <c r="BF173"/>
  <c r="BF175"/>
  <c i="4" r="BF135"/>
  <c r="BF143"/>
  <c r="BF147"/>
  <c r="BF156"/>
  <c r="BF165"/>
  <c r="BF171"/>
  <c r="BF173"/>
  <c r="BF176"/>
  <c r="BF181"/>
  <c r="BF187"/>
  <c r="BF188"/>
  <c r="BF190"/>
  <c i="5" r="BF141"/>
  <c r="BF144"/>
  <c r="BF154"/>
  <c r="BF156"/>
  <c r="BF160"/>
  <c r="BF163"/>
  <c r="BF164"/>
  <c r="BF166"/>
  <c r="BF172"/>
  <c r="BF173"/>
  <c r="BF175"/>
  <c r="BF182"/>
  <c r="BF183"/>
  <c r="BK133"/>
  <c r="BK132"/>
  <c r="J132"/>
  <c r="J100"/>
  <c i="6" r="BF148"/>
  <c r="BF150"/>
  <c r="BF151"/>
  <c r="BF154"/>
  <c r="BF161"/>
  <c r="BF168"/>
  <c r="BF170"/>
  <c r="BF172"/>
  <c r="BF173"/>
  <c r="BF174"/>
  <c r="BF179"/>
  <c r="BF182"/>
  <c i="9" r="BF137"/>
  <c r="BK131"/>
  <c r="BK130"/>
  <c r="J130"/>
  <c r="J100"/>
  <c i="10" r="BK127"/>
  <c r="J127"/>
  <c r="J100"/>
  <c r="BK131"/>
  <c r="BK130"/>
  <c r="J130"/>
  <c r="J101"/>
  <c i="11" r="BF264"/>
  <c r="BF294"/>
  <c r="BF316"/>
  <c r="BF339"/>
  <c r="BF352"/>
  <c r="BF409"/>
  <c r="BF419"/>
  <c r="BF446"/>
  <c r="BF448"/>
  <c r="BK268"/>
  <c r="J268"/>
  <c r="J105"/>
  <c r="BK429"/>
  <c r="J429"/>
  <c r="J114"/>
  <c i="12" r="BF131"/>
  <c r="BF133"/>
  <c r="BF134"/>
  <c r="BF137"/>
  <c r="BF145"/>
  <c r="BF150"/>
  <c r="BF155"/>
  <c r="BF174"/>
  <c i="13" r="BF136"/>
  <c r="BF142"/>
  <c r="BF144"/>
  <c r="BF149"/>
  <c r="BF152"/>
  <c r="BF153"/>
  <c r="BF154"/>
  <c r="BF155"/>
  <c r="BF160"/>
  <c r="BF171"/>
  <c r="BF175"/>
  <c r="BF176"/>
  <c r="BF179"/>
  <c r="BF184"/>
  <c r="BF187"/>
  <c r="BF188"/>
  <c r="BF192"/>
  <c i="14" r="BF141"/>
  <c r="BF144"/>
  <c r="BF150"/>
  <c r="BF154"/>
  <c r="BF161"/>
  <c r="BF168"/>
  <c r="BF170"/>
  <c r="BF176"/>
  <c r="BF182"/>
  <c r="BF183"/>
  <c r="BF184"/>
  <c i="15" r="BF153"/>
  <c r="BF157"/>
  <c r="BF158"/>
  <c r="BF160"/>
  <c r="BF163"/>
  <c r="BF168"/>
  <c r="BF179"/>
  <c r="BK133"/>
  <c r="BK132"/>
  <c r="J132"/>
  <c r="J100"/>
  <c i="16" r="BF138"/>
  <c r="BF139"/>
  <c r="BF144"/>
  <c r="BF155"/>
  <c r="BF156"/>
  <c r="BF158"/>
  <c r="BF159"/>
  <c r="BF165"/>
  <c r="BF166"/>
  <c r="BF170"/>
  <c i="17" r="BF139"/>
  <c r="BF147"/>
  <c r="BF153"/>
  <c r="BK135"/>
  <c r="J135"/>
  <c r="J102"/>
  <c i="18" r="BF136"/>
  <c r="BF138"/>
  <c r="BF147"/>
  <c r="BF148"/>
  <c r="BF151"/>
  <c r="BF164"/>
  <c r="BF170"/>
  <c r="BF174"/>
  <c r="BF179"/>
  <c i="19" r="J95"/>
  <c r="BF136"/>
  <c r="BF138"/>
  <c r="BF140"/>
  <c r="BF147"/>
  <c r="BF150"/>
  <c r="BF162"/>
  <c r="BF166"/>
  <c r="BF169"/>
  <c r="BF176"/>
  <c i="20" r="J91"/>
  <c r="BF126"/>
  <c r="BF136"/>
  <c r="BK125"/>
  <c r="BK124"/>
  <c r="J124"/>
  <c r="BK131"/>
  <c r="BK130"/>
  <c r="J130"/>
  <c r="J100"/>
  <c i="21" r="BK131"/>
  <c r="J131"/>
  <c r="J102"/>
  <c r="BK133"/>
  <c r="J133"/>
  <c r="J103"/>
  <c i="3" r="F40"/>
  <c i="1" r="BC98"/>
  <c i="4" r="J37"/>
  <c i="1" r="AV99"/>
  <c i="5" r="J37"/>
  <c i="1" r="AV100"/>
  <c i="7" r="F39"/>
  <c i="1" r="BB102"/>
  <c i="13" r="F40"/>
  <c i="1" r="BC110"/>
  <c i="19" r="J37"/>
  <c i="1" r="AV116"/>
  <c i="3" r="F41"/>
  <c i="1" r="BD98"/>
  <c i="5" r="F40"/>
  <c i="1" r="BC100"/>
  <c i="7" r="F41"/>
  <c i="1" r="BD102"/>
  <c i="10" r="F35"/>
  <c i="1" r="AZ105"/>
  <c i="13" r="F39"/>
  <c i="1" r="BB110"/>
  <c i="15" r="J37"/>
  <c i="1" r="AV112"/>
  <c i="18" r="F37"/>
  <c i="1" r="AZ115"/>
  <c i="4" r="F37"/>
  <c i="1" r="AZ99"/>
  <c i="7" r="J37"/>
  <c i="1" r="AV102"/>
  <c i="9" r="F35"/>
  <c i="1" r="AZ104"/>
  <c i="11" r="F37"/>
  <c i="1" r="AZ108"/>
  <c i="12" r="F39"/>
  <c i="1" r="BB109"/>
  <c i="20" r="J35"/>
  <c i="1" r="AV117"/>
  <c i="21" r="F37"/>
  <c i="1" r="BB118"/>
  <c i="3" r="F39"/>
  <c i="1" r="BB98"/>
  <c i="8" r="F40"/>
  <c i="1" r="BC103"/>
  <c i="10" r="F38"/>
  <c i="1" r="BC105"/>
  <c i="14" r="F39"/>
  <c i="1" r="BB111"/>
  <c i="16" r="F40"/>
  <c i="1" r="BC113"/>
  <c i="19" r="F39"/>
  <c i="1" r="BB116"/>
  <c r="AS106"/>
  <c i="2" r="F37"/>
  <c i="1" r="AZ97"/>
  <c i="12" r="F40"/>
  <c i="1" r="BC109"/>
  <c i="14" r="F40"/>
  <c i="1" r="BC111"/>
  <c i="16" r="J37"/>
  <c i="1" r="AV113"/>
  <c i="17" r="J37"/>
  <c i="1" r="AV114"/>
  <c i="3" r="J37"/>
  <c i="1" r="AV98"/>
  <c i="4" r="F41"/>
  <c i="1" r="BD99"/>
  <c i="9" r="F38"/>
  <c i="1" r="BC104"/>
  <c i="15" r="F40"/>
  <c i="1" r="BC112"/>
  <c i="17" r="F37"/>
  <c i="1" r="AZ114"/>
  <c i="5" r="F37"/>
  <c i="1" r="AZ100"/>
  <c i="6" r="F40"/>
  <c i="1" r="BC101"/>
  <c i="18" r="F41"/>
  <c i="1" r="BD115"/>
  <c i="21" r="J35"/>
  <c i="1" r="AV118"/>
  <c i="2" r="F41"/>
  <c i="1" r="BD97"/>
  <c i="9" r="F39"/>
  <c i="1" r="BD104"/>
  <c i="13" r="F41"/>
  <c i="1" r="BD110"/>
  <c i="17" r="F41"/>
  <c i="1" r="BD114"/>
  <c i="20" r="F39"/>
  <c i="1" r="BD117"/>
  <c i="6" r="F41"/>
  <c i="1" r="BD101"/>
  <c i="8" r="F39"/>
  <c i="1" r="BB103"/>
  <c i="10" r="F37"/>
  <c i="1" r="BB105"/>
  <c i="12" r="J37"/>
  <c i="1" r="AV109"/>
  <c i="13" r="J37"/>
  <c i="1" r="AV110"/>
  <c i="15" r="F41"/>
  <c i="1" r="BD112"/>
  <c i="18" r="F40"/>
  <c i="1" r="BC115"/>
  <c i="6" r="F37"/>
  <c i="1" r="AZ101"/>
  <c i="7" r="F37"/>
  <c i="1" r="AZ102"/>
  <c i="12" r="F37"/>
  <c i="1" r="AZ109"/>
  <c i="13" r="F37"/>
  <c i="1" r="AZ110"/>
  <c i="17" r="F39"/>
  <c i="1" r="BB114"/>
  <c i="20" r="F38"/>
  <c i="1" r="BC117"/>
  <c i="3" r="F37"/>
  <c i="1" r="AZ98"/>
  <c i="4" r="F40"/>
  <c i="1" r="BC99"/>
  <c i="7" r="F40"/>
  <c i="1" r="BC102"/>
  <c i="9" r="F37"/>
  <c i="1" r="BB104"/>
  <c i="10" r="F39"/>
  <c i="1" r="BD105"/>
  <c i="14" r="F37"/>
  <c i="1" r="AZ111"/>
  <c i="19" r="F37"/>
  <c i="1" r="AZ116"/>
  <c i="20" r="F37"/>
  <c i="1" r="BB117"/>
  <c i="2" r="J37"/>
  <c i="1" r="AV97"/>
  <c i="5" r="F41"/>
  <c i="1" r="BD100"/>
  <c i="11" r="F41"/>
  <c i="1" r="BD108"/>
  <c i="15" r="F37"/>
  <c i="1" r="AZ112"/>
  <c i="18" r="F39"/>
  <c i="1" r="BB115"/>
  <c i="20" r="F35"/>
  <c i="1" r="AZ117"/>
  <c i="20" r="J32"/>
  <c i="1" r="AG117"/>
  <c i="6" r="J37"/>
  <c i="1" r="AV101"/>
  <c i="8" r="F37"/>
  <c i="1" r="AZ103"/>
  <c i="11" r="J37"/>
  <c i="1" r="AV108"/>
  <c i="14" r="J37"/>
  <c i="1" r="AV111"/>
  <c i="16" r="F39"/>
  <c i="1" r="BB113"/>
  <c i="17" r="F40"/>
  <c i="1" r="BC114"/>
  <c i="2" r="F39"/>
  <c i="1" r="BB97"/>
  <c i="6" r="F39"/>
  <c i="1" r="BB101"/>
  <c i="11" r="F40"/>
  <c i="1" r="BC108"/>
  <c i="14" r="F41"/>
  <c i="1" r="BD111"/>
  <c i="16" r="F41"/>
  <c i="1" r="BD113"/>
  <c i="19" r="F40"/>
  <c i="1" r="BC116"/>
  <c i="2" r="F40"/>
  <c i="1" r="BC97"/>
  <c i="5" r="F39"/>
  <c i="1" r="BB100"/>
  <c i="8" r="F41"/>
  <c i="1" r="BD103"/>
  <c i="11" r="F39"/>
  <c i="1" r="BB108"/>
  <c i="15" r="F39"/>
  <c i="1" r="BB112"/>
  <c i="18" r="J37"/>
  <c i="1" r="AV115"/>
  <c i="19" r="F41"/>
  <c i="1" r="BD116"/>
  <c i="21" r="F35"/>
  <c i="1" r="AZ118"/>
  <c i="21" r="F38"/>
  <c i="1" r="BC118"/>
  <c i="4" r="F39"/>
  <c i="1" r="BB99"/>
  <c i="9" r="J35"/>
  <c i="1" r="AV104"/>
  <c i="10" r="J35"/>
  <c i="1" r="AV105"/>
  <c i="12" r="F41"/>
  <c i="1" r="BD109"/>
  <c i="16" r="F37"/>
  <c i="1" r="AZ113"/>
  <c r="AS95"/>
  <c r="AS94"/>
  <c i="6" l="1" r="BK132"/>
  <c r="J132"/>
  <c i="13" r="T133"/>
  <c i="4" r="T133"/>
  <c i="3" r="R128"/>
  <c i="2" r="T141"/>
  <c i="13" r="P133"/>
  <c i="1" r="AU110"/>
  <c i="12" r="P128"/>
  <c i="1" r="AU109"/>
  <c i="11" r="T141"/>
  <c i="4" r="R133"/>
  <c i="12" r="BK128"/>
  <c r="J128"/>
  <c r="J100"/>
  <c i="11" r="P393"/>
  <c i="2" r="R141"/>
  <c i="11" r="T393"/>
  <c i="9" r="BK124"/>
  <c r="J124"/>
  <c r="J98"/>
  <c i="13" r="R133"/>
  <c i="12" r="R128"/>
  <c i="11" r="R393"/>
  <c r="R140"/>
  <c i="3" r="P128"/>
  <c i="1" r="AU98"/>
  <c i="2" r="P345"/>
  <c r="P140"/>
  <c i="1" r="AU97"/>
  <c i="11" r="BK141"/>
  <c i="2" r="T345"/>
  <c i="12" r="T128"/>
  <c i="11" r="P141"/>
  <c r="P140"/>
  <c i="1" r="AU108"/>
  <c i="3" r="T128"/>
  <c i="2" r="R345"/>
  <c r="BK141"/>
  <c r="J141"/>
  <c r="J101"/>
  <c i="5" r="J133"/>
  <c r="J101"/>
  <c i="6" r="J133"/>
  <c r="J101"/>
  <c i="7" r="J133"/>
  <c r="J101"/>
  <c i="13" r="BK133"/>
  <c r="J133"/>
  <c r="J100"/>
  <c i="14" r="BK132"/>
  <c r="J132"/>
  <c i="15" r="J133"/>
  <c r="J101"/>
  <c i="16" r="BK132"/>
  <c r="J132"/>
  <c i="18" r="BK132"/>
  <c r="J132"/>
  <c r="J100"/>
  <c i="2" r="BK345"/>
  <c r="J345"/>
  <c r="J110"/>
  <c i="4" r="BK133"/>
  <c r="J133"/>
  <c i="9" r="J125"/>
  <c r="J99"/>
  <c r="J131"/>
  <c r="J101"/>
  <c i="10" r="J131"/>
  <c r="J102"/>
  <c i="11" r="J142"/>
  <c r="J102"/>
  <c i="12" r="J129"/>
  <c r="J101"/>
  <c i="20" r="J98"/>
  <c r="J125"/>
  <c r="J99"/>
  <c r="J131"/>
  <c r="J101"/>
  <c i="2" r="J142"/>
  <c r="J102"/>
  <c i="3" r="BK128"/>
  <c r="J128"/>
  <c r="J100"/>
  <c i="11" r="BK393"/>
  <c r="J393"/>
  <c r="J110"/>
  <c i="17" r="BK132"/>
  <c r="J132"/>
  <c i="21" r="BK126"/>
  <c r="J126"/>
  <c r="J99"/>
  <c i="8" r="BK132"/>
  <c r="J132"/>
  <c i="10" r="BK126"/>
  <c r="BK125"/>
  <c r="J125"/>
  <c r="J98"/>
  <c i="19" r="BK132"/>
  <c r="J132"/>
  <c i="21" r="BK130"/>
  <c r="J130"/>
  <c r="J101"/>
  <c i="6" r="J34"/>
  <c i="1" r="AG101"/>
  <c i="14" r="J34"/>
  <c i="1" r="AG111"/>
  <c i="4" r="J34"/>
  <c i="1" r="AG99"/>
  <c i="8" r="J34"/>
  <c i="1" r="AG103"/>
  <c i="3" r="F38"/>
  <c i="1" r="BA98"/>
  <c i="7" r="F38"/>
  <c i="1" r="BA102"/>
  <c i="18" r="F38"/>
  <c i="1" r="BA115"/>
  <c r="BD107"/>
  <c r="BD106"/>
  <c i="5" r="F38"/>
  <c i="1" r="BA100"/>
  <c i="8" r="J38"/>
  <c i="1" r="AW103"/>
  <c r="AT103"/>
  <c i="16" r="F38"/>
  <c i="1" r="BA113"/>
  <c i="6" r="F38"/>
  <c i="1" r="BA101"/>
  <c r="AZ96"/>
  <c r="AV96"/>
  <c r="BB107"/>
  <c r="AX107"/>
  <c i="12" r="F38"/>
  <c i="1" r="BA109"/>
  <c i="19" r="F38"/>
  <c i="1" r="BA116"/>
  <c i="2" r="J38"/>
  <c i="1" r="AW97"/>
  <c r="AT97"/>
  <c r="BB96"/>
  <c r="AX96"/>
  <c i="2" r="F38"/>
  <c i="1" r="BA97"/>
  <c i="10" r="J36"/>
  <c i="1" r="AW105"/>
  <c r="AT105"/>
  <c i="14" r="F38"/>
  <c i="1" r="BA111"/>
  <c i="20" r="F36"/>
  <c i="1" r="BA117"/>
  <c r="AZ107"/>
  <c r="AV107"/>
  <c i="8" r="F38"/>
  <c i="1" r="BA103"/>
  <c i="13" r="J38"/>
  <c i="1" r="AW110"/>
  <c r="AT110"/>
  <c i="13" r="F38"/>
  <c i="1" r="BA110"/>
  <c i="17" r="F38"/>
  <c i="1" r="BA114"/>
  <c i="5" r="J34"/>
  <c i="1" r="AG100"/>
  <c i="15" r="J34"/>
  <c i="1" r="AG112"/>
  <c i="19" r="J34"/>
  <c i="1" r="AG116"/>
  <c i="4" r="J38"/>
  <c i="1" r="AW99"/>
  <c r="AT99"/>
  <c i="9" r="J36"/>
  <c i="1" r="AW104"/>
  <c r="AT104"/>
  <c i="15" r="F38"/>
  <c i="1" r="BA112"/>
  <c i="20" r="J36"/>
  <c i="1" r="AW117"/>
  <c r="AT117"/>
  <c i="4" r="F38"/>
  <c i="1" r="BA99"/>
  <c i="7" r="J38"/>
  <c i="1" r="AW102"/>
  <c r="AT102"/>
  <c i="9" r="F36"/>
  <c i="1" r="BA104"/>
  <c i="12" r="J38"/>
  <c i="1" r="AW109"/>
  <c r="AT109"/>
  <c i="19" r="J38"/>
  <c i="1" r="AW116"/>
  <c r="AT116"/>
  <c i="16" r="J38"/>
  <c i="1" r="AW113"/>
  <c r="AT113"/>
  <c i="21" r="F36"/>
  <c i="1" r="BA118"/>
  <c i="21" r="J36"/>
  <c i="1" r="AW118"/>
  <c r="AT118"/>
  <c r="BD96"/>
  <c r="BD95"/>
  <c r="BD94"/>
  <c r="W33"/>
  <c i="6" r="J38"/>
  <c i="1" r="AW101"/>
  <c r="AT101"/>
  <c i="15" r="J38"/>
  <c i="1" r="AW112"/>
  <c r="AT112"/>
  <c i="16" r="J34"/>
  <c i="1" r="AG113"/>
  <c r="AN113"/>
  <c i="7" r="J34"/>
  <c i="1" r="AG102"/>
  <c r="AN102"/>
  <c i="17" r="J34"/>
  <c i="1" r="AG114"/>
  <c r="BC107"/>
  <c r="AY107"/>
  <c i="5" r="J38"/>
  <c i="1" r="AW100"/>
  <c r="AT100"/>
  <c i="11" r="J38"/>
  <c i="1" r="AW108"/>
  <c r="AT108"/>
  <c i="18" r="J38"/>
  <c i="1" r="AW115"/>
  <c r="AT115"/>
  <c r="BC96"/>
  <c r="AY96"/>
  <c i="3" r="J38"/>
  <c i="1" r="AW98"/>
  <c r="AT98"/>
  <c i="10" r="F36"/>
  <c i="1" r="BA105"/>
  <c i="14" r="J38"/>
  <c i="1" r="AW111"/>
  <c r="AT111"/>
  <c i="17" r="J38"/>
  <c i="1" r="AW114"/>
  <c r="AT114"/>
  <c i="11" r="F38"/>
  <c i="1" r="BA108"/>
  <c i="2" l="1" r="T140"/>
  <c i="11" r="BK140"/>
  <c r="J140"/>
  <c r="J100"/>
  <c r="T140"/>
  <c i="2" r="R140"/>
  <c i="6" r="J43"/>
  <c i="14" r="J43"/>
  <c i="15" r="J43"/>
  <c i="17" r="J43"/>
  <c i="4" r="J43"/>
  <c i="7" r="J43"/>
  <c i="8" r="J43"/>
  <c i="5" r="J43"/>
  <c i="19" r="J43"/>
  <c i="16" r="J43"/>
  <c i="6" r="J100"/>
  <c i="8" r="J100"/>
  <c i="10" r="J126"/>
  <c r="J99"/>
  <c i="11" r="J141"/>
  <c r="J101"/>
  <c i="16" r="J100"/>
  <c i="17" r="J100"/>
  <c i="4" r="J100"/>
  <c i="14" r="J100"/>
  <c i="2" r="BK140"/>
  <c r="J140"/>
  <c i="19" r="J100"/>
  <c i="21" r="BK125"/>
  <c r="J125"/>
  <c i="20" r="J41"/>
  <c i="1" r="AN117"/>
  <c r="AN101"/>
  <c r="AN111"/>
  <c r="AN99"/>
  <c r="AN103"/>
  <c r="AN100"/>
  <c r="AN112"/>
  <c r="AN116"/>
  <c r="AN114"/>
  <c r="AU96"/>
  <c r="AU95"/>
  <c r="AZ95"/>
  <c r="AV95"/>
  <c i="9" r="J32"/>
  <c i="1" r="AG104"/>
  <c r="AN104"/>
  <c r="AZ106"/>
  <c r="AV106"/>
  <c i="18" r="J34"/>
  <c i="1" r="AG115"/>
  <c r="AN115"/>
  <c i="21" r="J32"/>
  <c i="1" r="AG118"/>
  <c r="AN118"/>
  <c r="BB95"/>
  <c r="AX95"/>
  <c i="10" r="J32"/>
  <c i="1" r="AG105"/>
  <c r="AN105"/>
  <c i="12" r="J34"/>
  <c i="1" r="AG109"/>
  <c r="AN109"/>
  <c i="13" r="J34"/>
  <c i="1" r="AG110"/>
  <c r="AN110"/>
  <c r="BA96"/>
  <c r="BA95"/>
  <c r="AW95"/>
  <c r="BA107"/>
  <c r="BA106"/>
  <c r="AW106"/>
  <c r="AU107"/>
  <c r="AU106"/>
  <c r="BB106"/>
  <c r="AX106"/>
  <c r="BC106"/>
  <c r="AY106"/>
  <c r="BC95"/>
  <c r="AY95"/>
  <c i="3" r="J34"/>
  <c i="1" r="AG98"/>
  <c r="AN98"/>
  <c i="2" r="J34"/>
  <c i="1" r="AG97"/>
  <c r="AN97"/>
  <c i="2" l="1" r="J100"/>
  <c i="13" r="J43"/>
  <c i="2" r="J43"/>
  <c i="21" r="J98"/>
  <c i="12" r="J43"/>
  <c i="18" r="J43"/>
  <c i="21" r="J41"/>
  <c i="3" r="J43"/>
  <c i="9" r="J41"/>
  <c i="10" r="J41"/>
  <c i="1" r="AU94"/>
  <c r="BA94"/>
  <c r="W30"/>
  <c r="AW96"/>
  <c r="AT96"/>
  <c r="AW107"/>
  <c r="AT107"/>
  <c r="AZ94"/>
  <c r="AV94"/>
  <c r="AK29"/>
  <c r="BC94"/>
  <c r="W32"/>
  <c i="11" r="J34"/>
  <c i="1" r="AG108"/>
  <c r="AN108"/>
  <c r="AG96"/>
  <c r="AG95"/>
  <c r="BB94"/>
  <c r="AX94"/>
  <c r="AT106"/>
  <c r="AT95"/>
  <c l="1" r="AN96"/>
  <c i="11" r="J43"/>
  <c i="1" r="AN95"/>
  <c r="AW94"/>
  <c r="AK30"/>
  <c r="W29"/>
  <c r="W31"/>
  <c r="AY94"/>
  <c r="AG107"/>
  <c r="AN107"/>
  <c l="1" r="AT94"/>
  <c r="AG106"/>
  <c r="AN106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<sst xmlns="http://schemas.openxmlformats.org/spreadsheetml/2006/main">
  <si>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</si>
  <si>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</si>
  <si>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</si>
  <si>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</si>
  <si>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</si>
  <si>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{773e72b9-1229-4277-855b-5c01085d061c}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</si>
  <si>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</si>
  <si>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</si>
  <si>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</si>
  <si>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</si>
  <si>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</si>
  <si>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</si>
  <si>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</si>
  <si>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</si>
  <si>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</si>
  <si>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</si>
  <si>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</si>
  <si>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Stavební úpravy (TZB)  BD v Milíně, blok T, X - II. etapa</t>
  </si>
  <si>
    <t>KSO:</t>
  </si>
  <si>
    <t>CC-CZ:</t>
  </si>
  <si>
    <t>Místo:</t>
  </si>
  <si>
    <t xml:space="preserve"> </t>
  </si>
  <si>
    <t>Datum:</t>
  </si>
  <si>
    <t>16. 3. 2020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</si>
  <si>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</si>
  <si>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</si>
  <si>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</si>
  <si>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</si>
  <si>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</si>
  <si>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</si>
  <si>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</si>
  <si>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</si>
  <si>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</si>
  <si>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</si>
  <si>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</si>
  <si>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</si>
  <si>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</si>
  <si>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</si>
  <si>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</si>
  <si>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</si>
  <si>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</si>
  <si>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</si>
  <si>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</si>
  <si>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</si>
  <si>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</si>
  <si>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</si>
  <si>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</si>
  <si>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</si>
  <si>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</si>
  <si>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</si>
  <si>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</si>
  <si>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</si>
  <si>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</si>
  <si>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</si>
  <si>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</si>
  <si>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</si>
  <si>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</si>
  <si>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</si>
  <si>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</si>
  <si>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</si>
  <si>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</si>
  <si>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</si>
  <si>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</si>
  <si>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</si>
  <si>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</si>
  <si>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</si>
  <si>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</si>
  <si>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</si>
  <si>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</si>
  <si>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</si>
  <si>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</si>
  <si>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</si>
  <si>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</si>
  <si>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</si>
  <si>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</si>
  <si>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</si>
  <si>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</si>
  <si>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T</t>
  </si>
  <si>
    <t>Blok T, Školní č.p. 228 - 230 - přípomoce k TZB</t>
  </si>
  <si>
    <t>STA</t>
  </si>
  <si>
    <t>1</t>
  </si>
  <si>
    <t>{ecf8661a-02a4-4eb6-b981-b2fb66a4ee07}</t>
  </si>
  <si>
    <t>T.</t>
  </si>
  <si>
    <t>Způsobilé výdaje - hlavní aktivity</t>
  </si>
  <si>
    <t>Soupis</t>
  </si>
  <si>
    <t>2</t>
  </si>
  <si>
    <t>{83c69f4a-9c39-4ecd-b307-35122462b04a}</t>
  </si>
  <si>
    <t>/</t>
  </si>
  <si>
    <t>T.a</t>
  </si>
  <si>
    <t>Stavební přípomoce</t>
  </si>
  <si>
    <t>3</t>
  </si>
  <si>
    <t>{2dff7e8a-86f6-4f86-943f-d28dd4d2007e}</t>
  </si>
  <si>
    <t>T.b</t>
  </si>
  <si>
    <t>Elektroinstalace</t>
  </si>
  <si>
    <t>{b88bb3d2-2ce8-4d85-8a9b-96da7980e91e}</t>
  </si>
  <si>
    <t>T.c</t>
  </si>
  <si>
    <t>Ústřední topení</t>
  </si>
  <si>
    <t>{005db242-4ddd-4f36-b88b-7f795e3fd7ca}</t>
  </si>
  <si>
    <t>T.d.a</t>
  </si>
  <si>
    <t>Vzduchotechnika 1</t>
  </si>
  <si>
    <t>{b9f260a5-e44e-42a0-8a62-c7826fb6808c}</t>
  </si>
  <si>
    <t>T.d.b</t>
  </si>
  <si>
    <t>Vzduchotechnika 2</t>
  </si>
  <si>
    <t>{56c0b637-c9c7-4ec1-9088-691a5938dd2a}</t>
  </si>
  <si>
    <t>T.d.c</t>
  </si>
  <si>
    <t>Vzduchotechnika 3</t>
  </si>
  <si>
    <t>{d3d0e08e-0d4b-4d6b-a411-a0a4cdb652b8}</t>
  </si>
  <si>
    <t>T.d.d</t>
  </si>
  <si>
    <t>Vzduchotechnika 4</t>
  </si>
  <si>
    <t>{e2f97885-a266-4d89-87ce-98ac0b8193ee}</t>
  </si>
  <si>
    <t>T..</t>
  </si>
  <si>
    <t>Způsobilé výdaje - vedlejší aktivity</t>
  </si>
  <si>
    <t>{c3da20f8-b346-498d-b46f-a096cdae404c}</t>
  </si>
  <si>
    <t>T...</t>
  </si>
  <si>
    <t>Nezpůsobilé výdaje</t>
  </si>
  <si>
    <t>{10b8d7d3-5678-4476-9eb6-9342bf08cc9f}</t>
  </si>
  <si>
    <t>X</t>
  </si>
  <si>
    <t>Blok X, Mírová č.p. 252 - 255 - přípomoce k TZB</t>
  </si>
  <si>
    <t>{0b92c8f4-f8d2-45ba-b851-4511e118f346}</t>
  </si>
  <si>
    <t>X.</t>
  </si>
  <si>
    <t>{00768ae6-8890-40a2-85b2-d3c26343136d}</t>
  </si>
  <si>
    <t>X.a</t>
  </si>
  <si>
    <t>{888b023a-1d54-4f10-abca-5673eeebafbc}</t>
  </si>
  <si>
    <t>X.b</t>
  </si>
  <si>
    <t>{08916771-8adc-4f56-862a-2202486c27ca}</t>
  </si>
  <si>
    <t>X.c</t>
  </si>
  <si>
    <t>{494422cb-b2ca-4d88-943f-e598e3ec816c}</t>
  </si>
  <si>
    <t>X.d.a</t>
  </si>
  <si>
    <t>{128d78d3-6b04-4dcb-ae65-ea9a8dd0d3e5}</t>
  </si>
  <si>
    <t>X.d.b</t>
  </si>
  <si>
    <t>{38a92056-8951-45ce-8c41-fb2163492d80}</t>
  </si>
  <si>
    <t>X.d.c</t>
  </si>
  <si>
    <t>{b06df01c-d423-4406-ae74-b8006229e097}</t>
  </si>
  <si>
    <t>X.d.d</t>
  </si>
  <si>
    <t>{8b63011b-fedd-43ef-b773-ea06a678e821}</t>
  </si>
  <si>
    <t>X.d.e</t>
  </si>
  <si>
    <t>Vzduchotechnika 5</t>
  </si>
  <si>
    <t>{1ea9832e-3c34-48b0-9549-02ade2ea3e9b}</t>
  </si>
  <si>
    <t>X.d.f</t>
  </si>
  <si>
    <t>Vzduchotechnika 6</t>
  </si>
  <si>
    <t>{1fafc4a4-64a1-4181-ba82-52ab8a2a2eef}</t>
  </si>
  <si>
    <t>X..</t>
  </si>
  <si>
    <t>{ee97bb9b-c3ca-4f74-add5-78ef9578406a}</t>
  </si>
  <si>
    <t>X...</t>
  </si>
  <si>
    <t>{e5670f8d-7140-45b4-a42d-c26bb851f229}</t>
  </si>
  <si>
    <t>KRYCÍ LIST SOUPISU PRACÍ</t>
  </si>
  <si>
    <t>Objekt:</t>
  </si>
  <si>
    <t>T - Blok T, Školní č.p. 228 - 230 - přípomoce k TZB</t>
  </si>
  <si>
    <t>Soupis:</t>
  </si>
  <si>
    <t>T. - Způsobilé výdaje - hlavní aktivity</t>
  </si>
  <si>
    <t>Úroveň 3:</t>
  </si>
  <si>
    <t>T.a - Stavební přípomoce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</si>
  <si>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</si>
  <si>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</si>
  <si>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</si>
  <si>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</si>
  <si>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</si>
  <si>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</si>
  <si>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</si>
  <si>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</si>
  <si>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61 - Úprava povrchů vnitřních</t>
  </si>
  <si>
    <t xml:space="preserve">    63 - Podlahy a podlahové konstrukce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</si>
  <si>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</si>
  <si>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</si>
  <si>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</si>
  <si>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</si>
  <si>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</si>
  <si>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</si>
  <si>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</si>
  <si>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</si>
  <si>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727 - Zdravotechnika - požární ochrana</t>
  </si>
  <si>
    <t xml:space="preserve">    763 - Konstrukce suché výstavby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</si>
  <si>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</si>
  <si>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</si>
  <si>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</si>
  <si>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</si>
  <si>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</si>
  <si>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</si>
  <si>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</si>
  <si>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</si>
  <si>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</si>
  <si>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</si>
  <si>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</si>
  <si>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</si>
  <si>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</si>
  <si>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</si>
  <si>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</si>
  <si>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</si>
  <si>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</si>
  <si>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</si>
  <si>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</si>
  <si>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31023724</t>
  </si>
  <si>
    <t>Zazdívka otvorů pl do 0,25 m2 ve zdivu nadzákladovém cihlami pálenými - oboustranně (před přeštukování)</t>
  </si>
  <si>
    <t>kus</t>
  </si>
  <si>
    <t>4</t>
  </si>
  <si>
    <t>-485770147</t>
  </si>
  <si>
    <t>VV</t>
  </si>
  <si>
    <t xml:space="preserve">"stavební přípomoce VZT" </t>
  </si>
  <si>
    <t>"byt 1.01" 4+3</t>
  </si>
  <si>
    <t>"byt 1.02" 4+3</t>
  </si>
  <si>
    <t>"byt 1.03" 4+3</t>
  </si>
  <si>
    <t>"byt 1.04" 4+3</t>
  </si>
  <si>
    <t>"byt 1.05" 3+4</t>
  </si>
  <si>
    <t>"byt 1.06" 3+3</t>
  </si>
  <si>
    <t>"byt 1.07" 4+2</t>
  </si>
  <si>
    <t>"byt 2.01" 4+3</t>
  </si>
  <si>
    <t>"byt 2.02" 4+2</t>
  </si>
  <si>
    <t>"byt 2.03" 4+3</t>
  </si>
  <si>
    <t>"byt 2.04" 4+3</t>
  </si>
  <si>
    <t>"byt 2.05" 3+5</t>
  </si>
  <si>
    <t>"byt 2.06" 4+3</t>
  </si>
  <si>
    <t>"byt 2.07" 4+3</t>
  </si>
  <si>
    <t>67</t>
  </si>
  <si>
    <t>340271001</t>
  </si>
  <si>
    <t>Zazdívka otvorů v příčkách nebo stěnách plochy do 1 m2 tvárnicemi pórobetonovými tl 50 mm</t>
  </si>
  <si>
    <t>m2</t>
  </si>
  <si>
    <t>-161816634</t>
  </si>
  <si>
    <t>"stavební přípomoce ÚT"</t>
  </si>
  <si>
    <t>"č.p. 228" 3,50*0,15</t>
  </si>
  <si>
    <t>"č.p. 229" 3,50*0,15</t>
  </si>
  <si>
    <t>"č.p. 230" (3,50+3,50)*0,15</t>
  </si>
  <si>
    <t>"stavební přípomoce VZT"</t>
  </si>
  <si>
    <t>"č.p. 228" 3,50*0,65</t>
  </si>
  <si>
    <t>"č.p. 229" 3,50*0,65</t>
  </si>
  <si>
    <t>"č.p. 230" 3,50*0,65</t>
  </si>
  <si>
    <t>346244361</t>
  </si>
  <si>
    <t>Zazdívka o tl 65 mm rýh, nik nebo kapes z cihel pálených</t>
  </si>
  <si>
    <t>690149229</t>
  </si>
  <si>
    <t>6</t>
  </si>
  <si>
    <t>Úpravy povrchů, podlahy a osazování výplní</t>
  </si>
  <si>
    <t>68</t>
  </si>
  <si>
    <t>612131121</t>
  </si>
  <si>
    <t>Penetrační disperzní nátěr vnitřních stěn nanášený ručně</t>
  </si>
  <si>
    <t>1487263045</t>
  </si>
  <si>
    <t>"č.p. 228" 3,50*0,15*2</t>
  </si>
  <si>
    <t>"č.p. 229" 3,50*0,15*2</t>
  </si>
  <si>
    <t>"č.p. 230" (3,50+3,50)*0,15*2</t>
  </si>
  <si>
    <t>"č.p. 228" 3,50*0,65*2</t>
  </si>
  <si>
    <t>"č.p. 229" 3,50*0,65*2</t>
  </si>
  <si>
    <t>"č.p. 230" 3,50*0,65*2</t>
  </si>
  <si>
    <t>17,85*1,4 'Přepočtené koeficientem množství</t>
  </si>
  <si>
    <t>69</t>
  </si>
  <si>
    <t>612142001</t>
  </si>
  <si>
    <t>Potažení vnitřních stěn sklovláknitým pletivem vtlačeným do tenkovrstvé hmoty</t>
  </si>
  <si>
    <t>-49013308</t>
  </si>
  <si>
    <t>8,925*1,4 'Přepočtené koeficientem množství</t>
  </si>
  <si>
    <t>70</t>
  </si>
  <si>
    <t>612311131</t>
  </si>
  <si>
    <t>Potažení vnitřních stěn vápenným štukem tloušťky do 3 mm</t>
  </si>
  <si>
    <t>-1217570548</t>
  </si>
  <si>
    <t>612325225</t>
  </si>
  <si>
    <t>Vápenocementová štuková omítka malých ploch do 4,0 m2 na stěnách</t>
  </si>
  <si>
    <t>1613506717</t>
  </si>
  <si>
    <t>"č.p. 256" 1</t>
  </si>
  <si>
    <t>"č.p. 257" 1</t>
  </si>
  <si>
    <t>"č.p. 258" 2</t>
  </si>
  <si>
    <t>"č.p. 258" 1</t>
  </si>
  <si>
    <t>72</t>
  </si>
  <si>
    <t>644941111</t>
  </si>
  <si>
    <t>Osazování ventilačních mřížek velikosti do 150 x 200 mm</t>
  </si>
  <si>
    <t>1492008499</t>
  </si>
  <si>
    <t>"SDK podhled na chodbách" 14</t>
  </si>
  <si>
    <t>73</t>
  </si>
  <si>
    <t>M</t>
  </si>
  <si>
    <t>56245648</t>
  </si>
  <si>
    <t>mřížka větrací kruhová plast se síťovinou 100mm</t>
  </si>
  <si>
    <t>8</t>
  </si>
  <si>
    <t>1978658894</t>
  </si>
  <si>
    <t>61</t>
  </si>
  <si>
    <t>Úprava povrchů vnitřních</t>
  </si>
  <si>
    <t>611325222</t>
  </si>
  <si>
    <t>Vápenocementová štuková omítka malých ploch do 0,25 m2 na stropech</t>
  </si>
  <si>
    <t>-1888854291</t>
  </si>
  <si>
    <t>"stavební přípomoce ÚT a VZT " 8+9</t>
  </si>
  <si>
    <t>5</t>
  </si>
  <si>
    <t>612325222</t>
  </si>
  <si>
    <t>Vápenocementová štuková omítka malých ploch do 0,25 m2 na stěnách</t>
  </si>
  <si>
    <t>558886328</t>
  </si>
  <si>
    <t>96*2 'Přepočtené koeficientem množství</t>
  </si>
  <si>
    <t>61999500</t>
  </si>
  <si>
    <t>Začištění prostupů potrubí UT ( 2xDN20) - oboustranně výplň maltou z přeštukováním</t>
  </si>
  <si>
    <t>-450787003</t>
  </si>
  <si>
    <t>"rozvody ÚT" 140+42+42</t>
  </si>
  <si>
    <t>7</t>
  </si>
  <si>
    <t>61999501</t>
  </si>
  <si>
    <t>Začištění osazení boxů pro vypouštění stupaček - jednostranně výplň maltou s přeštukováním</t>
  </si>
  <si>
    <t>-1514832492</t>
  </si>
  <si>
    <t>61999502</t>
  </si>
  <si>
    <t>Začištění osazení bytových boxů - jednostranně výplň maltou s přeštukováním</t>
  </si>
  <si>
    <t>-1581093897</t>
  </si>
  <si>
    <t>63</t>
  </si>
  <si>
    <t>Podlahy a podlahové konstrukce</t>
  </si>
  <si>
    <t>9</t>
  </si>
  <si>
    <t>6363119</t>
  </si>
  <si>
    <t>Oprava podlahy po vybouraných otvorů do stropu (podkladní mazanina + nášlapná vrtsva)</t>
  </si>
  <si>
    <t>1735094262</t>
  </si>
  <si>
    <t>Ostatní konstrukce a práce, bourání</t>
  </si>
  <si>
    <t>10</t>
  </si>
  <si>
    <t>97701</t>
  </si>
  <si>
    <t>Přípravné práce pro uskutečnění jádrového vrtání v bytech, zakrývání, obnažování kabeláže proti možnému převrtání, dokončovací práce po vrtání s úklidem a začištěním kabeláže</t>
  </si>
  <si>
    <t>ks</t>
  </si>
  <si>
    <t>1668232501</t>
  </si>
  <si>
    <t>11</t>
  </si>
  <si>
    <t>977151123</t>
  </si>
  <si>
    <t>Jádrové vrty diamantovými korunkami do D 150 mm do stavebních materiálů</t>
  </si>
  <si>
    <t>m</t>
  </si>
  <si>
    <t>491212061</t>
  </si>
  <si>
    <t>"byt 1.01" (0,50*4)+(0,20*3)</t>
  </si>
  <si>
    <t>"byt 1.02" (0,50*4)+(0,20*3)</t>
  </si>
  <si>
    <t>"byt 1.03" (0,50*4)+(0,20*3)</t>
  </si>
  <si>
    <t>"byt 1.04" (0,50*4)+(0,20*3)</t>
  </si>
  <si>
    <t>"byt 1.05" (0,50*3)+(0,20*4)</t>
  </si>
  <si>
    <t>"byt 1.06" (0,50*3)+(0,20*3)</t>
  </si>
  <si>
    <t>"byt 1.07" (0,50*4)+(0,20*2)</t>
  </si>
  <si>
    <t>"byt 2.01" (0,50*4)+(0,20*3)</t>
  </si>
  <si>
    <t>"byt 2.02" (0,50*4)+(0,20*2)</t>
  </si>
  <si>
    <t>"byt 2.03" (0,50*4)+(0,20*3)</t>
  </si>
  <si>
    <t>"byt 2.04" (0,50*4)+(0,20*3)</t>
  </si>
  <si>
    <t>"byt 2.05" (0,50*3)+(0,20*5)</t>
  </si>
  <si>
    <t>"byt 2.06" (0,50*4)+(0,20*3)</t>
  </si>
  <si>
    <t>"byt 2.07" (0,50*4)+(0,20*3)</t>
  </si>
  <si>
    <t>12</t>
  </si>
  <si>
    <t>977151911</t>
  </si>
  <si>
    <t>Příplatek k jádrovým vrtům za práci ve stísněném prostoru</t>
  </si>
  <si>
    <t>276029379</t>
  </si>
  <si>
    <t>96</t>
  </si>
  <si>
    <t>Bourání konstrukcí</t>
  </si>
  <si>
    <t>13</t>
  </si>
  <si>
    <t>96001</t>
  </si>
  <si>
    <t>Bourání výklenků pro rozvaděče vytápění</t>
  </si>
  <si>
    <t>-588096117</t>
  </si>
  <si>
    <t>"bytové boxy" 14</t>
  </si>
  <si>
    <t>"boxy pro vypuštění stoupaček" 8</t>
  </si>
  <si>
    <t>14</t>
  </si>
  <si>
    <t>965042121</t>
  </si>
  <si>
    <t>Bourání podkladů pod dlažby nebo mazanin betonových nebo z litého asfaltu tl do 100 mm pl do 1 m2</t>
  </si>
  <si>
    <t>m3</t>
  </si>
  <si>
    <t>1318223914</t>
  </si>
  <si>
    <t>"stavební přípomoce ÚT a VZT "</t>
  </si>
  <si>
    <t>8*0,0225*0,10</t>
  </si>
  <si>
    <t>10*0,25*0,10</t>
  </si>
  <si>
    <t>971033231</t>
  </si>
  <si>
    <t>Vybourání otvorů ve zdivu cihelném pl do 0,0225 m2 na MVC nebo MV tl do 150 mm</t>
  </si>
  <si>
    <t>958010917</t>
  </si>
  <si>
    <t>"rozvody ÚT" 14*10</t>
  </si>
  <si>
    <t>16</t>
  </si>
  <si>
    <t>971033241</t>
  </si>
  <si>
    <t>Vybourání otvorů ve zdivu cihelném pl do 0,0225 m2 na MVC nebo MV tl do 300 mm</t>
  </si>
  <si>
    <t>-1877423997</t>
  </si>
  <si>
    <t>"rozvody ÚT" 14*3</t>
  </si>
  <si>
    <t>17</t>
  </si>
  <si>
    <t>971033251</t>
  </si>
  <si>
    <t>Vybourání otvorů ve zdivu cihelném pl do 0,0225 m2 na MVC nebo MV tl do 450 mm</t>
  </si>
  <si>
    <t>608944899</t>
  </si>
  <si>
    <t>18</t>
  </si>
  <si>
    <t>972054141</t>
  </si>
  <si>
    <t>Vybourání otvorů v ŽB stropech nebo klenbách pl do 0,0225 m2 tl do 150 mm</t>
  </si>
  <si>
    <t>-1329669831</t>
  </si>
  <si>
    <t>"č.p. 228" 2</t>
  </si>
  <si>
    <t>"č.p. 229" 2</t>
  </si>
  <si>
    <t>"č.p. 230" 2+2</t>
  </si>
  <si>
    <t>19</t>
  </si>
  <si>
    <t>972054341</t>
  </si>
  <si>
    <t>Vybourání otvorů v ŽB stropech nebo klenbách pl do 0,25 m2 tl do 150 mm</t>
  </si>
  <si>
    <t>484388977</t>
  </si>
  <si>
    <t>"č.p. 230" 5</t>
  </si>
  <si>
    <t>20</t>
  </si>
  <si>
    <t>974031254</t>
  </si>
  <si>
    <t>Vysekání rýh ve zdivu cihelném u stropu hl do 100 mm š do 150 mm</t>
  </si>
  <si>
    <t>-1328338832</t>
  </si>
  <si>
    <t>"č.p. 228" 3,50</t>
  </si>
  <si>
    <t>"č.p. 229" 3,50</t>
  </si>
  <si>
    <t>"č.p. 230" 3,50+3,50</t>
  </si>
  <si>
    <t>974031267</t>
  </si>
  <si>
    <t>Vysekání rýh ve zdivu cihelném u stropu hl do 150 mm š do 300 mm</t>
  </si>
  <si>
    <t>1861318897</t>
  </si>
  <si>
    <t>"č.p. 230" 3,50</t>
  </si>
  <si>
    <t>22</t>
  </si>
  <si>
    <t>974031269</t>
  </si>
  <si>
    <t>Příplatek k vysekání rýh ve zdivu cihelném u stropu hl do 150 mm ZKD 100 mm š rýhy</t>
  </si>
  <si>
    <t>-1271235138</t>
  </si>
  <si>
    <t>"č.p. 228" 3,50*4</t>
  </si>
  <si>
    <t>"č.p. 229" 3,50*4</t>
  </si>
  <si>
    <t>"č.p. 230" 3,50*4</t>
  </si>
  <si>
    <t>997</t>
  </si>
  <si>
    <t>Přesun sutě</t>
  </si>
  <si>
    <t>23</t>
  </si>
  <si>
    <t>997002611</t>
  </si>
  <si>
    <t>Nakládání suti a vybouraných hmot</t>
  </si>
  <si>
    <t>t</t>
  </si>
  <si>
    <t>1301417725</t>
  </si>
  <si>
    <t>24</t>
  </si>
  <si>
    <t>997013211</t>
  </si>
  <si>
    <t>Vnitrostaveništní doprava suti a vybouraných hmot pro budovy v do 6 m ručně</t>
  </si>
  <si>
    <t>1405611400</t>
  </si>
  <si>
    <t>25</t>
  </si>
  <si>
    <t>997013501</t>
  </si>
  <si>
    <t>Odvoz suti a vybouraných hmot na skládku nebo meziskládku do 1 km se složením</t>
  </si>
  <si>
    <t>1253827165</t>
  </si>
  <si>
    <t>26</t>
  </si>
  <si>
    <t>997013509</t>
  </si>
  <si>
    <t>Příplatek k odvozu suti a vybouraných hmot na skládku ZKD 1 km přes 1 km</t>
  </si>
  <si>
    <t>-102218567</t>
  </si>
  <si>
    <t>6,283*11 'Přepočtené koeficientem množství</t>
  </si>
  <si>
    <t>27</t>
  </si>
  <si>
    <t>997013802</t>
  </si>
  <si>
    <t>Poplatek za uložení na skládce (skládkovné) stavebního odpadu železobetonového kód odpadu 170 101</t>
  </si>
  <si>
    <t>1524421216</t>
  </si>
  <si>
    <t>998</t>
  </si>
  <si>
    <t>Přesun hmot</t>
  </si>
  <si>
    <t>28</t>
  </si>
  <si>
    <t>998017002</t>
  </si>
  <si>
    <t>Přesun hmot s omezením mechanizace pro budovy v do 12 m</t>
  </si>
  <si>
    <t>888310413</t>
  </si>
  <si>
    <t>71</t>
  </si>
  <si>
    <t>99801801</t>
  </si>
  <si>
    <t>Příplatek k ručnímu přesunu hmot pro budovy zděné za zvětšený přesun v místě výlezu na půdu</t>
  </si>
  <si>
    <t>Kč</t>
  </si>
  <si>
    <t>1162446728</t>
  </si>
  <si>
    <t>PSV</t>
  </si>
  <si>
    <t>Práce a dodávky PSV</t>
  </si>
  <si>
    <t>721</t>
  </si>
  <si>
    <t>Zdravotechnika - vnitřní kanalizace</t>
  </si>
  <si>
    <t>29</t>
  </si>
  <si>
    <t>721100</t>
  </si>
  <si>
    <t>Odhalení stávající kanalizační stoupačky, navrtání a vysazení odbočky, utěšnění</t>
  </si>
  <si>
    <t>-657823338</t>
  </si>
  <si>
    <t>30</t>
  </si>
  <si>
    <t>721174042</t>
  </si>
  <si>
    <t>Potrubí kanalizační z PP připojovací DN 40</t>
  </si>
  <si>
    <t>-1022791227</t>
  </si>
  <si>
    <t>"odvod kondenzátu z technické místnosti" 4,00*4</t>
  </si>
  <si>
    <t>31</t>
  </si>
  <si>
    <t>721174043</t>
  </si>
  <si>
    <t>Potrubí kanalizační z PP připojovací DN 50</t>
  </si>
  <si>
    <t>-279284466</t>
  </si>
  <si>
    <t>"odvod kondenzátu z technické místnosti" 8,00*4</t>
  </si>
  <si>
    <t>32</t>
  </si>
  <si>
    <t>721226521</t>
  </si>
  <si>
    <t>Zápachová uzávěrka nástěnná pro pračku a myčku DN 40</t>
  </si>
  <si>
    <t>-400619401</t>
  </si>
  <si>
    <t>"odvod kondenzátu z technické místnosti" 4*2</t>
  </si>
  <si>
    <t>33</t>
  </si>
  <si>
    <t>7212901</t>
  </si>
  <si>
    <t>Upevnění potrubí</t>
  </si>
  <si>
    <t>2105790709</t>
  </si>
  <si>
    <t>16,00+32,00</t>
  </si>
  <si>
    <t>34</t>
  </si>
  <si>
    <t>721290111</t>
  </si>
  <si>
    <t>Zkouška těsnosti potrubí kanalizace vodou do DN 125</t>
  </si>
  <si>
    <t>-784430598</t>
  </si>
  <si>
    <t>35</t>
  </si>
  <si>
    <t>998721102</t>
  </si>
  <si>
    <t>Přesun hmot tonážní pro vnitřní kanalizace v objektech v do 12 m</t>
  </si>
  <si>
    <t>113598209</t>
  </si>
  <si>
    <t>722</t>
  </si>
  <si>
    <t>Zdravotechnika - vnitřní vodovod</t>
  </si>
  <si>
    <t>36</t>
  </si>
  <si>
    <t>722100</t>
  </si>
  <si>
    <t>Vysazení odbočky na plastovém potrubí vody</t>
  </si>
  <si>
    <t>-704717540</t>
  </si>
  <si>
    <t>37</t>
  </si>
  <si>
    <t>722101</t>
  </si>
  <si>
    <t>Plastové potrubí 16,2x2,6 mm</t>
  </si>
  <si>
    <t>1043212664</t>
  </si>
  <si>
    <t>38</t>
  </si>
  <si>
    <t>722102</t>
  </si>
  <si>
    <t>Tepelná izolace na potrubí 16,2x2,6 mm</t>
  </si>
  <si>
    <t>333651455</t>
  </si>
  <si>
    <t>39</t>
  </si>
  <si>
    <t>722103</t>
  </si>
  <si>
    <t>Kulový uzávěr</t>
  </si>
  <si>
    <t>1238109509</t>
  </si>
  <si>
    <t>40</t>
  </si>
  <si>
    <t>722104</t>
  </si>
  <si>
    <t>Vodoměr, šroubení</t>
  </si>
  <si>
    <t>1662731730</t>
  </si>
  <si>
    <t>41</t>
  </si>
  <si>
    <t>722105</t>
  </si>
  <si>
    <t>Potrubní oddělovač systému ÚT</t>
  </si>
  <si>
    <t>-1935935511</t>
  </si>
  <si>
    <t>42</t>
  </si>
  <si>
    <t>722106</t>
  </si>
  <si>
    <t>Manometr</t>
  </si>
  <si>
    <t>-474244088</t>
  </si>
  <si>
    <t>43</t>
  </si>
  <si>
    <t>722107</t>
  </si>
  <si>
    <t>Ostatní tvarovky, přechody a upevnění potrubí</t>
  </si>
  <si>
    <t>463811975</t>
  </si>
  <si>
    <t>44</t>
  </si>
  <si>
    <t>722108</t>
  </si>
  <si>
    <t>Montáž sestavy armatur a plastového potrubí</t>
  </si>
  <si>
    <t>-876651894</t>
  </si>
  <si>
    <t>45</t>
  </si>
  <si>
    <t>998722102</t>
  </si>
  <si>
    <t>Přesun hmot tonážní pro vnitřní vodovod v objektech v do 12 m</t>
  </si>
  <si>
    <t>-1197993160</t>
  </si>
  <si>
    <t>723</t>
  </si>
  <si>
    <t>Zdravotechnika - vnitřní plynovod</t>
  </si>
  <si>
    <t>46</t>
  </si>
  <si>
    <t>723100</t>
  </si>
  <si>
    <t>Příprava pro usazení plynoměru, rozpěrka a ukotvení</t>
  </si>
  <si>
    <t>1388306322</t>
  </si>
  <si>
    <t>47</t>
  </si>
  <si>
    <t>723101</t>
  </si>
  <si>
    <t>Montáž potrubí Cu pr. 28x1 mm lisováním, závěsy, objímky</t>
  </si>
  <si>
    <t>-379239326</t>
  </si>
  <si>
    <t>48</t>
  </si>
  <si>
    <t>723102</t>
  </si>
  <si>
    <t>Potrubí Cu pr. 28x1 mm, spojované lisováním, včetně tvarovek, přechodů</t>
  </si>
  <si>
    <t>-1087936926</t>
  </si>
  <si>
    <t>49</t>
  </si>
  <si>
    <t>723103</t>
  </si>
  <si>
    <t>Kulový kohout plynu</t>
  </si>
  <si>
    <t>1035405489</t>
  </si>
  <si>
    <t>50</t>
  </si>
  <si>
    <t>723104</t>
  </si>
  <si>
    <t>Tlaková zkouška plynovodu</t>
  </si>
  <si>
    <t>-2073022402</t>
  </si>
  <si>
    <t>51</t>
  </si>
  <si>
    <t>723105</t>
  </si>
  <si>
    <t>Stavební přípomoce, prostupy</t>
  </si>
  <si>
    <t>973604336</t>
  </si>
  <si>
    <t>52</t>
  </si>
  <si>
    <t>723106</t>
  </si>
  <si>
    <t>Revizní zpráva plynového zařízení</t>
  </si>
  <si>
    <t>-1249752671</t>
  </si>
  <si>
    <t>53</t>
  </si>
  <si>
    <t>723107</t>
  </si>
  <si>
    <t>Uzavření, odplynění, vyvaření odbočky, napuštění plynu do stoupačky, odvzdušnění všech spotřebičů v domě, požární dozor</t>
  </si>
  <si>
    <t>1831769396</t>
  </si>
  <si>
    <t>54</t>
  </si>
  <si>
    <t>723108</t>
  </si>
  <si>
    <t>Ostatní materiál, uchycení potrubí, objímky, chráničky, označení potrubí</t>
  </si>
  <si>
    <t>-479181912</t>
  </si>
  <si>
    <t>55</t>
  </si>
  <si>
    <t>998723102</t>
  </si>
  <si>
    <t>Přesun hmot tonážní pro vnitřní plynovod v objektech v do 12 m</t>
  </si>
  <si>
    <t>-136218946</t>
  </si>
  <si>
    <t>727</t>
  </si>
  <si>
    <t>Zdravotechnika - požární ochrana</t>
  </si>
  <si>
    <t>56</t>
  </si>
  <si>
    <t>727111409</t>
  </si>
  <si>
    <t>Prostup kovového potrubí D110 mm stropem tl 15cm včetně dodatečné izolace požární odolnost EI 60-120</t>
  </si>
  <si>
    <t>-224885543</t>
  </si>
  <si>
    <t>"prostup VZT potrubí mezi stropem 2.NP a 3.NP" 28</t>
  </si>
  <si>
    <t>763</t>
  </si>
  <si>
    <t>Konstrukce suché výstavby</t>
  </si>
  <si>
    <t>57</t>
  </si>
  <si>
    <t>763121421</t>
  </si>
  <si>
    <t>SDK stěna předsazená tl 62,5 mm profil CW+UW 50 deska 1xDF 12,5 TI 40 mm EI 30</t>
  </si>
  <si>
    <t>1531673791</t>
  </si>
  <si>
    <t>"zakrytí VZT vedení" 30,00*0,80</t>
  </si>
  <si>
    <t>58</t>
  </si>
  <si>
    <t>763131411</t>
  </si>
  <si>
    <t>SDK podhled desky 1xA 12,5 bez TI dvouvrstvá spodní kce profil CD+UD</t>
  </si>
  <si>
    <t>-211935391</t>
  </si>
  <si>
    <t xml:space="preserve">"byty" </t>
  </si>
  <si>
    <t>"viz výkes D.1.1.02" (7,90+9,40+8,60+8,20+11,10+8,50+9,20)+((4,15*6)*(0,30+0,30))</t>
  </si>
  <si>
    <t>"viz výkes D.1.1.03" (7,90+9,40+8,60+8,20+11,10+8,50+9,20)+((4,15*6)*(0,30+0,30))</t>
  </si>
  <si>
    <t>"chodby"</t>
  </si>
  <si>
    <t>"1.NP" (2,60*1,40*3)+(2,15*2,30)</t>
  </si>
  <si>
    <t>"2.NP" (2,60*1,40*2)+(2,60*7,40)</t>
  </si>
  <si>
    <t>59</t>
  </si>
  <si>
    <t>763131721</t>
  </si>
  <si>
    <t>SDK podhled skoková změna v do 0,5 m</t>
  </si>
  <si>
    <t>885847794</t>
  </si>
  <si>
    <t>"chodby" 2,60*6</t>
  </si>
  <si>
    <t>60</t>
  </si>
  <si>
    <t>763171212</t>
  </si>
  <si>
    <t>Montáž revizních klapek SDK kcí vel. do 0,25 m2 pro podhledy</t>
  </si>
  <si>
    <t>680780587</t>
  </si>
  <si>
    <t>59030713</t>
  </si>
  <si>
    <t>dvířka revizní s automatickým zámkem 500x500mm</t>
  </si>
  <si>
    <t>1252858909</t>
  </si>
  <si>
    <t>62</t>
  </si>
  <si>
    <t>998763101</t>
  </si>
  <si>
    <t>Přesun hmot tonážní pro dřevostavby v objektech v do 12 m</t>
  </si>
  <si>
    <t>612437019</t>
  </si>
  <si>
    <t>784</t>
  </si>
  <si>
    <t>Dokončovací práce - malby a tapety</t>
  </si>
  <si>
    <t>784171101</t>
  </si>
  <si>
    <t>Zakrytí vnitřních podlah včetně pozdějšího odkrytí</t>
  </si>
  <si>
    <t>-1180253752</t>
  </si>
  <si>
    <t>14*30,00</t>
  </si>
  <si>
    <t>64</t>
  </si>
  <si>
    <t>58124844</t>
  </si>
  <si>
    <t>fólie pro malířské potřeby zakrývací tl 25µ 4x5m</t>
  </si>
  <si>
    <t>1499952020</t>
  </si>
  <si>
    <t>420*1,05 'Přepočtené koeficientem množství</t>
  </si>
  <si>
    <t>65</t>
  </si>
  <si>
    <t>784181101</t>
  </si>
  <si>
    <t>Základní akrylátová jednonásobná penetrace podkladu v místnostech výšky do 3,80m</t>
  </si>
  <si>
    <t>-1648647163</t>
  </si>
  <si>
    <t>"množství převzato z položky č. 763121421" 24,00</t>
  </si>
  <si>
    <t>"množství převzato z položky č. 763131411" 198,065</t>
  </si>
  <si>
    <t>"po zapravených otvorech v bytech" 14*50</t>
  </si>
  <si>
    <t>66</t>
  </si>
  <si>
    <t>784221101</t>
  </si>
  <si>
    <t xml:space="preserve">Dvojnásobné bílé malby  ze směsí za sucha dobře otěruvzdorných v místnostech do 3,80 m</t>
  </si>
  <si>
    <t>422618780</t>
  </si>
  <si>
    <t>T.b - Elektroinstalace</t>
  </si>
  <si>
    <t>D1 - C21M - Elektromontáže</t>
  </si>
  <si>
    <t>D2 - Materiály</t>
  </si>
  <si>
    <t>D3 - Rozvaděč RM1</t>
  </si>
  <si>
    <t>D4 - Revize a další nezařazené práce</t>
  </si>
  <si>
    <t>D1</t>
  </si>
  <si>
    <t>C21M - Elektromontáže</t>
  </si>
  <si>
    <t>210010022</t>
  </si>
  <si>
    <t>trubka tuhá el.inst.z PVC D=32mm (PU)</t>
  </si>
  <si>
    <t>210010023</t>
  </si>
  <si>
    <t>trubka tuhá el.inst.z PVC D=25mm (PU)</t>
  </si>
  <si>
    <t>210010351</t>
  </si>
  <si>
    <t>rozvodka krabicova IP54</t>
  </si>
  <si>
    <t>210010301</t>
  </si>
  <si>
    <t>krabice přístrojová</t>
  </si>
  <si>
    <t>210190121</t>
  </si>
  <si>
    <t>montáž rozvaděče RK</t>
  </si>
  <si>
    <t>210810045</t>
  </si>
  <si>
    <t>CYKY-CYKYm 3x1.5 mm2 750V (PU)</t>
  </si>
  <si>
    <t>210810058</t>
  </si>
  <si>
    <t>CYKY-CYKYm 3x2.5 mm2 750V (PU)</t>
  </si>
  <si>
    <t>210810061</t>
  </si>
  <si>
    <t>CYKY-CYKYm 5x6 mm2 750V (PU)</t>
  </si>
  <si>
    <t>210810511</t>
  </si>
  <si>
    <t>SYKFY 5x2x0,5 750V</t>
  </si>
  <si>
    <t>210860222</t>
  </si>
  <si>
    <t>vodič CY 4mm2 500V</t>
  </si>
  <si>
    <t>210201005</t>
  </si>
  <si>
    <t>montáž - svítidlo LED</t>
  </si>
  <si>
    <t>210203003</t>
  </si>
  <si>
    <t>montáž - svítidlo žárovkové</t>
  </si>
  <si>
    <t>210110021</t>
  </si>
  <si>
    <t>montáž ovladačů</t>
  </si>
  <si>
    <t>210111030</t>
  </si>
  <si>
    <t>montáž zásuvek</t>
  </si>
  <si>
    <t>D2</t>
  </si>
  <si>
    <t>Materiály</t>
  </si>
  <si>
    <t>00218</t>
  </si>
  <si>
    <t>trubka tuhá instal. z PVC D=32mm</t>
  </si>
  <si>
    <t>00319</t>
  </si>
  <si>
    <t>trubka tuhá instal. z PVC D=25mm</t>
  </si>
  <si>
    <t>00351</t>
  </si>
  <si>
    <t>plastová krabice se svorkovnicí, IP54 (5x2,5)</t>
  </si>
  <si>
    <t>00352</t>
  </si>
  <si>
    <t>plastová krabice se svorkovnicí, IP54 (7x2,5)</t>
  </si>
  <si>
    <t>00396</t>
  </si>
  <si>
    <t>krabice KU 68-1901</t>
  </si>
  <si>
    <t>02952</t>
  </si>
  <si>
    <t>CYKY-J 3x1.5mm2</t>
  </si>
  <si>
    <t>02970</t>
  </si>
  <si>
    <t>CYKY-J 3x2.5mm2</t>
  </si>
  <si>
    <t>02970.1</t>
  </si>
  <si>
    <t>CYKY-j 5x6 mm2</t>
  </si>
  <si>
    <t>02800</t>
  </si>
  <si>
    <t>SYKFY 5x2x0,5 mm2</t>
  </si>
  <si>
    <t>02784</t>
  </si>
  <si>
    <t>CY 4mm2</t>
  </si>
  <si>
    <t>02914</t>
  </si>
  <si>
    <t>svítidlo LED 1x42W,IP65</t>
  </si>
  <si>
    <t>02992</t>
  </si>
  <si>
    <t>svítidlo žárovkové 1x60W,IP44 + zdroj LED 9W</t>
  </si>
  <si>
    <t>90000</t>
  </si>
  <si>
    <t>vypínač 01 IP44</t>
  </si>
  <si>
    <t>90010</t>
  </si>
  <si>
    <t>zásuvka 230V,16A,IP44</t>
  </si>
  <si>
    <t>Pol6</t>
  </si>
  <si>
    <t>Podružný materiál</t>
  </si>
  <si>
    <t>Pol2</t>
  </si>
  <si>
    <t>Prořez (m, kg)</t>
  </si>
  <si>
    <t>D3</t>
  </si>
  <si>
    <t>Rozvaděč RM1</t>
  </si>
  <si>
    <t>Vypínač 32A, 3.pól., červený, 25A, panel</t>
  </si>
  <si>
    <t>Modul svodiče přepětí, 30kA, typ 1+2</t>
  </si>
  <si>
    <t xml:space="preserve">Jistič   B2/1,barevná páčka</t>
  </si>
  <si>
    <t xml:space="preserve">Jistič   B6/1,barevná páčka</t>
  </si>
  <si>
    <t xml:space="preserve">Jistič   B10/1,barevná páčka</t>
  </si>
  <si>
    <t xml:space="preserve">Jistič   C10/1,barevná páčka</t>
  </si>
  <si>
    <t>Kombispínač 16/1N/B/0,03</t>
  </si>
  <si>
    <t>74</t>
  </si>
  <si>
    <t>Plastový rozvaděč IP44</t>
  </si>
  <si>
    <t>76</t>
  </si>
  <si>
    <t>Svorkovnice, vývodky, podružný materiál</t>
  </si>
  <si>
    <t>78</t>
  </si>
  <si>
    <t>Kompletace</t>
  </si>
  <si>
    <t>80</t>
  </si>
  <si>
    <t>D4</t>
  </si>
  <si>
    <t>Revize a další nezařazené práce</t>
  </si>
  <si>
    <t>00010</t>
  </si>
  <si>
    <t>Revize elektro</t>
  </si>
  <si>
    <t>82</t>
  </si>
  <si>
    <t>00011</t>
  </si>
  <si>
    <t>Doprava,přesuny hmot</t>
  </si>
  <si>
    <t>kpl</t>
  </si>
  <si>
    <t>84</t>
  </si>
  <si>
    <t>00020</t>
  </si>
  <si>
    <t>Projektová dokumentace</t>
  </si>
  <si>
    <t>86</t>
  </si>
  <si>
    <t>T.c - Ústřední topení</t>
  </si>
  <si>
    <t>D1 - ZDROJE TEPLA</t>
  </si>
  <si>
    <t>D2 - OTOPNÁ TĚLESA</t>
  </si>
  <si>
    <t>D3 - POJISTNÁ ZAŘÍZENÍ</t>
  </si>
  <si>
    <t>D4 - ARMATURY</t>
  </si>
  <si>
    <t>D5 - PODLAHOVÉ TOPENÍ</t>
  </si>
  <si>
    <t>D6 - POTRUBÍ</t>
  </si>
  <si>
    <t>D7 - TEPELNÉ IZOLACE</t>
  </si>
  <si>
    <t>D8 - ČERPADLA</t>
  </si>
  <si>
    <t>D9 - OSTATNÍ</t>
  </si>
  <si>
    <t>ZDROJE TEPLA</t>
  </si>
  <si>
    <t>Pol12</t>
  </si>
  <si>
    <t>Kondenzační topný kotel na plyn pro provoz závislý nebo nezávislý na vzduchu v místnosti. 1,8 - 35,0 kW včetně regulace</t>
  </si>
  <si>
    <t>Pol13</t>
  </si>
  <si>
    <t>Montážní pomůcka k montáži na omítku</t>
  </si>
  <si>
    <t>Pol14</t>
  </si>
  <si>
    <t>Systém odkouření kotle</t>
  </si>
  <si>
    <t>OTOPNÁ TĚLESA</t>
  </si>
  <si>
    <t>Pol15</t>
  </si>
  <si>
    <t>Trubkové otopné těleso, spodní středové připojení</t>
  </si>
  <si>
    <t>Pol237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</si>
  <si>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500×700×66</t>
  </si>
  <si>
    <t>Pol238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</si>
  <si>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500×1000×6</t>
  </si>
  <si>
    <t>Pol239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</si>
  <si>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500×1800×6</t>
  </si>
  <si>
    <t>Pol240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</si>
  <si>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500×1000×1</t>
  </si>
  <si>
    <t>Pol241</t>
  </si>
  <si>
    <t>POJISTNÁ ZAŘÍZENÍ</t>
  </si>
  <si>
    <t>Pol22</t>
  </si>
  <si>
    <t>Expanzní nádoba s butylovým vakem, typ SD, objem 25 litrů, PN 3</t>
  </si>
  <si>
    <t>Pol23</t>
  </si>
  <si>
    <t>Expanzní kohout, PN 16, včetně vysokokapacitního vypouštění s připojením na hadici</t>
  </si>
  <si>
    <t>ARMATURY</t>
  </si>
  <si>
    <t>Pol242</t>
  </si>
  <si>
    <t>Připojovací armatura otopných těles s automatickým regulátorem průtoku</t>
  </si>
  <si>
    <t>Pol25</t>
  </si>
  <si>
    <t>Kulový kohout, DN15, s vnitřním závitem</t>
  </si>
  <si>
    <t>Pol189</t>
  </si>
  <si>
    <t>Uzavírací a vyvažovací ventil bez vypouštění DN10</t>
  </si>
  <si>
    <t>Pol190</t>
  </si>
  <si>
    <t>Tlakově nezávislý regulační a vyvažovací ventil, DN 15 LF</t>
  </si>
  <si>
    <t>Pol30</t>
  </si>
  <si>
    <t>Aut. odvzdušňovací ventil, Rp=1", Tmax=110°C, PN 10</t>
  </si>
  <si>
    <t>Pol31</t>
  </si>
  <si>
    <t>1" kulový kohout s filtrem</t>
  </si>
  <si>
    <t>Pol32</t>
  </si>
  <si>
    <t>Vypouštěcí kul.koh., s hadicovou vývodkou a zátkou, PN10, T 90°C - DN 20</t>
  </si>
  <si>
    <t>Pol33</t>
  </si>
  <si>
    <t>Napoštěcí ventil pro uzavřené otopné soustavy, vč. manometru</t>
  </si>
  <si>
    <t>Pol34</t>
  </si>
  <si>
    <t>Kalorimetr, včetně komunikace</t>
  </si>
  <si>
    <t>Pol35</t>
  </si>
  <si>
    <t>Vyrovnávač tlaků s odlučovačem bublinek a částic kalu</t>
  </si>
  <si>
    <t>Pol36</t>
  </si>
  <si>
    <t>Pojistný ventil DN 20</t>
  </si>
  <si>
    <t>D5</t>
  </si>
  <si>
    <t>PODLAHOVÉ TOPENÍ</t>
  </si>
  <si>
    <t>Pol37</t>
  </si>
  <si>
    <t>Skříně pro rozdělovače, velikost 3, 725 x 705 mm, pro montáž do stěny, hl. 110-150 mm</t>
  </si>
  <si>
    <t>D6</t>
  </si>
  <si>
    <t>POTRUBÍ</t>
  </si>
  <si>
    <t>Pol38</t>
  </si>
  <si>
    <t>16.2x2.6 plastové potrubí, 100m kotouč, pro instalace vytápění</t>
  </si>
  <si>
    <t>bm</t>
  </si>
  <si>
    <t>Pol73</t>
  </si>
  <si>
    <t>20x2.9 plastové potrubí, 100m kotouč, pro instalace vytápění</t>
  </si>
  <si>
    <t>Pol39</t>
  </si>
  <si>
    <t>25x3.7 plastové potrubí, 50m kotouč, pro instalace vytápění</t>
  </si>
  <si>
    <t>Pol40</t>
  </si>
  <si>
    <t>32x4.7 plastové potrubí, 25m kotouč, pro instalace vytápění</t>
  </si>
  <si>
    <t>Pol74</t>
  </si>
  <si>
    <t>40x6 plastové potrubí, 5m tyč, instalace pro vytápění</t>
  </si>
  <si>
    <t>Pol243</t>
  </si>
  <si>
    <t>Tvarovky pro spoje potrubí</t>
  </si>
  <si>
    <t>D7</t>
  </si>
  <si>
    <t>TEPELNÉ IZOLACE</t>
  </si>
  <si>
    <t>Pol42</t>
  </si>
  <si>
    <t>Polyethylenová izolace se strukturou uzavřených buněk určená pro topenářské a sanitární rozvody. 18/30</t>
  </si>
  <si>
    <t>Pol43</t>
  </si>
  <si>
    <t>Polyethylenová izolace se strukturou uzavřených buněk určená pro topenářské a sanitární rozvody. 22/30</t>
  </si>
  <si>
    <t>Pol44</t>
  </si>
  <si>
    <t>Polyethylenová izolace se strukturou uzavřených buněk určená pro topenářské a sanitární rozvody. 28/30</t>
  </si>
  <si>
    <t>Pol45</t>
  </si>
  <si>
    <t>Polyethylenová izolace se strukturou uzavřených buněk určená pro topenářské a sanitární rozvody. 35/30</t>
  </si>
  <si>
    <t>Pol76</t>
  </si>
  <si>
    <t>Polyethylenová izolace se strukturou uzavřených buněk určená pro topenářské a sanitární rozvody. 42/30</t>
  </si>
  <si>
    <t>D8</t>
  </si>
  <si>
    <t>ČERPADLA</t>
  </si>
  <si>
    <t>Pol46</t>
  </si>
  <si>
    <t>Čerpadlová skupina</t>
  </si>
  <si>
    <t>D9</t>
  </si>
  <si>
    <t>OSTATNÍ</t>
  </si>
  <si>
    <t>Pol244</t>
  </si>
  <si>
    <t>montáž plastového potrubí</t>
  </si>
  <si>
    <t>1344,20+72,80+75,40+6,50+33,80</t>
  </si>
  <si>
    <t>Pol48</t>
  </si>
  <si>
    <t>přikotvení a zapojení plynového kotle pro topení</t>
  </si>
  <si>
    <t>Pol49</t>
  </si>
  <si>
    <t>montáž odkouření pro plynové kotle</t>
  </si>
  <si>
    <t>Pol245</t>
  </si>
  <si>
    <t>přikotvení a zapojení deskového otopného tělesa na zeď</t>
  </si>
  <si>
    <t>Pol246</t>
  </si>
  <si>
    <t>přikotvení a zapojení koupelnového otopného tělesa na zeď</t>
  </si>
  <si>
    <t>Pol52</t>
  </si>
  <si>
    <t>napuštění topného okruhu</t>
  </si>
  <si>
    <t>Pol53</t>
  </si>
  <si>
    <t>proplach topného okruhu</t>
  </si>
  <si>
    <t>Pol54</t>
  </si>
  <si>
    <t>odvzdušnění topného okruhu</t>
  </si>
  <si>
    <t>Pol55</t>
  </si>
  <si>
    <t>montáž a připojení expanzní nádoby do 50l</t>
  </si>
  <si>
    <t>88</t>
  </si>
  <si>
    <t>Pol56</t>
  </si>
  <si>
    <t>tlaková zlouška tl. potrubí</t>
  </si>
  <si>
    <t>90</t>
  </si>
  <si>
    <t>Pol58</t>
  </si>
  <si>
    <t>92</t>
  </si>
  <si>
    <t>Pol59</t>
  </si>
  <si>
    <t>Montážní, závěsový, spojovací a těsnící materiál</t>
  </si>
  <si>
    <t>94</t>
  </si>
  <si>
    <t>T.d.a - Vzduchotechnika 1</t>
  </si>
  <si>
    <t>D1 - REKUPERAČNÍ JEDNOTKA</t>
  </si>
  <si>
    <t>D2 - PROTIDEŠŤOVÉ ŽALUZIE, STŘÍŠKY</t>
  </si>
  <si>
    <t>D3 - DISTRIBUČNÍ PRVKY</t>
  </si>
  <si>
    <t>D4 - REGULÁTORY PRŮTOKU</t>
  </si>
  <si>
    <t>D5 - TLUMIČE HLUKU / PŘESLECHU</t>
  </si>
  <si>
    <t>D6 - KRUHOVÉ POTRUBNÍ ROZVODY</t>
  </si>
  <si>
    <t>D7 - IZOLACE</t>
  </si>
  <si>
    <t>D8 - OSTATNÍ</t>
  </si>
  <si>
    <t>REKUPERAČNÍ JEDNOTKA</t>
  </si>
  <si>
    <t>Pol247</t>
  </si>
  <si>
    <t xml:space="preserve">Rekuperační jednotka s protiproudým výměníkem s účinností 85 %, automatický bypas a integrovaný PTC předehřev. Řízení vzduchového výkonu jednotky na konstantní tlak. Průtok 550m³/hod, externí tlak  200 Pa. Přívodní filtr F7 odvodní filtr G4. Dodávka vč. o</t>
  </si>
  <si>
    <t>PROTIDEŠŤOVÉ ŽALUZIE, STŘÍŠKY</t>
  </si>
  <si>
    <t>Pol196</t>
  </si>
  <si>
    <t>Střešní hlavice 200 s lamelami</t>
  </si>
  <si>
    <t>DISTRIBUČNÍ PRVKY</t>
  </si>
  <si>
    <t>Pol197</t>
  </si>
  <si>
    <t>Stěnový difuzor pro přívod vzduchu Ø100</t>
  </si>
  <si>
    <t>Pol214</t>
  </si>
  <si>
    <t>Stěnový difuzor pro přívod vzduchu Ø125</t>
  </si>
  <si>
    <t>Pol132</t>
  </si>
  <si>
    <t>Talířový ventil odvodní, kovový Ø100 vč. rámečku</t>
  </si>
  <si>
    <t>Pol133</t>
  </si>
  <si>
    <t>Talířový ventil odvodní, kovový Ø125 vč. rámečku</t>
  </si>
  <si>
    <t>REGULÁTORY PRŮTOKU</t>
  </si>
  <si>
    <t>Pol198</t>
  </si>
  <si>
    <t>Přívodní regulátor průroku s tlumičem hluku Ø125 mm</t>
  </si>
  <si>
    <t>Pol199</t>
  </si>
  <si>
    <t>Odvodní regulátor průroku s tlumičem hluku Ø125 mm</t>
  </si>
  <si>
    <t>Pol136</t>
  </si>
  <si>
    <t>Ovladač regulátorů průtoku</t>
  </si>
  <si>
    <t>TLUMIČE HLUKU / PŘESLECHU</t>
  </si>
  <si>
    <t>Pol200</t>
  </si>
  <si>
    <t>Tlumič hluku s nízkou instalační výškou 100/500</t>
  </si>
  <si>
    <t>Pol201</t>
  </si>
  <si>
    <t>Tlumič hluku s nízkou instalační výškou 125/500</t>
  </si>
  <si>
    <t>KRUHOVÉ POTRUBNÍ ROZVODY</t>
  </si>
  <si>
    <t>Pol139</t>
  </si>
  <si>
    <t>Trouba Ø100 - Zaklikávací systém spojovaný bez použití samořezných šroubů. Třída těsnosti "D"</t>
  </si>
  <si>
    <t>Pol140</t>
  </si>
  <si>
    <t>Trouba Ø125 - Zaklikávací systém spojovaný bez použití samořezných šroubů. Třída těsnosti "D"</t>
  </si>
  <si>
    <t>Pol141</t>
  </si>
  <si>
    <t>Trouba Ø160 - Zaklikávací systém spojovaný bez použití samořezných šroubů. Třída těsnosti "D"</t>
  </si>
  <si>
    <t>Pol172</t>
  </si>
  <si>
    <t>Trouba Ø200 - Zaklikávací systém spojovaný bez použití samořezných šroubů. Třída těsnosti "D"</t>
  </si>
  <si>
    <t>Pol142</t>
  </si>
  <si>
    <t>Lisovaný švově svařovaný oblouk s těsněním Ø160 mm 30°</t>
  </si>
  <si>
    <t>Pol174</t>
  </si>
  <si>
    <t>Lisovaný švově svařovaný oblouk s těsněním Ø200 mm 45°</t>
  </si>
  <si>
    <t>Pol144</t>
  </si>
  <si>
    <t>Lisovaný švově svařovaný oblouk s těsněním Ø100 mm 90°</t>
  </si>
  <si>
    <t>Pol145</t>
  </si>
  <si>
    <t>Lisovaný švově svařovaný oblouk s těsněním Ø125 mm 90°</t>
  </si>
  <si>
    <t>Pol146</t>
  </si>
  <si>
    <t>Lisovaný švově svařovaný oblouk s těsněním Ø200 mm 90°</t>
  </si>
  <si>
    <t>Pol147</t>
  </si>
  <si>
    <t>Lisovaný a švově svařený oblouk s krátkou instalační délkou s těsněním Ø125 mm 90°</t>
  </si>
  <si>
    <t>Pol149</t>
  </si>
  <si>
    <t xml:space="preserve">Lisovaný a švově svařený oblouk s krátkou instalační délkou jeden konec s těsněním  druhý konce s vnější spojkou. Ø125 mm 90°</t>
  </si>
  <si>
    <t>Pol150</t>
  </si>
  <si>
    <t>Oblouk se segmentovým provedením a krátkou instalační délkou Ø200 mm 90</t>
  </si>
  <si>
    <t>Pol151</t>
  </si>
  <si>
    <t>Centrická lisovaná redukce, připojení na tvarovku Ø125 / Ø100</t>
  </si>
  <si>
    <t>Pol152</t>
  </si>
  <si>
    <t>Lisovaný centrický T-kus s těsněním Ø100 / Ø100</t>
  </si>
  <si>
    <t>Pol153</t>
  </si>
  <si>
    <t>Lisovaný centrický T-kus s těsněním Ø125 / Ø100</t>
  </si>
  <si>
    <t>Pol154</t>
  </si>
  <si>
    <t>Lisovaný centrický T-kus s těsněním Ø125 / Ø125</t>
  </si>
  <si>
    <t>Pol155</t>
  </si>
  <si>
    <t>Lisovaný centrický T-kus s těsněním Ø200 / Ø200</t>
  </si>
  <si>
    <t>Pol217</t>
  </si>
  <si>
    <t>Lisovanározbočka 30° - Ø200 / Ø160</t>
  </si>
  <si>
    <t>Pol157</t>
  </si>
  <si>
    <t>Rozdělovací box 1 × vstup Ø160, 2 × výstup Ø125</t>
  </si>
  <si>
    <t>Pol158</t>
  </si>
  <si>
    <t>Spojovací box 4 × vstup Ø125, 1 × výstup Ø200</t>
  </si>
  <si>
    <t>Pol160</t>
  </si>
  <si>
    <t>Vnější spojka na spojení tvarovek Ø100 mm</t>
  </si>
  <si>
    <t>Pol161</t>
  </si>
  <si>
    <t>Vnější spojka na spojení tvarovek Ø125 mm</t>
  </si>
  <si>
    <t>Pol162</t>
  </si>
  <si>
    <t>Vnější spojka na spojení tvarovek Ø200 mm</t>
  </si>
  <si>
    <t>Pol163</t>
  </si>
  <si>
    <t>vnější zátka na tvarovku s odvodněním Ø200</t>
  </si>
  <si>
    <t>IZOLACE</t>
  </si>
  <si>
    <t>Pol209</t>
  </si>
  <si>
    <t>Vinutá izolační pouzdra z kamenné vlny, kašírovaná vyztuženou hliníkovou fólií se samolepícím přesahem. 208/30 Tloušťka izolační vrstvy 30 mm</t>
  </si>
  <si>
    <t>Pol248</t>
  </si>
  <si>
    <t>Vinutá izolační pouzdra z kamenné vlny, kašírovaná vyztuženou hliníkovou fólií se samolepícím přesahem. 208/100 Tloušťka izolační vrstvy 100 mm</t>
  </si>
  <si>
    <t>Pol249</t>
  </si>
  <si>
    <t>Kaučuková izolace s vysokým difuzním odporem, černý povrch,samolepicí, faktor difuzního odporu µ ≥ 10.000, rozsah použití: -50°C až +110°C Tloušťka izolační vrstvy 32 mm</t>
  </si>
  <si>
    <t>Pol250</t>
  </si>
  <si>
    <t>Kaučuková izolace s vysokým difuzním odporem, černý povrch,samolepicí, faktor difuzního odporu µ ≥ 10.000, rozsah použití: -50°C až +110°C Tloušťka izolační vrstvy 50 mm</t>
  </si>
  <si>
    <t>Pol168</t>
  </si>
  <si>
    <t>Montáž a oživení stacionární pasivní rekuperační jednotky</t>
  </si>
  <si>
    <t>Pol251</t>
  </si>
  <si>
    <t>Montáž vzduchotechnických rozvodů, izolatérské práce</t>
  </si>
  <si>
    <t>Pol170</t>
  </si>
  <si>
    <t>Závěsový, spojovací a těsnící materiál</t>
  </si>
  <si>
    <t>Pol125</t>
  </si>
  <si>
    <t>T.d.b - Vzduchotechnika 2</t>
  </si>
  <si>
    <t>Pol252</t>
  </si>
  <si>
    <t>Pol203</t>
  </si>
  <si>
    <t>Lisovaný švově svařovaný oblouk s těsněním Ø200 mm 30°</t>
  </si>
  <si>
    <t>Pol215</t>
  </si>
  <si>
    <t>Lisovaný švově svařovaný oblouk s těsněním Ø200 mm 60°</t>
  </si>
  <si>
    <t>Pol253</t>
  </si>
  <si>
    <t>T.d.c - Vzduchotechnika 3</t>
  </si>
  <si>
    <t>Pol255</t>
  </si>
  <si>
    <t>Pol143</t>
  </si>
  <si>
    <t>Lisovaný švově svařovaný oblouk s těsněním Ø125 mm 45°</t>
  </si>
  <si>
    <t>Pol216</t>
  </si>
  <si>
    <t>Lisovaná odbočka 45° - Ø125 / Ø125</t>
  </si>
  <si>
    <t>Pol207</t>
  </si>
  <si>
    <t>Rozdělovací box 1 × vstup Ø200, 2 × výstup Ø125</t>
  </si>
  <si>
    <t>Pol208</t>
  </si>
  <si>
    <t>Spojovací box 2 × vstup Ø125, 1 × výstup Ø200</t>
  </si>
  <si>
    <t>Pol256</t>
  </si>
  <si>
    <t>Pol257</t>
  </si>
  <si>
    <t>Pol179</t>
  </si>
  <si>
    <t>T.d.d - Vzduchotechnika 4</t>
  </si>
  <si>
    <t>Pol259</t>
  </si>
  <si>
    <t>Pol220</t>
  </si>
  <si>
    <t>Pol222</t>
  </si>
  <si>
    <t>Pol223</t>
  </si>
  <si>
    <t>Pol84</t>
  </si>
  <si>
    <t>Pol224</t>
  </si>
  <si>
    <t>Pol225</t>
  </si>
  <si>
    <t>Pol87</t>
  </si>
  <si>
    <t>Pol227</t>
  </si>
  <si>
    <t>Pol90</t>
  </si>
  <si>
    <t>Pol91</t>
  </si>
  <si>
    <t>Pol92</t>
  </si>
  <si>
    <t>Pol93</t>
  </si>
  <si>
    <t>Pol94</t>
  </si>
  <si>
    <t>Pol228</t>
  </si>
  <si>
    <t>Pol95</t>
  </si>
  <si>
    <t>Pol260</t>
  </si>
  <si>
    <t>Pol97</t>
  </si>
  <si>
    <t>Pol98</t>
  </si>
  <si>
    <t>Pol99</t>
  </si>
  <si>
    <t>Pol100</t>
  </si>
  <si>
    <t>Pol101</t>
  </si>
  <si>
    <t>Pol102</t>
  </si>
  <si>
    <t>Pol103</t>
  </si>
  <si>
    <t>Pol105</t>
  </si>
  <si>
    <t>Pol106</t>
  </si>
  <si>
    <t>Pol107</t>
  </si>
  <si>
    <t>Pol229</t>
  </si>
  <si>
    <t>Pol230</t>
  </si>
  <si>
    <t>Pol110</t>
  </si>
  <si>
    <t>Pol111</t>
  </si>
  <si>
    <t>Pol113</t>
  </si>
  <si>
    <t>Pol114</t>
  </si>
  <si>
    <t>Vnější spojka na spojení tvarovek Ø160 mm</t>
  </si>
  <si>
    <t>Pol261</t>
  </si>
  <si>
    <t>Vnitřní spojka na spojení trub Ø200 mm</t>
  </si>
  <si>
    <t>Pol117</t>
  </si>
  <si>
    <t>Pol232</t>
  </si>
  <si>
    <t>Pol262</t>
  </si>
  <si>
    <t>Pol263</t>
  </si>
  <si>
    <t>Pol264</t>
  </si>
  <si>
    <t>Pol122</t>
  </si>
  <si>
    <t>Pol265</t>
  </si>
  <si>
    <t>Pol124</t>
  </si>
  <si>
    <t>T.. - Způsobilé výdaje - vedlejší aktivity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</si>
  <si>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</si>
  <si>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</si>
  <si>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</si>
  <si>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</si>
  <si>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HZS</t>
  </si>
  <si>
    <t>Hodinové zúčtovací sazby</t>
  </si>
  <si>
    <t>HZS4212</t>
  </si>
  <si>
    <t>Hodinová zúčtovací sazba revizní technik specialista</t>
  </si>
  <si>
    <t>hod</t>
  </si>
  <si>
    <t>512</t>
  </si>
  <si>
    <t>-658714590</t>
  </si>
  <si>
    <t>"revize elektrointalace" 10</t>
  </si>
  <si>
    <t>"revize plynovodu" 10</t>
  </si>
  <si>
    <t>"expanzní nádoby" 10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</si>
  <si>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</si>
  <si>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</si>
  <si>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</si>
  <si>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</si>
  <si>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</si>
  <si>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 (Elektro, VZT, ÚT)</t>
  </si>
  <si>
    <t>1024</t>
  </si>
  <si>
    <t>873505839</t>
  </si>
  <si>
    <t>VRN4</t>
  </si>
  <si>
    <t>Inženýrská činnost</t>
  </si>
  <si>
    <t>04310300</t>
  </si>
  <si>
    <t>Zaregulování a přednání díla - protokol o zaregulování - návody k instalovaným zařízením (Elektro, ÚT, VZT)</t>
  </si>
  <si>
    <t>1446526199</t>
  </si>
  <si>
    <t>043103000</t>
  </si>
  <si>
    <t>Zkoušky bez rozlišení (topná zkouška)</t>
  </si>
  <si>
    <t>-884843389</t>
  </si>
  <si>
    <t>04310301</t>
  </si>
  <si>
    <t>Zaškolení obsluhy k instalovaným zařízením (Elektro, ÚT, VZT)</t>
  </si>
  <si>
    <t>650302971</t>
  </si>
  <si>
    <t>045203000</t>
  </si>
  <si>
    <t>Kompletační činnost</t>
  </si>
  <si>
    <t>1810014323</t>
  </si>
  <si>
    <t>049103000</t>
  </si>
  <si>
    <t>Náklady vzniklé v souvislosti s realizací stavby - statický posudek na průrazy VZT přes nosné k-ce</t>
  </si>
  <si>
    <t>-1817727295</t>
  </si>
  <si>
    <t>T... - Nezpůsobilé výdaje</t>
  </si>
  <si>
    <t xml:space="preserve">    VRN3 - Zařízení staveniště</t>
  </si>
  <si>
    <t xml:space="preserve">    VRN7 - Provozní vlivy</t>
  </si>
  <si>
    <t>952901111</t>
  </si>
  <si>
    <t>Vyčištění budov bytové a občanské výstavby při výšce podlaží do 4 m</t>
  </si>
  <si>
    <t>687325152</t>
  </si>
  <si>
    <t>14*80,00</t>
  </si>
  <si>
    <t>VRN3</t>
  </si>
  <si>
    <t>Zařízení staveniště</t>
  </si>
  <si>
    <t>030001000</t>
  </si>
  <si>
    <t>746744280</t>
  </si>
  <si>
    <t>VRN7</t>
  </si>
  <si>
    <t>Provozní vlivy</t>
  </si>
  <si>
    <t>071103000</t>
  </si>
  <si>
    <t>Provoz investora</t>
  </si>
  <si>
    <t>634069564</t>
  </si>
  <si>
    <t>X - Blok X, Mírová č.p. 252 - 255 - přípomoce k TZB</t>
  </si>
  <si>
    <t>X. - Způsobilé výdaje - hlavní aktivity</t>
  </si>
  <si>
    <t>X.a - Stavební přípomoce</t>
  </si>
  <si>
    <t>-1365321846</t>
  </si>
  <si>
    <t>"byt 0.01" 4+4</t>
  </si>
  <si>
    <t>"byt 0.02" 4+4</t>
  </si>
  <si>
    <t>"byt 1.02" 3+4</t>
  </si>
  <si>
    <t>"byt 1.03" 4+2</t>
  </si>
  <si>
    <t>"byt 1.05" 2+7</t>
  </si>
  <si>
    <t>"byt 1.06" 4+3</t>
  </si>
  <si>
    <t>"byt 1.07" 4+3</t>
  </si>
  <si>
    <t>"byt 1.08" 4+3</t>
  </si>
  <si>
    <t>"byt 1.09" 4+3</t>
  </si>
  <si>
    <t>"byt 2.02" 4+3</t>
  </si>
  <si>
    <t>"byt 2.05" 2+8</t>
  </si>
  <si>
    <t>"byt 2.07" 4+2</t>
  </si>
  <si>
    <t>"byt 2.08" 3+3</t>
  </si>
  <si>
    <t>"byt 2.09" 4+3</t>
  </si>
  <si>
    <t>-1647841470</t>
  </si>
  <si>
    <t>"č.p. 201" 3,50*0,15</t>
  </si>
  <si>
    <t>"č.p. 202" (3,50+3,50)*0,15</t>
  </si>
  <si>
    <t>"č.p. 203" (3,50+3,50)*0,15</t>
  </si>
  <si>
    <t>"č.p. 204" 3,50*0,15</t>
  </si>
  <si>
    <t>"č.p. 201" 3,50*0,65</t>
  </si>
  <si>
    <t>"č.p. 202" (3,50+3,50+3,50)*0,65</t>
  </si>
  <si>
    <t>"č.p. 203" (3,50+3,50)*0,65</t>
  </si>
  <si>
    <t>"č.p. 204" 3,50*0,65</t>
  </si>
  <si>
    <t>-1002447741</t>
  </si>
  <si>
    <t>1418372713</t>
  </si>
  <si>
    <t>"č.p. 201" 3,50*0,15*2</t>
  </si>
  <si>
    <t>"č.p. 202" (3,50+3,50)*0,15*2</t>
  </si>
  <si>
    <t>"č.p. 203" (3,50+3,50)*0,15*2</t>
  </si>
  <si>
    <t>"č.p. 204" 3,50*0,15*2</t>
  </si>
  <si>
    <t>"č.p. 201" 3,50*0,65*2</t>
  </si>
  <si>
    <t>"č.p. 202" (3,50+3,50+3,50)*0,65*2</t>
  </si>
  <si>
    <t>"č.p. 203" (3,50+3,50)*0,65*2</t>
  </si>
  <si>
    <t>"č.p. 204" 3,50*0,65*2</t>
  </si>
  <si>
    <t>38,15*1,4 'Přepočtené koeficientem množství</t>
  </si>
  <si>
    <t>-991236983</t>
  </si>
  <si>
    <t>19,075*1,4 'Přepočtené koeficientem množství</t>
  </si>
  <si>
    <t>205322870</t>
  </si>
  <si>
    <t>2026181702</t>
  </si>
  <si>
    <t>"č.p. 252" 1</t>
  </si>
  <si>
    <t>"č.p. 253" 2</t>
  </si>
  <si>
    <t>"č.p. 254" 2</t>
  </si>
  <si>
    <t>"č.p. 255" 1</t>
  </si>
  <si>
    <t>"č.p. 253" 3</t>
  </si>
  <si>
    <t>-1184044608</t>
  </si>
  <si>
    <t>"SDK podhled na chodbách" 20</t>
  </si>
  <si>
    <t>-1326059879</t>
  </si>
  <si>
    <t>-1057896995</t>
  </si>
  <si>
    <t>"stavební přípomoce ÚT a VZT " 12+20</t>
  </si>
  <si>
    <t>921506453</t>
  </si>
  <si>
    <t>144*2 'Přepočtené koeficientem množství</t>
  </si>
  <si>
    <t>967894429</t>
  </si>
  <si>
    <t>"rozvody ÚT" 200+60+60</t>
  </si>
  <si>
    <t>849099500</t>
  </si>
  <si>
    <t>1846580295</t>
  </si>
  <si>
    <t>-129931129</t>
  </si>
  <si>
    <t>583372598</t>
  </si>
  <si>
    <t>1593991356</t>
  </si>
  <si>
    <t>"byt 0.01" (0,50*4)+(0,20*4)</t>
  </si>
  <si>
    <t>"byt 0.02" (0,50*4)+(0,20*4)</t>
  </si>
  <si>
    <t>"byt 1.02" (0,50*3)+(0,20*4)</t>
  </si>
  <si>
    <t>"byt 1.03" (0,50*4)+(0,20*2)</t>
  </si>
  <si>
    <t>"byt 1.05" (0,50*2)+(0,20*7)</t>
  </si>
  <si>
    <t>"byt 1.06" (0,50*4)+(0,20*3)</t>
  </si>
  <si>
    <t>"byt 1.07" (0,50*4)+(0,20*3)</t>
  </si>
  <si>
    <t>"byt 1.08" (0,50*4)+(0,20*3)</t>
  </si>
  <si>
    <t>"byt 1.09" (0,50*4)+(0,20*3)</t>
  </si>
  <si>
    <t>"byt 2.02" (0,50*4)+(0,20*3)</t>
  </si>
  <si>
    <t>"byt 2.05" (0,50*2)+(0,20*8)</t>
  </si>
  <si>
    <t>"byt 2.07" (0,50*4)+(0,20*2)</t>
  </si>
  <si>
    <t>"byt 2.08" (0,50*3)+(0,20*3)</t>
  </si>
  <si>
    <t>"byt 2.09" (0,50*4)+(0,20*3)</t>
  </si>
  <si>
    <t>-185239800</t>
  </si>
  <si>
    <t>-1627425070</t>
  </si>
  <si>
    <t>"bytové boxy" 20</t>
  </si>
  <si>
    <t>"boxy pro vypuštění stoupaček" 12</t>
  </si>
  <si>
    <t>2041741791</t>
  </si>
  <si>
    <t>12*0,0225*0,10</t>
  </si>
  <si>
    <t>20*0,25*0,10</t>
  </si>
  <si>
    <t>-1007812778</t>
  </si>
  <si>
    <t>"rozvody ÚT" 20*10</t>
  </si>
  <si>
    <t>-1015439990</t>
  </si>
  <si>
    <t>"rozvody ÚT" 20*3</t>
  </si>
  <si>
    <t>-583235632</t>
  </si>
  <si>
    <t>52339117</t>
  </si>
  <si>
    <t>"č.p. 252" 2</t>
  </si>
  <si>
    <t>"č.p. 253" 2+2</t>
  </si>
  <si>
    <t>"č.p. 254" 2+2</t>
  </si>
  <si>
    <t>"č.p. 255" 2</t>
  </si>
  <si>
    <t>-1260159268</t>
  </si>
  <si>
    <t>"č.p. 253" 4+4+2</t>
  </si>
  <si>
    <t>"č.p. 254" 3+3</t>
  </si>
  <si>
    <t>-1325914244</t>
  </si>
  <si>
    <t>"č.p. 252" 3,50</t>
  </si>
  <si>
    <t>"č.p. 253" 3,50+3,50</t>
  </si>
  <si>
    <t>"č.p. 254" 3,50+3,50</t>
  </si>
  <si>
    <t>"č.p. 255" 3,50</t>
  </si>
  <si>
    <t>1370577656</t>
  </si>
  <si>
    <t>"č.p. 253" 3,50+3,50+3,50</t>
  </si>
  <si>
    <t>-1115171539</t>
  </si>
  <si>
    <t>"č.p. 252" 3,50*4</t>
  </si>
  <si>
    <t>"č.p. 253" (3,50+3,50+3,50)*4</t>
  </si>
  <si>
    <t>"č.p. 254" (3,50+3,50)*4</t>
  </si>
  <si>
    <t>"č.p. 255" 3,50*4</t>
  </si>
  <si>
    <t>-950555023</t>
  </si>
  <si>
    <t>95405334</t>
  </si>
  <si>
    <t>-987416106</t>
  </si>
  <si>
    <t>1879915302</t>
  </si>
  <si>
    <t>11,823*11 'Přepočtené koeficientem množství</t>
  </si>
  <si>
    <t>1432408807</t>
  </si>
  <si>
    <t>-1915729176</t>
  </si>
  <si>
    <t>-180518630</t>
  </si>
  <si>
    <t>124533383</t>
  </si>
  <si>
    <t>-1988452552</t>
  </si>
  <si>
    <t>"odvod kondenzátu z technické místnosti" 4,00*6</t>
  </si>
  <si>
    <t>499611376</t>
  </si>
  <si>
    <t>"odvod kondenzátu z technické místnosti" 8,00*6</t>
  </si>
  <si>
    <t>-1951266035</t>
  </si>
  <si>
    <t>"odvod kondenzátu z technické místnosti" 6*2</t>
  </si>
  <si>
    <t>-1711495837</t>
  </si>
  <si>
    <t>24,00+48,00</t>
  </si>
  <si>
    <t>97194620</t>
  </si>
  <si>
    <t>-246774723</t>
  </si>
  <si>
    <t>1111739101</t>
  </si>
  <si>
    <t>2026053891</t>
  </si>
  <si>
    <t>280300848</t>
  </si>
  <si>
    <t>-575074225</t>
  </si>
  <si>
    <t>1616862633</t>
  </si>
  <si>
    <t>-1216001258</t>
  </si>
  <si>
    <t>-1618373101</t>
  </si>
  <si>
    <t>-621412881</t>
  </si>
  <si>
    <t>656287764</t>
  </si>
  <si>
    <t>-1530901339</t>
  </si>
  <si>
    <t>-1786735449</t>
  </si>
  <si>
    <t>659573920</t>
  </si>
  <si>
    <t>-3077563</t>
  </si>
  <si>
    <t>1536384881</t>
  </si>
  <si>
    <t>-1684331493</t>
  </si>
  <si>
    <t>-1332877431</t>
  </si>
  <si>
    <t>-791160298</t>
  </si>
  <si>
    <t>-2110411610</t>
  </si>
  <si>
    <t>96736436</t>
  </si>
  <si>
    <t>-1098822455</t>
  </si>
  <si>
    <t>1583728239</t>
  </si>
  <si>
    <t>"prostup VZT potrubí mezi stropem 2.NP a 3.NP" 40</t>
  </si>
  <si>
    <t>787241184</t>
  </si>
  <si>
    <t>"zakrytí VZT vedení" 37,00*0,80</t>
  </si>
  <si>
    <t>1933916257</t>
  </si>
  <si>
    <t>"viz výkes D.1.1.01" (3,00+2,80)+((4,40+4,40)*(0,30+0,30))</t>
  </si>
  <si>
    <t>"viz výkes D.1.1.02" (8,90+9,00+8,80+8,90+9,10+9,30+8,80+8,80+9,10)+((4,15*9)*(0,30+0,30))</t>
  </si>
  <si>
    <t>"viz výkes D.1.1.03" (8,90+9,00+8,80+9,60+6,00+9,30+8,80+8,80+9,10)+((4,15*9)*(0,30+0,30))</t>
  </si>
  <si>
    <t>"1.PP" 2,60*1,40</t>
  </si>
  <si>
    <t>"1.NP" 2,60*1,40*5</t>
  </si>
  <si>
    <t>"2.NP" (2,60*1,40*2)+(2,60*4,50)+(2,40*1,20)+(2,60*4,50)</t>
  </si>
  <si>
    <t>49571844</t>
  </si>
  <si>
    <t>"chodby" 2,60*10</t>
  </si>
  <si>
    <t>640152900</t>
  </si>
  <si>
    <t>-2098179179</t>
  </si>
  <si>
    <t>-1677570331</t>
  </si>
  <si>
    <t>-207108711</t>
  </si>
  <si>
    <t>20*30,00</t>
  </si>
  <si>
    <t>550438068</t>
  </si>
  <si>
    <t>600*1,05 'Přepočtené koeficientem množství</t>
  </si>
  <si>
    <t>-1236406457</t>
  </si>
  <si>
    <t>"množství převzato z položky č. 763121421" 29,60</t>
  </si>
  <si>
    <t>"množství převzato z položky č. 763131411" 270,30</t>
  </si>
  <si>
    <t>"po zapravených otvorech v bytech" 20*50</t>
  </si>
  <si>
    <t>-169825599</t>
  </si>
  <si>
    <t>X.b - Elektroinstalace</t>
  </si>
  <si>
    <t>Pol9</t>
  </si>
  <si>
    <t>Pol8</t>
  </si>
  <si>
    <t>X.c - Ústřední topení</t>
  </si>
  <si>
    <t>-</t>
  </si>
  <si>
    <t>-.1</t>
  </si>
  <si>
    <t>-.2</t>
  </si>
  <si>
    <t>-.3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</si>
  <si>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500×800×66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</si>
  <si>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500×1800×1</t>
  </si>
  <si>
    <t>Pol19</t>
  </si>
  <si>
    <t>-.10</t>
  </si>
  <si>
    <t>Pol96</t>
  </si>
  <si>
    <t>Připojovací armatura s automatickým regulátorem průtoku. S bílou krytkou</t>
  </si>
  <si>
    <t>-.12</t>
  </si>
  <si>
    <t>-.14</t>
  </si>
  <si>
    <t>Uzavírací a vyvažovací ventil bez vypouštění DN15</t>
  </si>
  <si>
    <t>Tlakově nezávislý regulační a vyvažovací ventil, DN 15 NF</t>
  </si>
  <si>
    <t>-.15</t>
  </si>
  <si>
    <t>-.16</t>
  </si>
  <si>
    <t>-.17</t>
  </si>
  <si>
    <t>-.18</t>
  </si>
  <si>
    <t>-.20</t>
  </si>
  <si>
    <t>-.21</t>
  </si>
  <si>
    <t>-.22</t>
  </si>
  <si>
    <t>-.23</t>
  </si>
  <si>
    <t>-.24</t>
  </si>
  <si>
    <t>-.25</t>
  </si>
  <si>
    <t>-.26</t>
  </si>
  <si>
    <t>-.27</t>
  </si>
  <si>
    <t>-.29</t>
  </si>
  <si>
    <t>-.30</t>
  </si>
  <si>
    <t>-.31</t>
  </si>
  <si>
    <t>-.32</t>
  </si>
  <si>
    <t>-.33</t>
  </si>
  <si>
    <t>-.34</t>
  </si>
  <si>
    <t>-.36</t>
  </si>
  <si>
    <t>-.37</t>
  </si>
  <si>
    <t>-.40</t>
  </si>
  <si>
    <t>-.41</t>
  </si>
  <si>
    <t>-.42</t>
  </si>
  <si>
    <t>-.43</t>
  </si>
  <si>
    <t>-.44</t>
  </si>
  <si>
    <t>Zprovoznění plynového kotle</t>
  </si>
  <si>
    <t>98</t>
  </si>
  <si>
    <t>-.45</t>
  </si>
  <si>
    <t>100</t>
  </si>
  <si>
    <t>-.46</t>
  </si>
  <si>
    <t>102</t>
  </si>
  <si>
    <t>X.d.a - Vzduchotechnika 1</t>
  </si>
  <si>
    <t>Pol104</t>
  </si>
  <si>
    <t>Stěnový difuzor pro přívod vzduchu Ø 100</t>
  </si>
  <si>
    <t>Stěnový difuzor pro přívod vzduchu Ø 125</t>
  </si>
  <si>
    <t>-.4</t>
  </si>
  <si>
    <t>-.7</t>
  </si>
  <si>
    <t>Pol108</t>
  </si>
  <si>
    <t>Pol109</t>
  </si>
  <si>
    <t>-.11</t>
  </si>
  <si>
    <t>-.13</t>
  </si>
  <si>
    <t>Pol29</t>
  </si>
  <si>
    <t>-.19</t>
  </si>
  <si>
    <t>Lisovaný centrický T-kus s těsněním Ø250 / Ø200</t>
  </si>
  <si>
    <t>-.28</t>
  </si>
  <si>
    <t>Pol62</t>
  </si>
  <si>
    <t>Pol112</t>
  </si>
  <si>
    <t>Vinutá izolační pouzdra z kamenné vlny, kašírovaná vyztuženou hliníkovou fólií se samolepícím přesahem. Tloušťka izolační vrstvy 100 mm</t>
  </si>
  <si>
    <t xml:space="preserve">Vinutá izolační pouzdra z kamenné vlny, kašírovaná vyztuženou hliníkovou fólií se samolepícím přesahem.  Tloušťka izolační vrstvy 30 mm</t>
  </si>
  <si>
    <t xml:space="preserve">Kaučuková izolace s vysokým difuzním odporem, černý povrch,samolepicí, faktor difuzního odporu µ ≥ 10.000,  rozsah použití: -50°C až +110°C Tloušťka izolační vrstvy 32 mm</t>
  </si>
  <si>
    <t>Pol115</t>
  </si>
  <si>
    <t xml:space="preserve">Kaučuková izolace s vysokým difuzním odporem, černý povrch,samolepicí, faktor difuzního odporu µ ≥ 10.000,  rozsah použití: -50°C až +110°C Tloušťka izolační vrstvy 50 mm</t>
  </si>
  <si>
    <t>-.39</t>
  </si>
  <si>
    <t>Pol116</t>
  </si>
  <si>
    <t>X.d.b - Vzduchotechnika 2</t>
  </si>
  <si>
    <t>-.3.1</t>
  </si>
  <si>
    <t>-.33.1</t>
  </si>
  <si>
    <t>Pol63</t>
  </si>
  <si>
    <t xml:space="preserve">Vinutá izolační pouzdra z kamenné vlny, kašírovaná vyztuženou hliníkovou fólií se samolepícím přesahem.  Tloušťka izolační vrstvy 100 mm</t>
  </si>
  <si>
    <t>Pol118</t>
  </si>
  <si>
    <t>X.d.c - Vzduchotechnika 3</t>
  </si>
  <si>
    <t>Pol120</t>
  </si>
  <si>
    <t>Pol121</t>
  </si>
  <si>
    <t>Lisovaný švově svařovaný oblouk s těsněním Ø100 mm 45°</t>
  </si>
  <si>
    <t>Lisovaná odbočka 45° - Ø125 / Ø100</t>
  </si>
  <si>
    <t>Pol123</t>
  </si>
  <si>
    <t>Pol75</t>
  </si>
  <si>
    <t>X.d.d - Vzduchotechnika 4</t>
  </si>
  <si>
    <t>Pol127</t>
  </si>
  <si>
    <t>Pol28</t>
  </si>
  <si>
    <t>Pol69</t>
  </si>
  <si>
    <t>Vnitřní spojka na spojení trub Ø125 mm</t>
  </si>
  <si>
    <t>Pol128</t>
  </si>
  <si>
    <t>X.d.e - Vzduchotechnika 5</t>
  </si>
  <si>
    <t>Pol130</t>
  </si>
  <si>
    <t>Pol131</t>
  </si>
  <si>
    <t>X.d.f - Vzduchotechnika 6</t>
  </si>
  <si>
    <t>Pol134</t>
  </si>
  <si>
    <t>Pol81</t>
  </si>
  <si>
    <t>Stěnový difuzor pro přívod vzduchu</t>
  </si>
  <si>
    <t>Pol82</t>
  </si>
  <si>
    <t>-.5</t>
  </si>
  <si>
    <t>Pol135</t>
  </si>
  <si>
    <t>-.8</t>
  </si>
  <si>
    <t>Pol137</t>
  </si>
  <si>
    <t>Pol138</t>
  </si>
  <si>
    <t>-.35</t>
  </si>
  <si>
    <t>Pol148</t>
  </si>
  <si>
    <t>X.. - Způsobilé výdaje - vedlejší aktivity</t>
  </si>
  <si>
    <t>-1218424875</t>
  </si>
  <si>
    <t>1371873555</t>
  </si>
  <si>
    <t>731699279</t>
  </si>
  <si>
    <t>169722063</t>
  </si>
  <si>
    <t>-158435178</t>
  </si>
  <si>
    <t>-1631589460</t>
  </si>
  <si>
    <t>-1062937032</t>
  </si>
  <si>
    <t>X... - Nezpůsobilé výdaje</t>
  </si>
  <si>
    <t>568600167</t>
  </si>
  <si>
    <t>20*80,00</t>
  </si>
  <si>
    <t>1318207543</t>
  </si>
  <si>
    <t>-1239007350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</si>
</sst>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 xml:space="preserve">Stavební úpravy (TZB)  BD v Milíně, blok T, X - II. 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16. 3. 2020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ROUND(AG95+AG106,2)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ROUND(AS95+AS106,2)</f>
        <v>0</v>
      </c>
      <c r="AT94" s="113">
        <f>ROUND(SUM(AV94:AW94),2)</f>
        <v>0</v>
      </c>
      <c r="AU94" s="114">
        <f>ROUND(AU95+AU106,5)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ROUND(AZ95+AZ106,2)</f>
        <v>0</v>
      </c>
      <c r="BA94" s="113">
        <f>ROUND(BA95+BA106,2)</f>
        <v>0</v>
      </c>
      <c r="BB94" s="113">
        <f>ROUND(BB95+BB106,2)</f>
        <v>0</v>
      </c>
      <c r="BC94" s="113">
        <f>ROUND(BC95+BC106,2)</f>
        <v>0</v>
      </c>
      <c r="BD94" s="115">
        <f>ROUND(BD95+BD106,2)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24.75" customHeight="1">
      <c r="A95" s="7"/>
      <c r="B95" s="118"/>
      <c r="C95" s="119"/>
      <c r="D95" s="120" t="s">
        <v>77</v>
      </c>
      <c r="E95" s="120"/>
      <c r="F95" s="120"/>
      <c r="G95" s="120"/>
      <c r="H95" s="120"/>
      <c r="I95" s="121"/>
      <c r="J95" s="120" t="s">
        <v>78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ROUND(AG96+AG104+AG105,2)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79</v>
      </c>
      <c r="AR95" s="125"/>
      <c r="AS95" s="126">
        <f>ROUND(AS96+AS104+AS105,2)</f>
        <v>0</v>
      </c>
      <c r="AT95" s="127">
        <f>ROUND(SUM(AV95:AW95),2)</f>
        <v>0</v>
      </c>
      <c r="AU95" s="128">
        <f>ROUND(AU96+AU104+AU105,5)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ROUND(AZ96+AZ104+AZ105,2)</f>
        <v>0</v>
      </c>
      <c r="BA95" s="127">
        <f>ROUND(BA96+BA104+BA105,2)</f>
        <v>0</v>
      </c>
      <c r="BB95" s="127">
        <f>ROUND(BB96+BB104+BB105,2)</f>
        <v>0</v>
      </c>
      <c r="BC95" s="127">
        <f>ROUND(BC96+BC104+BC105,2)</f>
        <v>0</v>
      </c>
      <c r="BD95" s="129">
        <f>ROUND(BD96+BD104+BD105,2)</f>
        <v>0</v>
      </c>
      <c r="BE95" s="7"/>
      <c r="BS95" s="130" t="s">
        <v>72</v>
      </c>
      <c r="BT95" s="130" t="s">
        <v>80</v>
      </c>
      <c r="BU95" s="130" t="s">
        <v>74</v>
      </c>
      <c r="BV95" s="130" t="s">
        <v>75</v>
      </c>
      <c r="BW95" s="130" t="s">
        <v>81</v>
      </c>
      <c r="BX95" s="130" t="s">
        <v>5</v>
      </c>
      <c r="CL95" s="130" t="s">
        <v>1</v>
      </c>
      <c r="CM95" s="130" t="s">
        <v>80</v>
      </c>
    </row>
    <row r="96" s="4" customFormat="1" ht="16.5" customHeight="1">
      <c r="A96" s="4"/>
      <c r="B96" s="69"/>
      <c r="C96" s="131"/>
      <c r="D96" s="131"/>
      <c r="E96" s="132" t="s">
        <v>82</v>
      </c>
      <c r="F96" s="132"/>
      <c r="G96" s="132"/>
      <c r="H96" s="132"/>
      <c r="I96" s="132"/>
      <c r="J96" s="131"/>
      <c r="K96" s="132" t="s">
        <v>83</v>
      </c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3">
        <f>ROUND(SUM(AG97:AG103),2)</f>
        <v>0</v>
      </c>
      <c r="AH96" s="131"/>
      <c r="AI96" s="131"/>
      <c r="AJ96" s="131"/>
      <c r="AK96" s="131"/>
      <c r="AL96" s="131"/>
      <c r="AM96" s="131"/>
      <c r="AN96" s="134">
        <f>SUM(AG96,AT96)</f>
        <v>0</v>
      </c>
      <c r="AO96" s="131"/>
      <c r="AP96" s="131"/>
      <c r="AQ96" s="135" t="s">
        <v>84</v>
      </c>
      <c r="AR96" s="71"/>
      <c r="AS96" s="136">
        <f>ROUND(SUM(AS97:AS103),2)</f>
        <v>0</v>
      </c>
      <c r="AT96" s="137">
        <f>ROUND(SUM(AV96:AW96),2)</f>
        <v>0</v>
      </c>
      <c r="AU96" s="138">
        <f>ROUND(SUM(AU97:AU103),5)</f>
        <v>0</v>
      </c>
      <c r="AV96" s="137">
        <f>ROUND(AZ96*L29,2)</f>
        <v>0</v>
      </c>
      <c r="AW96" s="137">
        <f>ROUND(BA96*L30,2)</f>
        <v>0</v>
      </c>
      <c r="AX96" s="137">
        <f>ROUND(BB96*L29,2)</f>
        <v>0</v>
      </c>
      <c r="AY96" s="137">
        <f>ROUND(BC96*L30,2)</f>
        <v>0</v>
      </c>
      <c r="AZ96" s="137">
        <f>ROUND(SUM(AZ97:AZ103),2)</f>
        <v>0</v>
      </c>
      <c r="BA96" s="137">
        <f>ROUND(SUM(BA97:BA103),2)</f>
        <v>0</v>
      </c>
      <c r="BB96" s="137">
        <f>ROUND(SUM(BB97:BB103),2)</f>
        <v>0</v>
      </c>
      <c r="BC96" s="137">
        <f>ROUND(SUM(BC97:BC103),2)</f>
        <v>0</v>
      </c>
      <c r="BD96" s="139">
        <f>ROUND(SUM(BD97:BD103),2)</f>
        <v>0</v>
      </c>
      <c r="BE96" s="4"/>
      <c r="BS96" s="140" t="s">
        <v>72</v>
      </c>
      <c r="BT96" s="140" t="s">
        <v>85</v>
      </c>
      <c r="BU96" s="140" t="s">
        <v>74</v>
      </c>
      <c r="BV96" s="140" t="s">
        <v>75</v>
      </c>
      <c r="BW96" s="140" t="s">
        <v>86</v>
      </c>
      <c r="BX96" s="140" t="s">
        <v>81</v>
      </c>
      <c r="CL96" s="140" t="s">
        <v>1</v>
      </c>
    </row>
    <row r="97" s="4" customFormat="1" ht="16.5" customHeight="1">
      <c r="A97" s="141" t="s">
        <v>87</v>
      </c>
      <c r="B97" s="69"/>
      <c r="C97" s="131"/>
      <c r="D97" s="131"/>
      <c r="E97" s="131"/>
      <c r="F97" s="132" t="s">
        <v>88</v>
      </c>
      <c r="G97" s="132"/>
      <c r="H97" s="132"/>
      <c r="I97" s="132"/>
      <c r="J97" s="132"/>
      <c r="K97" s="131"/>
      <c r="L97" s="132" t="s">
        <v>89</v>
      </c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4">
        <f>'T.a - Stavební přípomoce'!J34</f>
        <v>0</v>
      </c>
      <c r="AH97" s="131"/>
      <c r="AI97" s="131"/>
      <c r="AJ97" s="131"/>
      <c r="AK97" s="131"/>
      <c r="AL97" s="131"/>
      <c r="AM97" s="131"/>
      <c r="AN97" s="134">
        <f>SUM(AG97,AT97)</f>
        <v>0</v>
      </c>
      <c r="AO97" s="131"/>
      <c r="AP97" s="131"/>
      <c r="AQ97" s="135" t="s">
        <v>84</v>
      </c>
      <c r="AR97" s="71"/>
      <c r="AS97" s="136">
        <v>0</v>
      </c>
      <c r="AT97" s="137">
        <f>ROUND(SUM(AV97:AW97),2)</f>
        <v>0</v>
      </c>
      <c r="AU97" s="138">
        <f>'T.a - Stavební přípomoce'!P140</f>
        <v>0</v>
      </c>
      <c r="AV97" s="137">
        <f>'T.a - Stavební přípomoce'!J37</f>
        <v>0</v>
      </c>
      <c r="AW97" s="137">
        <f>'T.a - Stavební přípomoce'!J38</f>
        <v>0</v>
      </c>
      <c r="AX97" s="137">
        <f>'T.a - Stavební přípomoce'!J39</f>
        <v>0</v>
      </c>
      <c r="AY97" s="137">
        <f>'T.a - Stavební přípomoce'!J40</f>
        <v>0</v>
      </c>
      <c r="AZ97" s="137">
        <f>'T.a - Stavební přípomoce'!F37</f>
        <v>0</v>
      </c>
      <c r="BA97" s="137">
        <f>'T.a - Stavební přípomoce'!F38</f>
        <v>0</v>
      </c>
      <c r="BB97" s="137">
        <f>'T.a - Stavební přípomoce'!F39</f>
        <v>0</v>
      </c>
      <c r="BC97" s="137">
        <f>'T.a - Stavební přípomoce'!F40</f>
        <v>0</v>
      </c>
      <c r="BD97" s="139">
        <f>'T.a - Stavební přípomoce'!F41</f>
        <v>0</v>
      </c>
      <c r="BE97" s="4"/>
      <c r="BT97" s="140" t="s">
        <v>90</v>
      </c>
      <c r="BV97" s="140" t="s">
        <v>75</v>
      </c>
      <c r="BW97" s="140" t="s">
        <v>91</v>
      </c>
      <c r="BX97" s="140" t="s">
        <v>86</v>
      </c>
      <c r="CL97" s="140" t="s">
        <v>1</v>
      </c>
    </row>
    <row r="98" s="4" customFormat="1" ht="16.5" customHeight="1">
      <c r="A98" s="141" t="s">
        <v>87</v>
      </c>
      <c r="B98" s="69"/>
      <c r="C98" s="131"/>
      <c r="D98" s="131"/>
      <c r="E98" s="131"/>
      <c r="F98" s="132" t="s">
        <v>92</v>
      </c>
      <c r="G98" s="132"/>
      <c r="H98" s="132"/>
      <c r="I98" s="132"/>
      <c r="J98" s="132"/>
      <c r="K98" s="131"/>
      <c r="L98" s="132" t="s">
        <v>93</v>
      </c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4">
        <f>'T.b - Elektroinstalace'!J34</f>
        <v>0</v>
      </c>
      <c r="AH98" s="131"/>
      <c r="AI98" s="131"/>
      <c r="AJ98" s="131"/>
      <c r="AK98" s="131"/>
      <c r="AL98" s="131"/>
      <c r="AM98" s="131"/>
      <c r="AN98" s="134">
        <f>SUM(AG98,AT98)</f>
        <v>0</v>
      </c>
      <c r="AO98" s="131"/>
      <c r="AP98" s="131"/>
      <c r="AQ98" s="135" t="s">
        <v>84</v>
      </c>
      <c r="AR98" s="71"/>
      <c r="AS98" s="136">
        <v>0</v>
      </c>
      <c r="AT98" s="137">
        <f>ROUND(SUM(AV98:AW98),2)</f>
        <v>0</v>
      </c>
      <c r="AU98" s="138">
        <f>'T.b - Elektroinstalace'!P128</f>
        <v>0</v>
      </c>
      <c r="AV98" s="137">
        <f>'T.b - Elektroinstalace'!J37</f>
        <v>0</v>
      </c>
      <c r="AW98" s="137">
        <f>'T.b - Elektroinstalace'!J38</f>
        <v>0</v>
      </c>
      <c r="AX98" s="137">
        <f>'T.b - Elektroinstalace'!J39</f>
        <v>0</v>
      </c>
      <c r="AY98" s="137">
        <f>'T.b - Elektroinstalace'!J40</f>
        <v>0</v>
      </c>
      <c r="AZ98" s="137">
        <f>'T.b - Elektroinstalace'!F37</f>
        <v>0</v>
      </c>
      <c r="BA98" s="137">
        <f>'T.b - Elektroinstalace'!F38</f>
        <v>0</v>
      </c>
      <c r="BB98" s="137">
        <f>'T.b - Elektroinstalace'!F39</f>
        <v>0</v>
      </c>
      <c r="BC98" s="137">
        <f>'T.b - Elektroinstalace'!F40</f>
        <v>0</v>
      </c>
      <c r="BD98" s="139">
        <f>'T.b - Elektroinstalace'!F41</f>
        <v>0</v>
      </c>
      <c r="BE98" s="4"/>
      <c r="BT98" s="140" t="s">
        <v>90</v>
      </c>
      <c r="BV98" s="140" t="s">
        <v>75</v>
      </c>
      <c r="BW98" s="140" t="s">
        <v>94</v>
      </c>
      <c r="BX98" s="140" t="s">
        <v>86</v>
      </c>
      <c r="CL98" s="140" t="s">
        <v>1</v>
      </c>
    </row>
    <row r="99" s="4" customFormat="1" ht="16.5" customHeight="1">
      <c r="A99" s="141" t="s">
        <v>87</v>
      </c>
      <c r="B99" s="69"/>
      <c r="C99" s="131"/>
      <c r="D99" s="131"/>
      <c r="E99" s="131"/>
      <c r="F99" s="132" t="s">
        <v>95</v>
      </c>
      <c r="G99" s="132"/>
      <c r="H99" s="132"/>
      <c r="I99" s="132"/>
      <c r="J99" s="132"/>
      <c r="K99" s="131"/>
      <c r="L99" s="132" t="s">
        <v>96</v>
      </c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4">
        <f>'T.c - Ústřední topení'!J34</f>
        <v>0</v>
      </c>
      <c r="AH99" s="131"/>
      <c r="AI99" s="131"/>
      <c r="AJ99" s="131"/>
      <c r="AK99" s="131"/>
      <c r="AL99" s="131"/>
      <c r="AM99" s="131"/>
      <c r="AN99" s="134">
        <f>SUM(AG99,AT99)</f>
        <v>0</v>
      </c>
      <c r="AO99" s="131"/>
      <c r="AP99" s="131"/>
      <c r="AQ99" s="135" t="s">
        <v>84</v>
      </c>
      <c r="AR99" s="71"/>
      <c r="AS99" s="136">
        <v>0</v>
      </c>
      <c r="AT99" s="137">
        <f>ROUND(SUM(AV99:AW99),2)</f>
        <v>0</v>
      </c>
      <c r="AU99" s="138">
        <f>'T.c - Ústřední topení'!P133</f>
        <v>0</v>
      </c>
      <c r="AV99" s="137">
        <f>'T.c - Ústřední topení'!J37</f>
        <v>0</v>
      </c>
      <c r="AW99" s="137">
        <f>'T.c - Ústřední topení'!J38</f>
        <v>0</v>
      </c>
      <c r="AX99" s="137">
        <f>'T.c - Ústřední topení'!J39</f>
        <v>0</v>
      </c>
      <c r="AY99" s="137">
        <f>'T.c - Ústřední topení'!J40</f>
        <v>0</v>
      </c>
      <c r="AZ99" s="137">
        <f>'T.c - Ústřední topení'!F37</f>
        <v>0</v>
      </c>
      <c r="BA99" s="137">
        <f>'T.c - Ústřední topení'!F38</f>
        <v>0</v>
      </c>
      <c r="BB99" s="137">
        <f>'T.c - Ústřední topení'!F39</f>
        <v>0</v>
      </c>
      <c r="BC99" s="137">
        <f>'T.c - Ústřední topení'!F40</f>
        <v>0</v>
      </c>
      <c r="BD99" s="139">
        <f>'T.c - Ústřední topení'!F41</f>
        <v>0</v>
      </c>
      <c r="BE99" s="4"/>
      <c r="BT99" s="140" t="s">
        <v>90</v>
      </c>
      <c r="BV99" s="140" t="s">
        <v>75</v>
      </c>
      <c r="BW99" s="140" t="s">
        <v>97</v>
      </c>
      <c r="BX99" s="140" t="s">
        <v>86</v>
      </c>
      <c r="CL99" s="140" t="s">
        <v>1</v>
      </c>
    </row>
    <row r="100" s="4" customFormat="1" ht="16.5" customHeight="1">
      <c r="A100" s="141" t="s">
        <v>87</v>
      </c>
      <c r="B100" s="69"/>
      <c r="C100" s="131"/>
      <c r="D100" s="131"/>
      <c r="E100" s="131"/>
      <c r="F100" s="132" t="s">
        <v>98</v>
      </c>
      <c r="G100" s="132"/>
      <c r="H100" s="132"/>
      <c r="I100" s="132"/>
      <c r="J100" s="132"/>
      <c r="K100" s="131"/>
      <c r="L100" s="132" t="s">
        <v>99</v>
      </c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4">
        <f>'T.d.a - Vzduchotechnika 1'!J34</f>
        <v>0</v>
      </c>
      <c r="AH100" s="131"/>
      <c r="AI100" s="131"/>
      <c r="AJ100" s="131"/>
      <c r="AK100" s="131"/>
      <c r="AL100" s="131"/>
      <c r="AM100" s="131"/>
      <c r="AN100" s="134">
        <f>SUM(AG100,AT100)</f>
        <v>0</v>
      </c>
      <c r="AO100" s="131"/>
      <c r="AP100" s="131"/>
      <c r="AQ100" s="135" t="s">
        <v>84</v>
      </c>
      <c r="AR100" s="71"/>
      <c r="AS100" s="136">
        <v>0</v>
      </c>
      <c r="AT100" s="137">
        <f>ROUND(SUM(AV100:AW100),2)</f>
        <v>0</v>
      </c>
      <c r="AU100" s="138">
        <f>'T.d.a - Vzduchotechnika 1'!P132</f>
        <v>0</v>
      </c>
      <c r="AV100" s="137">
        <f>'T.d.a - Vzduchotechnika 1'!J37</f>
        <v>0</v>
      </c>
      <c r="AW100" s="137">
        <f>'T.d.a - Vzduchotechnika 1'!J38</f>
        <v>0</v>
      </c>
      <c r="AX100" s="137">
        <f>'T.d.a - Vzduchotechnika 1'!J39</f>
        <v>0</v>
      </c>
      <c r="AY100" s="137">
        <f>'T.d.a - Vzduchotechnika 1'!J40</f>
        <v>0</v>
      </c>
      <c r="AZ100" s="137">
        <f>'T.d.a - Vzduchotechnika 1'!F37</f>
        <v>0</v>
      </c>
      <c r="BA100" s="137">
        <f>'T.d.a - Vzduchotechnika 1'!F38</f>
        <v>0</v>
      </c>
      <c r="BB100" s="137">
        <f>'T.d.a - Vzduchotechnika 1'!F39</f>
        <v>0</v>
      </c>
      <c r="BC100" s="137">
        <f>'T.d.a - Vzduchotechnika 1'!F40</f>
        <v>0</v>
      </c>
      <c r="BD100" s="139">
        <f>'T.d.a - Vzduchotechnika 1'!F41</f>
        <v>0</v>
      </c>
      <c r="BE100" s="4"/>
      <c r="BT100" s="140" t="s">
        <v>90</v>
      </c>
      <c r="BV100" s="140" t="s">
        <v>75</v>
      </c>
      <c r="BW100" s="140" t="s">
        <v>100</v>
      </c>
      <c r="BX100" s="140" t="s">
        <v>86</v>
      </c>
      <c r="CL100" s="140" t="s">
        <v>1</v>
      </c>
    </row>
    <row r="101" s="4" customFormat="1" ht="16.5" customHeight="1">
      <c r="A101" s="141" t="s">
        <v>87</v>
      </c>
      <c r="B101" s="69"/>
      <c r="C101" s="131"/>
      <c r="D101" s="131"/>
      <c r="E101" s="131"/>
      <c r="F101" s="132" t="s">
        <v>101</v>
      </c>
      <c r="G101" s="132"/>
      <c r="H101" s="132"/>
      <c r="I101" s="132"/>
      <c r="J101" s="132"/>
      <c r="K101" s="131"/>
      <c r="L101" s="132" t="s">
        <v>102</v>
      </c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4">
        <f>'T.d.b - Vzduchotechnika 2'!J34</f>
        <v>0</v>
      </c>
      <c r="AH101" s="131"/>
      <c r="AI101" s="131"/>
      <c r="AJ101" s="131"/>
      <c r="AK101" s="131"/>
      <c r="AL101" s="131"/>
      <c r="AM101" s="131"/>
      <c r="AN101" s="134">
        <f>SUM(AG101,AT101)</f>
        <v>0</v>
      </c>
      <c r="AO101" s="131"/>
      <c r="AP101" s="131"/>
      <c r="AQ101" s="135" t="s">
        <v>84</v>
      </c>
      <c r="AR101" s="71"/>
      <c r="AS101" s="136">
        <v>0</v>
      </c>
      <c r="AT101" s="137">
        <f>ROUND(SUM(AV101:AW101),2)</f>
        <v>0</v>
      </c>
      <c r="AU101" s="138">
        <f>'T.d.b - Vzduchotechnika 2'!P132</f>
        <v>0</v>
      </c>
      <c r="AV101" s="137">
        <f>'T.d.b - Vzduchotechnika 2'!J37</f>
        <v>0</v>
      </c>
      <c r="AW101" s="137">
        <f>'T.d.b - Vzduchotechnika 2'!J38</f>
        <v>0</v>
      </c>
      <c r="AX101" s="137">
        <f>'T.d.b - Vzduchotechnika 2'!J39</f>
        <v>0</v>
      </c>
      <c r="AY101" s="137">
        <f>'T.d.b - Vzduchotechnika 2'!J40</f>
        <v>0</v>
      </c>
      <c r="AZ101" s="137">
        <f>'T.d.b - Vzduchotechnika 2'!F37</f>
        <v>0</v>
      </c>
      <c r="BA101" s="137">
        <f>'T.d.b - Vzduchotechnika 2'!F38</f>
        <v>0</v>
      </c>
      <c r="BB101" s="137">
        <f>'T.d.b - Vzduchotechnika 2'!F39</f>
        <v>0</v>
      </c>
      <c r="BC101" s="137">
        <f>'T.d.b - Vzduchotechnika 2'!F40</f>
        <v>0</v>
      </c>
      <c r="BD101" s="139">
        <f>'T.d.b - Vzduchotechnika 2'!F41</f>
        <v>0</v>
      </c>
      <c r="BE101" s="4"/>
      <c r="BT101" s="140" t="s">
        <v>90</v>
      </c>
      <c r="BV101" s="140" t="s">
        <v>75</v>
      </c>
      <c r="BW101" s="140" t="s">
        <v>103</v>
      </c>
      <c r="BX101" s="140" t="s">
        <v>86</v>
      </c>
      <c r="CL101" s="140" t="s">
        <v>1</v>
      </c>
    </row>
    <row r="102" s="4" customFormat="1" ht="16.5" customHeight="1">
      <c r="A102" s="141" t="s">
        <v>87</v>
      </c>
      <c r="B102" s="69"/>
      <c r="C102" s="131"/>
      <c r="D102" s="131"/>
      <c r="E102" s="131"/>
      <c r="F102" s="132" t="s">
        <v>104</v>
      </c>
      <c r="G102" s="132"/>
      <c r="H102" s="132"/>
      <c r="I102" s="132"/>
      <c r="J102" s="132"/>
      <c r="K102" s="131"/>
      <c r="L102" s="132" t="s">
        <v>105</v>
      </c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4">
        <f>'T.d.c - Vzduchotechnika 3'!J34</f>
        <v>0</v>
      </c>
      <c r="AH102" s="131"/>
      <c r="AI102" s="131"/>
      <c r="AJ102" s="131"/>
      <c r="AK102" s="131"/>
      <c r="AL102" s="131"/>
      <c r="AM102" s="131"/>
      <c r="AN102" s="134">
        <f>SUM(AG102,AT102)</f>
        <v>0</v>
      </c>
      <c r="AO102" s="131"/>
      <c r="AP102" s="131"/>
      <c r="AQ102" s="135" t="s">
        <v>84</v>
      </c>
      <c r="AR102" s="71"/>
      <c r="AS102" s="136">
        <v>0</v>
      </c>
      <c r="AT102" s="137">
        <f>ROUND(SUM(AV102:AW102),2)</f>
        <v>0</v>
      </c>
      <c r="AU102" s="138">
        <f>'T.d.c - Vzduchotechnika 3'!P132</f>
        <v>0</v>
      </c>
      <c r="AV102" s="137">
        <f>'T.d.c - Vzduchotechnika 3'!J37</f>
        <v>0</v>
      </c>
      <c r="AW102" s="137">
        <f>'T.d.c - Vzduchotechnika 3'!J38</f>
        <v>0</v>
      </c>
      <c r="AX102" s="137">
        <f>'T.d.c - Vzduchotechnika 3'!J39</f>
        <v>0</v>
      </c>
      <c r="AY102" s="137">
        <f>'T.d.c - Vzduchotechnika 3'!J40</f>
        <v>0</v>
      </c>
      <c r="AZ102" s="137">
        <f>'T.d.c - Vzduchotechnika 3'!F37</f>
        <v>0</v>
      </c>
      <c r="BA102" s="137">
        <f>'T.d.c - Vzduchotechnika 3'!F38</f>
        <v>0</v>
      </c>
      <c r="BB102" s="137">
        <f>'T.d.c - Vzduchotechnika 3'!F39</f>
        <v>0</v>
      </c>
      <c r="BC102" s="137">
        <f>'T.d.c - Vzduchotechnika 3'!F40</f>
        <v>0</v>
      </c>
      <c r="BD102" s="139">
        <f>'T.d.c - Vzduchotechnika 3'!F41</f>
        <v>0</v>
      </c>
      <c r="BE102" s="4"/>
      <c r="BT102" s="140" t="s">
        <v>90</v>
      </c>
      <c r="BV102" s="140" t="s">
        <v>75</v>
      </c>
      <c r="BW102" s="140" t="s">
        <v>106</v>
      </c>
      <c r="BX102" s="140" t="s">
        <v>86</v>
      </c>
      <c r="CL102" s="140" t="s">
        <v>1</v>
      </c>
    </row>
    <row r="103" s="4" customFormat="1" ht="16.5" customHeight="1">
      <c r="A103" s="141" t="s">
        <v>87</v>
      </c>
      <c r="B103" s="69"/>
      <c r="C103" s="131"/>
      <c r="D103" s="131"/>
      <c r="E103" s="131"/>
      <c r="F103" s="132" t="s">
        <v>107</v>
      </c>
      <c r="G103" s="132"/>
      <c r="H103" s="132"/>
      <c r="I103" s="132"/>
      <c r="J103" s="132"/>
      <c r="K103" s="131"/>
      <c r="L103" s="132" t="s">
        <v>108</v>
      </c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4">
        <f>'T.d.d - Vzduchotechnika 4'!J34</f>
        <v>0</v>
      </c>
      <c r="AH103" s="131"/>
      <c r="AI103" s="131"/>
      <c r="AJ103" s="131"/>
      <c r="AK103" s="131"/>
      <c r="AL103" s="131"/>
      <c r="AM103" s="131"/>
      <c r="AN103" s="134">
        <f>SUM(AG103,AT103)</f>
        <v>0</v>
      </c>
      <c r="AO103" s="131"/>
      <c r="AP103" s="131"/>
      <c r="AQ103" s="135" t="s">
        <v>84</v>
      </c>
      <c r="AR103" s="71"/>
      <c r="AS103" s="136">
        <v>0</v>
      </c>
      <c r="AT103" s="137">
        <f>ROUND(SUM(AV103:AW103),2)</f>
        <v>0</v>
      </c>
      <c r="AU103" s="138">
        <f>'T.d.d - Vzduchotechnika 4'!P132</f>
        <v>0</v>
      </c>
      <c r="AV103" s="137">
        <f>'T.d.d - Vzduchotechnika 4'!J37</f>
        <v>0</v>
      </c>
      <c r="AW103" s="137">
        <f>'T.d.d - Vzduchotechnika 4'!J38</f>
        <v>0</v>
      </c>
      <c r="AX103" s="137">
        <f>'T.d.d - Vzduchotechnika 4'!J39</f>
        <v>0</v>
      </c>
      <c r="AY103" s="137">
        <f>'T.d.d - Vzduchotechnika 4'!J40</f>
        <v>0</v>
      </c>
      <c r="AZ103" s="137">
        <f>'T.d.d - Vzduchotechnika 4'!F37</f>
        <v>0</v>
      </c>
      <c r="BA103" s="137">
        <f>'T.d.d - Vzduchotechnika 4'!F38</f>
        <v>0</v>
      </c>
      <c r="BB103" s="137">
        <f>'T.d.d - Vzduchotechnika 4'!F39</f>
        <v>0</v>
      </c>
      <c r="BC103" s="137">
        <f>'T.d.d - Vzduchotechnika 4'!F40</f>
        <v>0</v>
      </c>
      <c r="BD103" s="139">
        <f>'T.d.d - Vzduchotechnika 4'!F41</f>
        <v>0</v>
      </c>
      <c r="BE103" s="4"/>
      <c r="BT103" s="140" t="s">
        <v>90</v>
      </c>
      <c r="BV103" s="140" t="s">
        <v>75</v>
      </c>
      <c r="BW103" s="140" t="s">
        <v>109</v>
      </c>
      <c r="BX103" s="140" t="s">
        <v>86</v>
      </c>
      <c r="CL103" s="140" t="s">
        <v>1</v>
      </c>
    </row>
    <row r="104" s="4" customFormat="1" ht="16.5" customHeight="1">
      <c r="A104" s="141" t="s">
        <v>87</v>
      </c>
      <c r="B104" s="69"/>
      <c r="C104" s="131"/>
      <c r="D104" s="131"/>
      <c r="E104" s="132" t="s">
        <v>110</v>
      </c>
      <c r="F104" s="132"/>
      <c r="G104" s="132"/>
      <c r="H104" s="132"/>
      <c r="I104" s="132"/>
      <c r="J104" s="131"/>
      <c r="K104" s="132" t="s">
        <v>111</v>
      </c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4">
        <f>'T.. - Způsobilé výdaje - ...'!J32</f>
        <v>0</v>
      </c>
      <c r="AH104" s="131"/>
      <c r="AI104" s="131"/>
      <c r="AJ104" s="131"/>
      <c r="AK104" s="131"/>
      <c r="AL104" s="131"/>
      <c r="AM104" s="131"/>
      <c r="AN104" s="134">
        <f>SUM(AG104,AT104)</f>
        <v>0</v>
      </c>
      <c r="AO104" s="131"/>
      <c r="AP104" s="131"/>
      <c r="AQ104" s="135" t="s">
        <v>84</v>
      </c>
      <c r="AR104" s="71"/>
      <c r="AS104" s="136">
        <v>0</v>
      </c>
      <c r="AT104" s="137">
        <f>ROUND(SUM(AV104:AW104),2)</f>
        <v>0</v>
      </c>
      <c r="AU104" s="138">
        <f>'T.. - Způsobilé výdaje - ...'!P124</f>
        <v>0</v>
      </c>
      <c r="AV104" s="137">
        <f>'T.. - Způsobilé výdaje - ...'!J35</f>
        <v>0</v>
      </c>
      <c r="AW104" s="137">
        <f>'T.. - Způsobilé výdaje - ...'!J36</f>
        <v>0</v>
      </c>
      <c r="AX104" s="137">
        <f>'T.. - Způsobilé výdaje - ...'!J37</f>
        <v>0</v>
      </c>
      <c r="AY104" s="137">
        <f>'T.. - Způsobilé výdaje - ...'!J38</f>
        <v>0</v>
      </c>
      <c r="AZ104" s="137">
        <f>'T.. - Způsobilé výdaje - ...'!F35</f>
        <v>0</v>
      </c>
      <c r="BA104" s="137">
        <f>'T.. - Způsobilé výdaje - ...'!F36</f>
        <v>0</v>
      </c>
      <c r="BB104" s="137">
        <f>'T.. - Způsobilé výdaje - ...'!F37</f>
        <v>0</v>
      </c>
      <c r="BC104" s="137">
        <f>'T.. - Způsobilé výdaje - ...'!F38</f>
        <v>0</v>
      </c>
      <c r="BD104" s="139">
        <f>'T.. - Způsobilé výdaje - ...'!F39</f>
        <v>0</v>
      </c>
      <c r="BE104" s="4"/>
      <c r="BT104" s="140" t="s">
        <v>85</v>
      </c>
      <c r="BV104" s="140" t="s">
        <v>75</v>
      </c>
      <c r="BW104" s="140" t="s">
        <v>112</v>
      </c>
      <c r="BX104" s="140" t="s">
        <v>81</v>
      </c>
      <c r="CL104" s="140" t="s">
        <v>1</v>
      </c>
    </row>
    <row r="105" s="4" customFormat="1" ht="16.5" customHeight="1">
      <c r="A105" s="141" t="s">
        <v>87</v>
      </c>
      <c r="B105" s="69"/>
      <c r="C105" s="131"/>
      <c r="D105" s="131"/>
      <c r="E105" s="132" t="s">
        <v>113</v>
      </c>
      <c r="F105" s="132"/>
      <c r="G105" s="132"/>
      <c r="H105" s="132"/>
      <c r="I105" s="132"/>
      <c r="J105" s="131"/>
      <c r="K105" s="132" t="s">
        <v>114</v>
      </c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4">
        <f>'T... - Nezpůsobilé výdaje'!J32</f>
        <v>0</v>
      </c>
      <c r="AH105" s="131"/>
      <c r="AI105" s="131"/>
      <c r="AJ105" s="131"/>
      <c r="AK105" s="131"/>
      <c r="AL105" s="131"/>
      <c r="AM105" s="131"/>
      <c r="AN105" s="134">
        <f>SUM(AG105,AT105)</f>
        <v>0</v>
      </c>
      <c r="AO105" s="131"/>
      <c r="AP105" s="131"/>
      <c r="AQ105" s="135" t="s">
        <v>84</v>
      </c>
      <c r="AR105" s="71"/>
      <c r="AS105" s="136">
        <v>0</v>
      </c>
      <c r="AT105" s="137">
        <f>ROUND(SUM(AV105:AW105),2)</f>
        <v>0</v>
      </c>
      <c r="AU105" s="138">
        <f>'T... - Nezpůsobilé výdaje'!P125</f>
        <v>0</v>
      </c>
      <c r="AV105" s="137">
        <f>'T... - Nezpůsobilé výdaje'!J35</f>
        <v>0</v>
      </c>
      <c r="AW105" s="137">
        <f>'T... - Nezpůsobilé výdaje'!J36</f>
        <v>0</v>
      </c>
      <c r="AX105" s="137">
        <f>'T... - Nezpůsobilé výdaje'!J37</f>
        <v>0</v>
      </c>
      <c r="AY105" s="137">
        <f>'T... - Nezpůsobilé výdaje'!J38</f>
        <v>0</v>
      </c>
      <c r="AZ105" s="137">
        <f>'T... - Nezpůsobilé výdaje'!F35</f>
        <v>0</v>
      </c>
      <c r="BA105" s="137">
        <f>'T... - Nezpůsobilé výdaje'!F36</f>
        <v>0</v>
      </c>
      <c r="BB105" s="137">
        <f>'T... - Nezpůsobilé výdaje'!F37</f>
        <v>0</v>
      </c>
      <c r="BC105" s="137">
        <f>'T... - Nezpůsobilé výdaje'!F38</f>
        <v>0</v>
      </c>
      <c r="BD105" s="139">
        <f>'T... - Nezpůsobilé výdaje'!F39</f>
        <v>0</v>
      </c>
      <c r="BE105" s="4"/>
      <c r="BT105" s="140" t="s">
        <v>85</v>
      </c>
      <c r="BV105" s="140" t="s">
        <v>75</v>
      </c>
      <c r="BW105" s="140" t="s">
        <v>115</v>
      </c>
      <c r="BX105" s="140" t="s">
        <v>81</v>
      </c>
      <c r="CL105" s="140" t="s">
        <v>1</v>
      </c>
    </row>
    <row r="106" s="7" customFormat="1" ht="24.75" customHeight="1">
      <c r="A106" s="7"/>
      <c r="B106" s="118"/>
      <c r="C106" s="119"/>
      <c r="D106" s="120" t="s">
        <v>116</v>
      </c>
      <c r="E106" s="120"/>
      <c r="F106" s="120"/>
      <c r="G106" s="120"/>
      <c r="H106" s="120"/>
      <c r="I106" s="121"/>
      <c r="J106" s="120" t="s">
        <v>117</v>
      </c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2">
        <f>ROUND(AG107+AG117+AG118,2)</f>
        <v>0</v>
      </c>
      <c r="AH106" s="121"/>
      <c r="AI106" s="121"/>
      <c r="AJ106" s="121"/>
      <c r="AK106" s="121"/>
      <c r="AL106" s="121"/>
      <c r="AM106" s="121"/>
      <c r="AN106" s="123">
        <f>SUM(AG106,AT106)</f>
        <v>0</v>
      </c>
      <c r="AO106" s="121"/>
      <c r="AP106" s="121"/>
      <c r="AQ106" s="124" t="s">
        <v>79</v>
      </c>
      <c r="AR106" s="125"/>
      <c r="AS106" s="126">
        <f>ROUND(AS107+AS117+AS118,2)</f>
        <v>0</v>
      </c>
      <c r="AT106" s="127">
        <f>ROUND(SUM(AV106:AW106),2)</f>
        <v>0</v>
      </c>
      <c r="AU106" s="128">
        <f>ROUND(AU107+AU117+AU118,5)</f>
        <v>0</v>
      </c>
      <c r="AV106" s="127">
        <f>ROUND(AZ106*L29,2)</f>
        <v>0</v>
      </c>
      <c r="AW106" s="127">
        <f>ROUND(BA106*L30,2)</f>
        <v>0</v>
      </c>
      <c r="AX106" s="127">
        <f>ROUND(BB106*L29,2)</f>
        <v>0</v>
      </c>
      <c r="AY106" s="127">
        <f>ROUND(BC106*L30,2)</f>
        <v>0</v>
      </c>
      <c r="AZ106" s="127">
        <f>ROUND(AZ107+AZ117+AZ118,2)</f>
        <v>0</v>
      </c>
      <c r="BA106" s="127">
        <f>ROUND(BA107+BA117+BA118,2)</f>
        <v>0</v>
      </c>
      <c r="BB106" s="127">
        <f>ROUND(BB107+BB117+BB118,2)</f>
        <v>0</v>
      </c>
      <c r="BC106" s="127">
        <f>ROUND(BC107+BC117+BC118,2)</f>
        <v>0</v>
      </c>
      <c r="BD106" s="129">
        <f>ROUND(BD107+BD117+BD118,2)</f>
        <v>0</v>
      </c>
      <c r="BE106" s="7"/>
      <c r="BS106" s="130" t="s">
        <v>72</v>
      </c>
      <c r="BT106" s="130" t="s">
        <v>80</v>
      </c>
      <c r="BU106" s="130" t="s">
        <v>74</v>
      </c>
      <c r="BV106" s="130" t="s">
        <v>75</v>
      </c>
      <c r="BW106" s="130" t="s">
        <v>118</v>
      </c>
      <c r="BX106" s="130" t="s">
        <v>5</v>
      </c>
      <c r="CL106" s="130" t="s">
        <v>1</v>
      </c>
      <c r="CM106" s="130" t="s">
        <v>80</v>
      </c>
    </row>
    <row r="107" s="4" customFormat="1" ht="16.5" customHeight="1">
      <c r="A107" s="4"/>
      <c r="B107" s="69"/>
      <c r="C107" s="131"/>
      <c r="D107" s="131"/>
      <c r="E107" s="132" t="s">
        <v>119</v>
      </c>
      <c r="F107" s="132"/>
      <c r="G107" s="132"/>
      <c r="H107" s="132"/>
      <c r="I107" s="132"/>
      <c r="J107" s="131"/>
      <c r="K107" s="132" t="s">
        <v>83</v>
      </c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3">
        <f>ROUND(SUM(AG108:AG116),2)</f>
        <v>0</v>
      </c>
      <c r="AH107" s="131"/>
      <c r="AI107" s="131"/>
      <c r="AJ107" s="131"/>
      <c r="AK107" s="131"/>
      <c r="AL107" s="131"/>
      <c r="AM107" s="131"/>
      <c r="AN107" s="134">
        <f>SUM(AG107,AT107)</f>
        <v>0</v>
      </c>
      <c r="AO107" s="131"/>
      <c r="AP107" s="131"/>
      <c r="AQ107" s="135" t="s">
        <v>84</v>
      </c>
      <c r="AR107" s="71"/>
      <c r="AS107" s="136">
        <f>ROUND(SUM(AS108:AS116),2)</f>
        <v>0</v>
      </c>
      <c r="AT107" s="137">
        <f>ROUND(SUM(AV107:AW107),2)</f>
        <v>0</v>
      </c>
      <c r="AU107" s="138">
        <f>ROUND(SUM(AU108:AU116),5)</f>
        <v>0</v>
      </c>
      <c r="AV107" s="137">
        <f>ROUND(AZ107*L29,2)</f>
        <v>0</v>
      </c>
      <c r="AW107" s="137">
        <f>ROUND(BA107*L30,2)</f>
        <v>0</v>
      </c>
      <c r="AX107" s="137">
        <f>ROUND(BB107*L29,2)</f>
        <v>0</v>
      </c>
      <c r="AY107" s="137">
        <f>ROUND(BC107*L30,2)</f>
        <v>0</v>
      </c>
      <c r="AZ107" s="137">
        <f>ROUND(SUM(AZ108:AZ116),2)</f>
        <v>0</v>
      </c>
      <c r="BA107" s="137">
        <f>ROUND(SUM(BA108:BA116),2)</f>
        <v>0</v>
      </c>
      <c r="BB107" s="137">
        <f>ROUND(SUM(BB108:BB116),2)</f>
        <v>0</v>
      </c>
      <c r="BC107" s="137">
        <f>ROUND(SUM(BC108:BC116),2)</f>
        <v>0</v>
      </c>
      <c r="BD107" s="139">
        <f>ROUND(SUM(BD108:BD116),2)</f>
        <v>0</v>
      </c>
      <c r="BE107" s="4"/>
      <c r="BS107" s="140" t="s">
        <v>72</v>
      </c>
      <c r="BT107" s="140" t="s">
        <v>85</v>
      </c>
      <c r="BU107" s="140" t="s">
        <v>74</v>
      </c>
      <c r="BV107" s="140" t="s">
        <v>75</v>
      </c>
      <c r="BW107" s="140" t="s">
        <v>120</v>
      </c>
      <c r="BX107" s="140" t="s">
        <v>118</v>
      </c>
      <c r="CL107" s="140" t="s">
        <v>1</v>
      </c>
    </row>
    <row r="108" s="4" customFormat="1" ht="16.5" customHeight="1">
      <c r="A108" s="141" t="s">
        <v>87</v>
      </c>
      <c r="B108" s="69"/>
      <c r="C108" s="131"/>
      <c r="D108" s="131"/>
      <c r="E108" s="131"/>
      <c r="F108" s="132" t="s">
        <v>121</v>
      </c>
      <c r="G108" s="132"/>
      <c r="H108" s="132"/>
      <c r="I108" s="132"/>
      <c r="J108" s="132"/>
      <c r="K108" s="131"/>
      <c r="L108" s="132" t="s">
        <v>89</v>
      </c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4">
        <f>'X.a - Stavební přípomoce'!J34</f>
        <v>0</v>
      </c>
      <c r="AH108" s="131"/>
      <c r="AI108" s="131"/>
      <c r="AJ108" s="131"/>
      <c r="AK108" s="131"/>
      <c r="AL108" s="131"/>
      <c r="AM108" s="131"/>
      <c r="AN108" s="134">
        <f>SUM(AG108,AT108)</f>
        <v>0</v>
      </c>
      <c r="AO108" s="131"/>
      <c r="AP108" s="131"/>
      <c r="AQ108" s="135" t="s">
        <v>84</v>
      </c>
      <c r="AR108" s="71"/>
      <c r="AS108" s="136">
        <v>0</v>
      </c>
      <c r="AT108" s="137">
        <f>ROUND(SUM(AV108:AW108),2)</f>
        <v>0</v>
      </c>
      <c r="AU108" s="138">
        <f>'X.a - Stavební přípomoce'!P140</f>
        <v>0</v>
      </c>
      <c r="AV108" s="137">
        <f>'X.a - Stavební přípomoce'!J37</f>
        <v>0</v>
      </c>
      <c r="AW108" s="137">
        <f>'X.a - Stavební přípomoce'!J38</f>
        <v>0</v>
      </c>
      <c r="AX108" s="137">
        <f>'X.a - Stavební přípomoce'!J39</f>
        <v>0</v>
      </c>
      <c r="AY108" s="137">
        <f>'X.a - Stavební přípomoce'!J40</f>
        <v>0</v>
      </c>
      <c r="AZ108" s="137">
        <f>'X.a - Stavební přípomoce'!F37</f>
        <v>0</v>
      </c>
      <c r="BA108" s="137">
        <f>'X.a - Stavební přípomoce'!F38</f>
        <v>0</v>
      </c>
      <c r="BB108" s="137">
        <f>'X.a - Stavební přípomoce'!F39</f>
        <v>0</v>
      </c>
      <c r="BC108" s="137">
        <f>'X.a - Stavební přípomoce'!F40</f>
        <v>0</v>
      </c>
      <c r="BD108" s="139">
        <f>'X.a - Stavební přípomoce'!F41</f>
        <v>0</v>
      </c>
      <c r="BE108" s="4"/>
      <c r="BT108" s="140" t="s">
        <v>90</v>
      </c>
      <c r="BV108" s="140" t="s">
        <v>75</v>
      </c>
      <c r="BW108" s="140" t="s">
        <v>122</v>
      </c>
      <c r="BX108" s="140" t="s">
        <v>120</v>
      </c>
      <c r="CL108" s="140" t="s">
        <v>1</v>
      </c>
    </row>
    <row r="109" s="4" customFormat="1" ht="16.5" customHeight="1">
      <c r="A109" s="141" t="s">
        <v>87</v>
      </c>
      <c r="B109" s="69"/>
      <c r="C109" s="131"/>
      <c r="D109" s="131"/>
      <c r="E109" s="131"/>
      <c r="F109" s="132" t="s">
        <v>123</v>
      </c>
      <c r="G109" s="132"/>
      <c r="H109" s="132"/>
      <c r="I109" s="132"/>
      <c r="J109" s="132"/>
      <c r="K109" s="131"/>
      <c r="L109" s="132" t="s">
        <v>93</v>
      </c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4">
        <f>'X.b - Elektroinstalace'!J34</f>
        <v>0</v>
      </c>
      <c r="AH109" s="131"/>
      <c r="AI109" s="131"/>
      <c r="AJ109" s="131"/>
      <c r="AK109" s="131"/>
      <c r="AL109" s="131"/>
      <c r="AM109" s="131"/>
      <c r="AN109" s="134">
        <f>SUM(AG109,AT109)</f>
        <v>0</v>
      </c>
      <c r="AO109" s="131"/>
      <c r="AP109" s="131"/>
      <c r="AQ109" s="135" t="s">
        <v>84</v>
      </c>
      <c r="AR109" s="71"/>
      <c r="AS109" s="136">
        <v>0</v>
      </c>
      <c r="AT109" s="137">
        <f>ROUND(SUM(AV109:AW109),2)</f>
        <v>0</v>
      </c>
      <c r="AU109" s="138">
        <f>'X.b - Elektroinstalace'!P128</f>
        <v>0</v>
      </c>
      <c r="AV109" s="137">
        <f>'X.b - Elektroinstalace'!J37</f>
        <v>0</v>
      </c>
      <c r="AW109" s="137">
        <f>'X.b - Elektroinstalace'!J38</f>
        <v>0</v>
      </c>
      <c r="AX109" s="137">
        <f>'X.b - Elektroinstalace'!J39</f>
        <v>0</v>
      </c>
      <c r="AY109" s="137">
        <f>'X.b - Elektroinstalace'!J40</f>
        <v>0</v>
      </c>
      <c r="AZ109" s="137">
        <f>'X.b - Elektroinstalace'!F37</f>
        <v>0</v>
      </c>
      <c r="BA109" s="137">
        <f>'X.b - Elektroinstalace'!F38</f>
        <v>0</v>
      </c>
      <c r="BB109" s="137">
        <f>'X.b - Elektroinstalace'!F39</f>
        <v>0</v>
      </c>
      <c r="BC109" s="137">
        <f>'X.b - Elektroinstalace'!F40</f>
        <v>0</v>
      </c>
      <c r="BD109" s="139">
        <f>'X.b - Elektroinstalace'!F41</f>
        <v>0</v>
      </c>
      <c r="BE109" s="4"/>
      <c r="BT109" s="140" t="s">
        <v>90</v>
      </c>
      <c r="BV109" s="140" t="s">
        <v>75</v>
      </c>
      <c r="BW109" s="140" t="s">
        <v>124</v>
      </c>
      <c r="BX109" s="140" t="s">
        <v>120</v>
      </c>
      <c r="CL109" s="140" t="s">
        <v>1</v>
      </c>
    </row>
    <row r="110" s="4" customFormat="1" ht="16.5" customHeight="1">
      <c r="A110" s="141" t="s">
        <v>87</v>
      </c>
      <c r="B110" s="69"/>
      <c r="C110" s="131"/>
      <c r="D110" s="131"/>
      <c r="E110" s="131"/>
      <c r="F110" s="132" t="s">
        <v>125</v>
      </c>
      <c r="G110" s="132"/>
      <c r="H110" s="132"/>
      <c r="I110" s="132"/>
      <c r="J110" s="132"/>
      <c r="K110" s="131"/>
      <c r="L110" s="132" t="s">
        <v>96</v>
      </c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4">
        <f>'X.c - Ústřední topení'!J34</f>
        <v>0</v>
      </c>
      <c r="AH110" s="131"/>
      <c r="AI110" s="131"/>
      <c r="AJ110" s="131"/>
      <c r="AK110" s="131"/>
      <c r="AL110" s="131"/>
      <c r="AM110" s="131"/>
      <c r="AN110" s="134">
        <f>SUM(AG110,AT110)</f>
        <v>0</v>
      </c>
      <c r="AO110" s="131"/>
      <c r="AP110" s="131"/>
      <c r="AQ110" s="135" t="s">
        <v>84</v>
      </c>
      <c r="AR110" s="71"/>
      <c r="AS110" s="136">
        <v>0</v>
      </c>
      <c r="AT110" s="137">
        <f>ROUND(SUM(AV110:AW110),2)</f>
        <v>0</v>
      </c>
      <c r="AU110" s="138">
        <f>'X.c - Ústřední topení'!P133</f>
        <v>0</v>
      </c>
      <c r="AV110" s="137">
        <f>'X.c - Ústřední topení'!J37</f>
        <v>0</v>
      </c>
      <c r="AW110" s="137">
        <f>'X.c - Ústřední topení'!J38</f>
        <v>0</v>
      </c>
      <c r="AX110" s="137">
        <f>'X.c - Ústřední topení'!J39</f>
        <v>0</v>
      </c>
      <c r="AY110" s="137">
        <f>'X.c - Ústřední topení'!J40</f>
        <v>0</v>
      </c>
      <c r="AZ110" s="137">
        <f>'X.c - Ústřední topení'!F37</f>
        <v>0</v>
      </c>
      <c r="BA110" s="137">
        <f>'X.c - Ústřední topení'!F38</f>
        <v>0</v>
      </c>
      <c r="BB110" s="137">
        <f>'X.c - Ústřední topení'!F39</f>
        <v>0</v>
      </c>
      <c r="BC110" s="137">
        <f>'X.c - Ústřední topení'!F40</f>
        <v>0</v>
      </c>
      <c r="BD110" s="139">
        <f>'X.c - Ústřední topení'!F41</f>
        <v>0</v>
      </c>
      <c r="BE110" s="4"/>
      <c r="BT110" s="140" t="s">
        <v>90</v>
      </c>
      <c r="BV110" s="140" t="s">
        <v>75</v>
      </c>
      <c r="BW110" s="140" t="s">
        <v>126</v>
      </c>
      <c r="BX110" s="140" t="s">
        <v>120</v>
      </c>
      <c r="CL110" s="140" t="s">
        <v>1</v>
      </c>
    </row>
    <row r="111" s="4" customFormat="1" ht="16.5" customHeight="1">
      <c r="A111" s="141" t="s">
        <v>87</v>
      </c>
      <c r="B111" s="69"/>
      <c r="C111" s="131"/>
      <c r="D111" s="131"/>
      <c r="E111" s="131"/>
      <c r="F111" s="132" t="s">
        <v>127</v>
      </c>
      <c r="G111" s="132"/>
      <c r="H111" s="132"/>
      <c r="I111" s="132"/>
      <c r="J111" s="132"/>
      <c r="K111" s="131"/>
      <c r="L111" s="132" t="s">
        <v>99</v>
      </c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4">
        <f>'X.d.a - Vzduchotechnika 1'!J34</f>
        <v>0</v>
      </c>
      <c r="AH111" s="131"/>
      <c r="AI111" s="131"/>
      <c r="AJ111" s="131"/>
      <c r="AK111" s="131"/>
      <c r="AL111" s="131"/>
      <c r="AM111" s="131"/>
      <c r="AN111" s="134">
        <f>SUM(AG111,AT111)</f>
        <v>0</v>
      </c>
      <c r="AO111" s="131"/>
      <c r="AP111" s="131"/>
      <c r="AQ111" s="135" t="s">
        <v>84</v>
      </c>
      <c r="AR111" s="71"/>
      <c r="AS111" s="136">
        <v>0</v>
      </c>
      <c r="AT111" s="137">
        <f>ROUND(SUM(AV111:AW111),2)</f>
        <v>0</v>
      </c>
      <c r="AU111" s="138">
        <f>'X.d.a - Vzduchotechnika 1'!P132</f>
        <v>0</v>
      </c>
      <c r="AV111" s="137">
        <f>'X.d.a - Vzduchotechnika 1'!J37</f>
        <v>0</v>
      </c>
      <c r="AW111" s="137">
        <f>'X.d.a - Vzduchotechnika 1'!J38</f>
        <v>0</v>
      </c>
      <c r="AX111" s="137">
        <f>'X.d.a - Vzduchotechnika 1'!J39</f>
        <v>0</v>
      </c>
      <c r="AY111" s="137">
        <f>'X.d.a - Vzduchotechnika 1'!J40</f>
        <v>0</v>
      </c>
      <c r="AZ111" s="137">
        <f>'X.d.a - Vzduchotechnika 1'!F37</f>
        <v>0</v>
      </c>
      <c r="BA111" s="137">
        <f>'X.d.a - Vzduchotechnika 1'!F38</f>
        <v>0</v>
      </c>
      <c r="BB111" s="137">
        <f>'X.d.a - Vzduchotechnika 1'!F39</f>
        <v>0</v>
      </c>
      <c r="BC111" s="137">
        <f>'X.d.a - Vzduchotechnika 1'!F40</f>
        <v>0</v>
      </c>
      <c r="BD111" s="139">
        <f>'X.d.a - Vzduchotechnika 1'!F41</f>
        <v>0</v>
      </c>
      <c r="BE111" s="4"/>
      <c r="BT111" s="140" t="s">
        <v>90</v>
      </c>
      <c r="BV111" s="140" t="s">
        <v>75</v>
      </c>
      <c r="BW111" s="140" t="s">
        <v>128</v>
      </c>
      <c r="BX111" s="140" t="s">
        <v>120</v>
      </c>
      <c r="CL111" s="140" t="s">
        <v>1</v>
      </c>
    </row>
    <row r="112" s="4" customFormat="1" ht="16.5" customHeight="1">
      <c r="A112" s="141" t="s">
        <v>87</v>
      </c>
      <c r="B112" s="69"/>
      <c r="C112" s="131"/>
      <c r="D112" s="131"/>
      <c r="E112" s="131"/>
      <c r="F112" s="132" t="s">
        <v>129</v>
      </c>
      <c r="G112" s="132"/>
      <c r="H112" s="132"/>
      <c r="I112" s="132"/>
      <c r="J112" s="132"/>
      <c r="K112" s="131"/>
      <c r="L112" s="132" t="s">
        <v>102</v>
      </c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4">
        <f>'X.d.b - Vzduchotechnika 2'!J34</f>
        <v>0</v>
      </c>
      <c r="AH112" s="131"/>
      <c r="AI112" s="131"/>
      <c r="AJ112" s="131"/>
      <c r="AK112" s="131"/>
      <c r="AL112" s="131"/>
      <c r="AM112" s="131"/>
      <c r="AN112" s="134">
        <f>SUM(AG112,AT112)</f>
        <v>0</v>
      </c>
      <c r="AO112" s="131"/>
      <c r="AP112" s="131"/>
      <c r="AQ112" s="135" t="s">
        <v>84</v>
      </c>
      <c r="AR112" s="71"/>
      <c r="AS112" s="136">
        <v>0</v>
      </c>
      <c r="AT112" s="137">
        <f>ROUND(SUM(AV112:AW112),2)</f>
        <v>0</v>
      </c>
      <c r="AU112" s="138">
        <f>'X.d.b - Vzduchotechnika 2'!P132</f>
        <v>0</v>
      </c>
      <c r="AV112" s="137">
        <f>'X.d.b - Vzduchotechnika 2'!J37</f>
        <v>0</v>
      </c>
      <c r="AW112" s="137">
        <f>'X.d.b - Vzduchotechnika 2'!J38</f>
        <v>0</v>
      </c>
      <c r="AX112" s="137">
        <f>'X.d.b - Vzduchotechnika 2'!J39</f>
        <v>0</v>
      </c>
      <c r="AY112" s="137">
        <f>'X.d.b - Vzduchotechnika 2'!J40</f>
        <v>0</v>
      </c>
      <c r="AZ112" s="137">
        <f>'X.d.b - Vzduchotechnika 2'!F37</f>
        <v>0</v>
      </c>
      <c r="BA112" s="137">
        <f>'X.d.b - Vzduchotechnika 2'!F38</f>
        <v>0</v>
      </c>
      <c r="BB112" s="137">
        <f>'X.d.b - Vzduchotechnika 2'!F39</f>
        <v>0</v>
      </c>
      <c r="BC112" s="137">
        <f>'X.d.b - Vzduchotechnika 2'!F40</f>
        <v>0</v>
      </c>
      <c r="BD112" s="139">
        <f>'X.d.b - Vzduchotechnika 2'!F41</f>
        <v>0</v>
      </c>
      <c r="BE112" s="4"/>
      <c r="BT112" s="140" t="s">
        <v>90</v>
      </c>
      <c r="BV112" s="140" t="s">
        <v>75</v>
      </c>
      <c r="BW112" s="140" t="s">
        <v>130</v>
      </c>
      <c r="BX112" s="140" t="s">
        <v>120</v>
      </c>
      <c r="CL112" s="140" t="s">
        <v>1</v>
      </c>
    </row>
    <row r="113" s="4" customFormat="1" ht="16.5" customHeight="1">
      <c r="A113" s="141" t="s">
        <v>87</v>
      </c>
      <c r="B113" s="69"/>
      <c r="C113" s="131"/>
      <c r="D113" s="131"/>
      <c r="E113" s="131"/>
      <c r="F113" s="132" t="s">
        <v>131</v>
      </c>
      <c r="G113" s="132"/>
      <c r="H113" s="132"/>
      <c r="I113" s="132"/>
      <c r="J113" s="132"/>
      <c r="K113" s="131"/>
      <c r="L113" s="132" t="s">
        <v>105</v>
      </c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4">
        <f>'X.d.c - Vzduchotechnika 3'!J34</f>
        <v>0</v>
      </c>
      <c r="AH113" s="131"/>
      <c r="AI113" s="131"/>
      <c r="AJ113" s="131"/>
      <c r="AK113" s="131"/>
      <c r="AL113" s="131"/>
      <c r="AM113" s="131"/>
      <c r="AN113" s="134">
        <f>SUM(AG113,AT113)</f>
        <v>0</v>
      </c>
      <c r="AO113" s="131"/>
      <c r="AP113" s="131"/>
      <c r="AQ113" s="135" t="s">
        <v>84</v>
      </c>
      <c r="AR113" s="71"/>
      <c r="AS113" s="136">
        <v>0</v>
      </c>
      <c r="AT113" s="137">
        <f>ROUND(SUM(AV113:AW113),2)</f>
        <v>0</v>
      </c>
      <c r="AU113" s="138">
        <f>'X.d.c - Vzduchotechnika 3'!P132</f>
        <v>0</v>
      </c>
      <c r="AV113" s="137">
        <f>'X.d.c - Vzduchotechnika 3'!J37</f>
        <v>0</v>
      </c>
      <c r="AW113" s="137">
        <f>'X.d.c - Vzduchotechnika 3'!J38</f>
        <v>0</v>
      </c>
      <c r="AX113" s="137">
        <f>'X.d.c - Vzduchotechnika 3'!J39</f>
        <v>0</v>
      </c>
      <c r="AY113" s="137">
        <f>'X.d.c - Vzduchotechnika 3'!J40</f>
        <v>0</v>
      </c>
      <c r="AZ113" s="137">
        <f>'X.d.c - Vzduchotechnika 3'!F37</f>
        <v>0</v>
      </c>
      <c r="BA113" s="137">
        <f>'X.d.c - Vzduchotechnika 3'!F38</f>
        <v>0</v>
      </c>
      <c r="BB113" s="137">
        <f>'X.d.c - Vzduchotechnika 3'!F39</f>
        <v>0</v>
      </c>
      <c r="BC113" s="137">
        <f>'X.d.c - Vzduchotechnika 3'!F40</f>
        <v>0</v>
      </c>
      <c r="BD113" s="139">
        <f>'X.d.c - Vzduchotechnika 3'!F41</f>
        <v>0</v>
      </c>
      <c r="BE113" s="4"/>
      <c r="BT113" s="140" t="s">
        <v>90</v>
      </c>
      <c r="BV113" s="140" t="s">
        <v>75</v>
      </c>
      <c r="BW113" s="140" t="s">
        <v>132</v>
      </c>
      <c r="BX113" s="140" t="s">
        <v>120</v>
      </c>
      <c r="CL113" s="140" t="s">
        <v>1</v>
      </c>
    </row>
    <row r="114" s="4" customFormat="1" ht="16.5" customHeight="1">
      <c r="A114" s="141" t="s">
        <v>87</v>
      </c>
      <c r="B114" s="69"/>
      <c r="C114" s="131"/>
      <c r="D114" s="131"/>
      <c r="E114" s="131"/>
      <c r="F114" s="132" t="s">
        <v>133</v>
      </c>
      <c r="G114" s="132"/>
      <c r="H114" s="132"/>
      <c r="I114" s="132"/>
      <c r="J114" s="132"/>
      <c r="K114" s="131"/>
      <c r="L114" s="132" t="s">
        <v>108</v>
      </c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4">
        <f>'X.d.d - Vzduchotechnika 4'!J34</f>
        <v>0</v>
      </c>
      <c r="AH114" s="131"/>
      <c r="AI114" s="131"/>
      <c r="AJ114" s="131"/>
      <c r="AK114" s="131"/>
      <c r="AL114" s="131"/>
      <c r="AM114" s="131"/>
      <c r="AN114" s="134">
        <f>SUM(AG114,AT114)</f>
        <v>0</v>
      </c>
      <c r="AO114" s="131"/>
      <c r="AP114" s="131"/>
      <c r="AQ114" s="135" t="s">
        <v>84</v>
      </c>
      <c r="AR114" s="71"/>
      <c r="AS114" s="136">
        <v>0</v>
      </c>
      <c r="AT114" s="137">
        <f>ROUND(SUM(AV114:AW114),2)</f>
        <v>0</v>
      </c>
      <c r="AU114" s="138">
        <f>'X.d.d - Vzduchotechnika 4'!P132</f>
        <v>0</v>
      </c>
      <c r="AV114" s="137">
        <f>'X.d.d - Vzduchotechnika 4'!J37</f>
        <v>0</v>
      </c>
      <c r="AW114" s="137">
        <f>'X.d.d - Vzduchotechnika 4'!J38</f>
        <v>0</v>
      </c>
      <c r="AX114" s="137">
        <f>'X.d.d - Vzduchotechnika 4'!J39</f>
        <v>0</v>
      </c>
      <c r="AY114" s="137">
        <f>'X.d.d - Vzduchotechnika 4'!J40</f>
        <v>0</v>
      </c>
      <c r="AZ114" s="137">
        <f>'X.d.d - Vzduchotechnika 4'!F37</f>
        <v>0</v>
      </c>
      <c r="BA114" s="137">
        <f>'X.d.d - Vzduchotechnika 4'!F38</f>
        <v>0</v>
      </c>
      <c r="BB114" s="137">
        <f>'X.d.d - Vzduchotechnika 4'!F39</f>
        <v>0</v>
      </c>
      <c r="BC114" s="137">
        <f>'X.d.d - Vzduchotechnika 4'!F40</f>
        <v>0</v>
      </c>
      <c r="BD114" s="139">
        <f>'X.d.d - Vzduchotechnika 4'!F41</f>
        <v>0</v>
      </c>
      <c r="BE114" s="4"/>
      <c r="BT114" s="140" t="s">
        <v>90</v>
      </c>
      <c r="BV114" s="140" t="s">
        <v>75</v>
      </c>
      <c r="BW114" s="140" t="s">
        <v>134</v>
      </c>
      <c r="BX114" s="140" t="s">
        <v>120</v>
      </c>
      <c r="CL114" s="140" t="s">
        <v>1</v>
      </c>
    </row>
    <row r="115" s="4" customFormat="1" ht="16.5" customHeight="1">
      <c r="A115" s="141" t="s">
        <v>87</v>
      </c>
      <c r="B115" s="69"/>
      <c r="C115" s="131"/>
      <c r="D115" s="131"/>
      <c r="E115" s="131"/>
      <c r="F115" s="132" t="s">
        <v>135</v>
      </c>
      <c r="G115" s="132"/>
      <c r="H115" s="132"/>
      <c r="I115" s="132"/>
      <c r="J115" s="132"/>
      <c r="K115" s="131"/>
      <c r="L115" s="132" t="s">
        <v>136</v>
      </c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4">
        <f>'X.d.e - Vzduchotechnika 5'!J34</f>
        <v>0</v>
      </c>
      <c r="AH115" s="131"/>
      <c r="AI115" s="131"/>
      <c r="AJ115" s="131"/>
      <c r="AK115" s="131"/>
      <c r="AL115" s="131"/>
      <c r="AM115" s="131"/>
      <c r="AN115" s="134">
        <f>SUM(AG115,AT115)</f>
        <v>0</v>
      </c>
      <c r="AO115" s="131"/>
      <c r="AP115" s="131"/>
      <c r="AQ115" s="135" t="s">
        <v>84</v>
      </c>
      <c r="AR115" s="71"/>
      <c r="AS115" s="136">
        <v>0</v>
      </c>
      <c r="AT115" s="137">
        <f>ROUND(SUM(AV115:AW115),2)</f>
        <v>0</v>
      </c>
      <c r="AU115" s="138">
        <f>'X.d.e - Vzduchotechnika 5'!P132</f>
        <v>0</v>
      </c>
      <c r="AV115" s="137">
        <f>'X.d.e - Vzduchotechnika 5'!J37</f>
        <v>0</v>
      </c>
      <c r="AW115" s="137">
        <f>'X.d.e - Vzduchotechnika 5'!J38</f>
        <v>0</v>
      </c>
      <c r="AX115" s="137">
        <f>'X.d.e - Vzduchotechnika 5'!J39</f>
        <v>0</v>
      </c>
      <c r="AY115" s="137">
        <f>'X.d.e - Vzduchotechnika 5'!J40</f>
        <v>0</v>
      </c>
      <c r="AZ115" s="137">
        <f>'X.d.e - Vzduchotechnika 5'!F37</f>
        <v>0</v>
      </c>
      <c r="BA115" s="137">
        <f>'X.d.e - Vzduchotechnika 5'!F38</f>
        <v>0</v>
      </c>
      <c r="BB115" s="137">
        <f>'X.d.e - Vzduchotechnika 5'!F39</f>
        <v>0</v>
      </c>
      <c r="BC115" s="137">
        <f>'X.d.e - Vzduchotechnika 5'!F40</f>
        <v>0</v>
      </c>
      <c r="BD115" s="139">
        <f>'X.d.e - Vzduchotechnika 5'!F41</f>
        <v>0</v>
      </c>
      <c r="BE115" s="4"/>
      <c r="BT115" s="140" t="s">
        <v>90</v>
      </c>
      <c r="BV115" s="140" t="s">
        <v>75</v>
      </c>
      <c r="BW115" s="140" t="s">
        <v>137</v>
      </c>
      <c r="BX115" s="140" t="s">
        <v>120</v>
      </c>
      <c r="CL115" s="140" t="s">
        <v>1</v>
      </c>
    </row>
    <row r="116" s="4" customFormat="1" ht="16.5" customHeight="1">
      <c r="A116" s="141" t="s">
        <v>87</v>
      </c>
      <c r="B116" s="69"/>
      <c r="C116" s="131"/>
      <c r="D116" s="131"/>
      <c r="E116" s="131"/>
      <c r="F116" s="132" t="s">
        <v>138</v>
      </c>
      <c r="G116" s="132"/>
      <c r="H116" s="132"/>
      <c r="I116" s="132"/>
      <c r="J116" s="132"/>
      <c r="K116" s="131"/>
      <c r="L116" s="132" t="s">
        <v>139</v>
      </c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4">
        <f>'X.d.f - Vzduchotechnika 6'!J34</f>
        <v>0</v>
      </c>
      <c r="AH116" s="131"/>
      <c r="AI116" s="131"/>
      <c r="AJ116" s="131"/>
      <c r="AK116" s="131"/>
      <c r="AL116" s="131"/>
      <c r="AM116" s="131"/>
      <c r="AN116" s="134">
        <f>SUM(AG116,AT116)</f>
        <v>0</v>
      </c>
      <c r="AO116" s="131"/>
      <c r="AP116" s="131"/>
      <c r="AQ116" s="135" t="s">
        <v>84</v>
      </c>
      <c r="AR116" s="71"/>
      <c r="AS116" s="136">
        <v>0</v>
      </c>
      <c r="AT116" s="137">
        <f>ROUND(SUM(AV116:AW116),2)</f>
        <v>0</v>
      </c>
      <c r="AU116" s="138">
        <f>'X.d.f - Vzduchotechnika 6'!P132</f>
        <v>0</v>
      </c>
      <c r="AV116" s="137">
        <f>'X.d.f - Vzduchotechnika 6'!J37</f>
        <v>0</v>
      </c>
      <c r="AW116" s="137">
        <f>'X.d.f - Vzduchotechnika 6'!J38</f>
        <v>0</v>
      </c>
      <c r="AX116" s="137">
        <f>'X.d.f - Vzduchotechnika 6'!J39</f>
        <v>0</v>
      </c>
      <c r="AY116" s="137">
        <f>'X.d.f - Vzduchotechnika 6'!J40</f>
        <v>0</v>
      </c>
      <c r="AZ116" s="137">
        <f>'X.d.f - Vzduchotechnika 6'!F37</f>
        <v>0</v>
      </c>
      <c r="BA116" s="137">
        <f>'X.d.f - Vzduchotechnika 6'!F38</f>
        <v>0</v>
      </c>
      <c r="BB116" s="137">
        <f>'X.d.f - Vzduchotechnika 6'!F39</f>
        <v>0</v>
      </c>
      <c r="BC116" s="137">
        <f>'X.d.f - Vzduchotechnika 6'!F40</f>
        <v>0</v>
      </c>
      <c r="BD116" s="139">
        <f>'X.d.f - Vzduchotechnika 6'!F41</f>
        <v>0</v>
      </c>
      <c r="BE116" s="4"/>
      <c r="BT116" s="140" t="s">
        <v>90</v>
      </c>
      <c r="BV116" s="140" t="s">
        <v>75</v>
      </c>
      <c r="BW116" s="140" t="s">
        <v>140</v>
      </c>
      <c r="BX116" s="140" t="s">
        <v>120</v>
      </c>
      <c r="CL116" s="140" t="s">
        <v>1</v>
      </c>
    </row>
    <row r="117" s="4" customFormat="1" ht="16.5" customHeight="1">
      <c r="A117" s="141" t="s">
        <v>87</v>
      </c>
      <c r="B117" s="69"/>
      <c r="C117" s="131"/>
      <c r="D117" s="131"/>
      <c r="E117" s="132" t="s">
        <v>141</v>
      </c>
      <c r="F117" s="132"/>
      <c r="G117" s="132"/>
      <c r="H117" s="132"/>
      <c r="I117" s="132"/>
      <c r="J117" s="131"/>
      <c r="K117" s="132" t="s">
        <v>111</v>
      </c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4">
        <f>'X.. - Způsobilé výdaje - ...'!J32</f>
        <v>0</v>
      </c>
      <c r="AH117" s="131"/>
      <c r="AI117" s="131"/>
      <c r="AJ117" s="131"/>
      <c r="AK117" s="131"/>
      <c r="AL117" s="131"/>
      <c r="AM117" s="131"/>
      <c r="AN117" s="134">
        <f>SUM(AG117,AT117)</f>
        <v>0</v>
      </c>
      <c r="AO117" s="131"/>
      <c r="AP117" s="131"/>
      <c r="AQ117" s="135" t="s">
        <v>84</v>
      </c>
      <c r="AR117" s="71"/>
      <c r="AS117" s="136">
        <v>0</v>
      </c>
      <c r="AT117" s="137">
        <f>ROUND(SUM(AV117:AW117),2)</f>
        <v>0</v>
      </c>
      <c r="AU117" s="138">
        <f>'X.. - Způsobilé výdaje - ...'!P124</f>
        <v>0</v>
      </c>
      <c r="AV117" s="137">
        <f>'X.. - Způsobilé výdaje - ...'!J35</f>
        <v>0</v>
      </c>
      <c r="AW117" s="137">
        <f>'X.. - Způsobilé výdaje - ...'!J36</f>
        <v>0</v>
      </c>
      <c r="AX117" s="137">
        <f>'X.. - Způsobilé výdaje - ...'!J37</f>
        <v>0</v>
      </c>
      <c r="AY117" s="137">
        <f>'X.. - Způsobilé výdaje - ...'!J38</f>
        <v>0</v>
      </c>
      <c r="AZ117" s="137">
        <f>'X.. - Způsobilé výdaje - ...'!F35</f>
        <v>0</v>
      </c>
      <c r="BA117" s="137">
        <f>'X.. - Způsobilé výdaje - ...'!F36</f>
        <v>0</v>
      </c>
      <c r="BB117" s="137">
        <f>'X.. - Způsobilé výdaje - ...'!F37</f>
        <v>0</v>
      </c>
      <c r="BC117" s="137">
        <f>'X.. - Způsobilé výdaje - ...'!F38</f>
        <v>0</v>
      </c>
      <c r="BD117" s="139">
        <f>'X.. - Způsobilé výdaje - ...'!F39</f>
        <v>0</v>
      </c>
      <c r="BE117" s="4"/>
      <c r="BT117" s="140" t="s">
        <v>85</v>
      </c>
      <c r="BV117" s="140" t="s">
        <v>75</v>
      </c>
      <c r="BW117" s="140" t="s">
        <v>142</v>
      </c>
      <c r="BX117" s="140" t="s">
        <v>118</v>
      </c>
      <c r="CL117" s="140" t="s">
        <v>1</v>
      </c>
    </row>
    <row r="118" s="4" customFormat="1" ht="16.5" customHeight="1">
      <c r="A118" s="141" t="s">
        <v>87</v>
      </c>
      <c r="B118" s="69"/>
      <c r="C118" s="131"/>
      <c r="D118" s="131"/>
      <c r="E118" s="132" t="s">
        <v>143</v>
      </c>
      <c r="F118" s="132"/>
      <c r="G118" s="132"/>
      <c r="H118" s="132"/>
      <c r="I118" s="132"/>
      <c r="J118" s="131"/>
      <c r="K118" s="132" t="s">
        <v>114</v>
      </c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4">
        <f>'X... - Nezpůsobilé výdaje'!J32</f>
        <v>0</v>
      </c>
      <c r="AH118" s="131"/>
      <c r="AI118" s="131"/>
      <c r="AJ118" s="131"/>
      <c r="AK118" s="131"/>
      <c r="AL118" s="131"/>
      <c r="AM118" s="131"/>
      <c r="AN118" s="134">
        <f>SUM(AG118,AT118)</f>
        <v>0</v>
      </c>
      <c r="AO118" s="131"/>
      <c r="AP118" s="131"/>
      <c r="AQ118" s="135" t="s">
        <v>84</v>
      </c>
      <c r="AR118" s="71"/>
      <c r="AS118" s="142">
        <v>0</v>
      </c>
      <c r="AT118" s="143">
        <f>ROUND(SUM(AV118:AW118),2)</f>
        <v>0</v>
      </c>
      <c r="AU118" s="144">
        <f>'X... - Nezpůsobilé výdaje'!P125</f>
        <v>0</v>
      </c>
      <c r="AV118" s="143">
        <f>'X... - Nezpůsobilé výdaje'!J35</f>
        <v>0</v>
      </c>
      <c r="AW118" s="143">
        <f>'X... - Nezpůsobilé výdaje'!J36</f>
        <v>0</v>
      </c>
      <c r="AX118" s="143">
        <f>'X... - Nezpůsobilé výdaje'!J37</f>
        <v>0</v>
      </c>
      <c r="AY118" s="143">
        <f>'X... - Nezpůsobilé výdaje'!J38</f>
        <v>0</v>
      </c>
      <c r="AZ118" s="143">
        <f>'X... - Nezpůsobilé výdaje'!F35</f>
        <v>0</v>
      </c>
      <c r="BA118" s="143">
        <f>'X... - Nezpůsobilé výdaje'!F36</f>
        <v>0</v>
      </c>
      <c r="BB118" s="143">
        <f>'X... - Nezpůsobilé výdaje'!F37</f>
        <v>0</v>
      </c>
      <c r="BC118" s="143">
        <f>'X... - Nezpůsobilé výdaje'!F38</f>
        <v>0</v>
      </c>
      <c r="BD118" s="145">
        <f>'X... - Nezpůsobilé výdaje'!F39</f>
        <v>0</v>
      </c>
      <c r="BE118" s="4"/>
      <c r="BT118" s="140" t="s">
        <v>85</v>
      </c>
      <c r="BV118" s="140" t="s">
        <v>75</v>
      </c>
      <c r="BW118" s="140" t="s">
        <v>144</v>
      </c>
      <c r="BX118" s="140" t="s">
        <v>118</v>
      </c>
      <c r="CL118" s="140" t="s">
        <v>1</v>
      </c>
    </row>
    <row r="119" s="2" customFormat="1" ht="30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43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</row>
    <row r="120" s="2" customFormat="1" ht="6.96" customHeight="1">
      <c r="A120" s="37"/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43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</row>
  </sheetData>
  <sheetProtection sheet="1" formatColumns="0" formatRows="0" objects="1" scenarios="1" spinCount="100000" saltValue="vQqNO+pLGf4U+FOGVMzDHC/pLFWy1ScOdfQl0zeMSsXpVKbdR8dgx2dFso1RoBO8boaSeY2TyZ2oMWTnLFWjVw==" hashValue="CnGZ0ALBSyB8KWVKEUhly9f/Gnd0DGs1wQOQZAmVowQ652LqelEiuiK2HFNFao5N2uEsjIjQ6Dmvovc6TcFwMw==" algorithmName="SHA-512" password="CC35"/>
  <mergeCells count="134">
    <mergeCell ref="L85:AO85"/>
    <mergeCell ref="C92:G92"/>
    <mergeCell ref="I92:AF92"/>
    <mergeCell ref="D95:H95"/>
    <mergeCell ref="J95:AF95"/>
    <mergeCell ref="K96:AF96"/>
    <mergeCell ref="E96:I96"/>
    <mergeCell ref="L97:AF97"/>
    <mergeCell ref="F97:J97"/>
    <mergeCell ref="F98:J98"/>
    <mergeCell ref="L98:AF98"/>
    <mergeCell ref="F99:J99"/>
    <mergeCell ref="L99:AF99"/>
    <mergeCell ref="F100:J100"/>
    <mergeCell ref="L100:AF100"/>
    <mergeCell ref="L101:AF101"/>
    <mergeCell ref="F101:J101"/>
    <mergeCell ref="F102:J102"/>
    <mergeCell ref="L102:AF102"/>
    <mergeCell ref="L103:AF103"/>
    <mergeCell ref="F103:J103"/>
    <mergeCell ref="K104:AF104"/>
    <mergeCell ref="E104:I104"/>
    <mergeCell ref="E105:I105"/>
    <mergeCell ref="K105:AF105"/>
    <mergeCell ref="J106:AF106"/>
    <mergeCell ref="D106:H106"/>
    <mergeCell ref="AM87:AN87"/>
    <mergeCell ref="AS89:AT91"/>
    <mergeCell ref="AM89:AP89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G106:AM106"/>
    <mergeCell ref="AN106:AP106"/>
    <mergeCell ref="AG107:AM107"/>
    <mergeCell ref="AN107:AP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E107:I107"/>
    <mergeCell ref="K107:AF107"/>
    <mergeCell ref="F108:J108"/>
    <mergeCell ref="L108:AF108"/>
    <mergeCell ref="F109:J109"/>
    <mergeCell ref="L109:AF109"/>
    <mergeCell ref="L110:AF110"/>
    <mergeCell ref="F110:J110"/>
    <mergeCell ref="F111:J111"/>
    <mergeCell ref="L111:AF111"/>
    <mergeCell ref="L112:AF112"/>
    <mergeCell ref="F112:J112"/>
    <mergeCell ref="F113:J113"/>
    <mergeCell ref="L113:AF113"/>
    <mergeCell ref="L114:AF114"/>
    <mergeCell ref="F114:J114"/>
    <mergeCell ref="L115:AF115"/>
    <mergeCell ref="F115:J115"/>
    <mergeCell ref="L116:AF116"/>
    <mergeCell ref="F116:J116"/>
    <mergeCell ref="E117:I117"/>
    <mergeCell ref="K117:AF117"/>
    <mergeCell ref="E118:I118"/>
    <mergeCell ref="K118:AF118"/>
  </mergeCells>
  <hyperlinks>
    <hyperlink ref="A97" location="'T.a - Stavební přípomoce'!C2" display="/"/>
    <hyperlink ref="A98" location="'T.b - Elektroinstalace'!C2" display="/"/>
    <hyperlink ref="A99" location="'T.c - Ústřední topení'!C2" display="/"/>
    <hyperlink ref="A100" location="'T.d.a - Vzduchotechnika 1'!C2" display="/"/>
    <hyperlink ref="A101" location="'T.d.b - Vzduchotechnika 2'!C2" display="/"/>
    <hyperlink ref="A102" location="'T.d.c - Vzduchotechnika 3'!C2" display="/"/>
    <hyperlink ref="A103" location="'T.d.d - Vzduchotechnika 4'!C2" display="/"/>
    <hyperlink ref="A104" location="'T.. - Způsobilé výdaje - ...'!C2" display="/"/>
    <hyperlink ref="A105" location="'T... - Nezpůsobilé výdaje'!C2" display="/"/>
    <hyperlink ref="A108" location="'X.a - Stavební přípomoce'!C2" display="/"/>
    <hyperlink ref="A109" location="'X.b - Elektroinstalace'!C2" display="/"/>
    <hyperlink ref="A110" location="'X.c - Ústřední topení'!C2" display="/"/>
    <hyperlink ref="A111" location="'X.d.a - Vzduchotechnika 1'!C2" display="/"/>
    <hyperlink ref="A112" location="'X.d.b - Vzduchotechnika 2'!C2" display="/"/>
    <hyperlink ref="A113" location="'X.d.c - Vzduchotechnika 3'!C2" display="/"/>
    <hyperlink ref="A114" location="'X.d.d - Vzduchotechnika 4'!C2" display="/"/>
    <hyperlink ref="A115" location="'X.d.e - Vzduchotechnika 5'!C2" display="/"/>
    <hyperlink ref="A116" location="'X.d.f - Vzduchotechnika 6'!C2" display="/"/>
    <hyperlink ref="A117" location="'X.. - Způsobilé výdaje - ...'!C2" display="/"/>
    <hyperlink ref="A118" location="'X... - Nezpůsobilé výdaj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>
      <c r="B8" s="19"/>
      <c r="D8" s="152" t="s">
        <v>146</v>
      </c>
      <c r="L8" s="19"/>
    </row>
    <row r="9" s="1" customFormat="1" ht="16.5" customHeight="1">
      <c r="B9" s="19"/>
      <c r="E9" s="153" t="s">
        <v>147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148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149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150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151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ROUND(J140,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ROUND((SUM(BE140:BE412)),  2)</f>
        <v>0</v>
      </c>
      <c r="G37" s="37"/>
      <c r="H37" s="37"/>
      <c r="I37" s="171">
        <v>0.20999999999999999</v>
      </c>
      <c r="J37" s="170">
        <f>ROUND(((SUM(BE140:BE412))*I37),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ROUND((SUM(BF140:BF412)),  2)</f>
        <v>0</v>
      </c>
      <c r="G38" s="37"/>
      <c r="H38" s="37"/>
      <c r="I38" s="171">
        <v>0.14999999999999999</v>
      </c>
      <c r="J38" s="170">
        <f>ROUND(((SUM(BF140:BF412))*I38),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ROUND((SUM(BG140:BG412)),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ROUND((SUM(BH140:BH412)),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ROUND((SUM(BI140:BI412)),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147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148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149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150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T.a - Stavební přípomoce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153</v>
      </c>
      <c r="D98" s="199"/>
      <c r="E98" s="199"/>
      <c r="F98" s="199"/>
      <c r="G98" s="199"/>
      <c r="H98" s="199"/>
      <c r="I98" s="200"/>
      <c r="J98" s="201" t="s">
        <v>154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155</v>
      </c>
      <c r="D100" s="39"/>
      <c r="E100" s="39"/>
      <c r="F100" s="39"/>
      <c r="G100" s="39"/>
      <c r="H100" s="39"/>
      <c r="I100" s="155"/>
      <c r="J100" s="109">
        <f>J140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156</v>
      </c>
    </row>
    <row r="101" s="9" customFormat="1" ht="24.96" customHeight="1">
      <c r="A101" s="9"/>
      <c r="B101" s="203"/>
      <c r="C101" s="204"/>
      <c r="D101" s="205" t="s">
        <v>157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158</v>
      </c>
      <c r="E102" s="212"/>
      <c r="F102" s="212"/>
      <c r="G102" s="212"/>
      <c r="H102" s="212"/>
      <c r="I102" s="213"/>
      <c r="J102" s="214">
        <f>J142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159</v>
      </c>
      <c r="E103" s="212"/>
      <c r="F103" s="212"/>
      <c r="G103" s="212"/>
      <c r="H103" s="212"/>
      <c r="I103" s="213"/>
      <c r="J103" s="214">
        <f>J177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1"/>
      <c r="D104" s="211" t="s">
        <v>160</v>
      </c>
      <c r="E104" s="212"/>
      <c r="F104" s="212"/>
      <c r="G104" s="212"/>
      <c r="H104" s="212"/>
      <c r="I104" s="213"/>
      <c r="J104" s="214">
        <f>J220</f>
        <v>0</v>
      </c>
      <c r="K104" s="131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1"/>
      <c r="D105" s="211" t="s">
        <v>161</v>
      </c>
      <c r="E105" s="212"/>
      <c r="F105" s="212"/>
      <c r="G105" s="212"/>
      <c r="H105" s="212"/>
      <c r="I105" s="213"/>
      <c r="J105" s="214">
        <f>J244</f>
        <v>0</v>
      </c>
      <c r="K105" s="131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1"/>
      <c r="D106" s="211" t="s">
        <v>162</v>
      </c>
      <c r="E106" s="212"/>
      <c r="F106" s="212"/>
      <c r="G106" s="212"/>
      <c r="H106" s="212"/>
      <c r="I106" s="213"/>
      <c r="J106" s="214">
        <f>J247</f>
        <v>0</v>
      </c>
      <c r="K106" s="131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1"/>
      <c r="D107" s="211" t="s">
        <v>163</v>
      </c>
      <c r="E107" s="212"/>
      <c r="F107" s="212"/>
      <c r="G107" s="212"/>
      <c r="H107" s="212"/>
      <c r="I107" s="213"/>
      <c r="J107" s="214">
        <f>J296</f>
        <v>0</v>
      </c>
      <c r="K107" s="131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1"/>
      <c r="D108" s="211" t="s">
        <v>164</v>
      </c>
      <c r="E108" s="212"/>
      <c r="F108" s="212"/>
      <c r="G108" s="212"/>
      <c r="H108" s="212"/>
      <c r="I108" s="213"/>
      <c r="J108" s="214">
        <f>J335</f>
        <v>0</v>
      </c>
      <c r="K108" s="131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1"/>
      <c r="D109" s="211" t="s">
        <v>165</v>
      </c>
      <c r="E109" s="212"/>
      <c r="F109" s="212"/>
      <c r="G109" s="212"/>
      <c r="H109" s="212"/>
      <c r="I109" s="213"/>
      <c r="J109" s="214">
        <f>J342</f>
        <v>0</v>
      </c>
      <c r="K109" s="131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3"/>
      <c r="C110" s="204"/>
      <c r="D110" s="205" t="s">
        <v>166</v>
      </c>
      <c r="E110" s="206"/>
      <c r="F110" s="206"/>
      <c r="G110" s="206"/>
      <c r="H110" s="206"/>
      <c r="I110" s="207"/>
      <c r="J110" s="208">
        <f>J345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0"/>
      <c r="C111" s="131"/>
      <c r="D111" s="211" t="s">
        <v>167</v>
      </c>
      <c r="E111" s="212"/>
      <c r="F111" s="212"/>
      <c r="G111" s="212"/>
      <c r="H111" s="212"/>
      <c r="I111" s="213"/>
      <c r="J111" s="214">
        <f>J346</f>
        <v>0</v>
      </c>
      <c r="K111" s="131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1"/>
      <c r="D112" s="211" t="s">
        <v>168</v>
      </c>
      <c r="E112" s="212"/>
      <c r="F112" s="212"/>
      <c r="G112" s="212"/>
      <c r="H112" s="212"/>
      <c r="I112" s="213"/>
      <c r="J112" s="214">
        <f>J359</f>
        <v>0</v>
      </c>
      <c r="K112" s="131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1"/>
      <c r="D113" s="211" t="s">
        <v>169</v>
      </c>
      <c r="E113" s="212"/>
      <c r="F113" s="212"/>
      <c r="G113" s="212"/>
      <c r="H113" s="212"/>
      <c r="I113" s="213"/>
      <c r="J113" s="214">
        <f>J370</f>
        <v>0</v>
      </c>
      <c r="K113" s="131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1"/>
      <c r="D114" s="211" t="s">
        <v>170</v>
      </c>
      <c r="E114" s="212"/>
      <c r="F114" s="212"/>
      <c r="G114" s="212"/>
      <c r="H114" s="212"/>
      <c r="I114" s="213"/>
      <c r="J114" s="214">
        <f>J381</f>
        <v>0</v>
      </c>
      <c r="K114" s="131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1"/>
      <c r="D115" s="211" t="s">
        <v>171</v>
      </c>
      <c r="E115" s="212"/>
      <c r="F115" s="212"/>
      <c r="G115" s="212"/>
      <c r="H115" s="212"/>
      <c r="I115" s="213"/>
      <c r="J115" s="214">
        <f>J384</f>
        <v>0</v>
      </c>
      <c r="K115" s="131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1"/>
      <c r="D116" s="211" t="s">
        <v>172</v>
      </c>
      <c r="E116" s="212"/>
      <c r="F116" s="212"/>
      <c r="G116" s="212"/>
      <c r="H116" s="212"/>
      <c r="I116" s="213"/>
      <c r="J116" s="214">
        <f>J400</f>
        <v>0</v>
      </c>
      <c r="K116" s="131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2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5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173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6" t="str">
        <f>E7</f>
        <v xml:space="preserve">Stavební úpravy (TZB)  BD v Milíně, blok T, X - II. etapa</v>
      </c>
      <c r="F126" s="31"/>
      <c r="G126" s="31"/>
      <c r="H126" s="31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146</v>
      </c>
      <c r="D127" s="21"/>
      <c r="E127" s="21"/>
      <c r="F127" s="21"/>
      <c r="G127" s="21"/>
      <c r="H127" s="21"/>
      <c r="I127" s="146"/>
      <c r="J127" s="21"/>
      <c r="K127" s="21"/>
      <c r="L127" s="19"/>
    </row>
    <row r="128" s="1" customFormat="1" ht="16.5" customHeight="1">
      <c r="B128" s="20"/>
      <c r="C128" s="21"/>
      <c r="D128" s="21"/>
      <c r="E128" s="196" t="s">
        <v>147</v>
      </c>
      <c r="F128" s="21"/>
      <c r="G128" s="21"/>
      <c r="H128" s="21"/>
      <c r="I128" s="146"/>
      <c r="J128" s="21"/>
      <c r="K128" s="21"/>
      <c r="L128" s="19"/>
    </row>
    <row r="129" s="1" customFormat="1" ht="12" customHeight="1">
      <c r="B129" s="20"/>
      <c r="C129" s="31" t="s">
        <v>148</v>
      </c>
      <c r="D129" s="21"/>
      <c r="E129" s="21"/>
      <c r="F129" s="21"/>
      <c r="G129" s="21"/>
      <c r="H129" s="21"/>
      <c r="I129" s="146"/>
      <c r="J129" s="21"/>
      <c r="K129" s="21"/>
      <c r="L129" s="19"/>
    </row>
    <row r="130" s="2" customFormat="1" ht="16.5" customHeight="1">
      <c r="A130" s="37"/>
      <c r="B130" s="38"/>
      <c r="C130" s="39"/>
      <c r="D130" s="39"/>
      <c r="E130" s="197" t="s">
        <v>149</v>
      </c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150</v>
      </c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E13</f>
        <v>T.a - Stavební přípomoce</v>
      </c>
      <c r="F132" s="39"/>
      <c r="G132" s="39"/>
      <c r="H132" s="39"/>
      <c r="I132" s="155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155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9"/>
      <c r="E134" s="39"/>
      <c r="F134" s="26" t="str">
        <f>F16</f>
        <v xml:space="preserve"> </v>
      </c>
      <c r="G134" s="39"/>
      <c r="H134" s="39"/>
      <c r="I134" s="157" t="s">
        <v>22</v>
      </c>
      <c r="J134" s="78" t="str">
        <f>IF(J16="","",J16)</f>
        <v>16. 3. 2020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55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9"/>
      <c r="E136" s="39"/>
      <c r="F136" s="26" t="str">
        <f>E19</f>
        <v xml:space="preserve"> </v>
      </c>
      <c r="G136" s="39"/>
      <c r="H136" s="39"/>
      <c r="I136" s="157" t="s">
        <v>29</v>
      </c>
      <c r="J136" s="35" t="str">
        <f>E25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27</v>
      </c>
      <c r="D137" s="39"/>
      <c r="E137" s="39"/>
      <c r="F137" s="26" t="str">
        <f>IF(E22="","",E22)</f>
        <v>Vyplň údaj</v>
      </c>
      <c r="G137" s="39"/>
      <c r="H137" s="39"/>
      <c r="I137" s="157" t="s">
        <v>31</v>
      </c>
      <c r="J137" s="35" t="str">
        <f>E28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155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16"/>
      <c r="B139" s="217"/>
      <c r="C139" s="218" t="s">
        <v>174</v>
      </c>
      <c r="D139" s="219" t="s">
        <v>58</v>
      </c>
      <c r="E139" s="219" t="s">
        <v>54</v>
      </c>
      <c r="F139" s="219" t="s">
        <v>55</v>
      </c>
      <c r="G139" s="219" t="s">
        <v>175</v>
      </c>
      <c r="H139" s="219" t="s">
        <v>176</v>
      </c>
      <c r="I139" s="220" t="s">
        <v>177</v>
      </c>
      <c r="J139" s="221" t="s">
        <v>154</v>
      </c>
      <c r="K139" s="222" t="s">
        <v>178</v>
      </c>
      <c r="L139" s="223"/>
      <c r="M139" s="99" t="s">
        <v>1</v>
      </c>
      <c r="N139" s="100" t="s">
        <v>37</v>
      </c>
      <c r="O139" s="100" t="s">
        <v>179</v>
      </c>
      <c r="P139" s="100" t="s">
        <v>180</v>
      </c>
      <c r="Q139" s="100" t="s">
        <v>181</v>
      </c>
      <c r="R139" s="100" t="s">
        <v>182</v>
      </c>
      <c r="S139" s="100" t="s">
        <v>183</v>
      </c>
      <c r="T139" s="101" t="s">
        <v>184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7"/>
      <c r="B140" s="38"/>
      <c r="C140" s="106" t="s">
        <v>185</v>
      </c>
      <c r="D140" s="39"/>
      <c r="E140" s="39"/>
      <c r="F140" s="39"/>
      <c r="G140" s="39"/>
      <c r="H140" s="39"/>
      <c r="I140" s="155"/>
      <c r="J140" s="224">
        <f>BK140</f>
        <v>0</v>
      </c>
      <c r="K140" s="39"/>
      <c r="L140" s="43"/>
      <c r="M140" s="102"/>
      <c r="N140" s="225"/>
      <c r="O140" s="103"/>
      <c r="P140" s="226">
        <f>P141+P345</f>
        <v>0</v>
      </c>
      <c r="Q140" s="103"/>
      <c r="R140" s="226">
        <f>R141+R345</f>
        <v>20.019303050000005</v>
      </c>
      <c r="S140" s="103"/>
      <c r="T140" s="227">
        <f>T141+T345</f>
        <v>6.2831000000000001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72</v>
      </c>
      <c r="AU140" s="16" t="s">
        <v>156</v>
      </c>
      <c r="BK140" s="228">
        <f>BK141+BK345</f>
        <v>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186</v>
      </c>
      <c r="F141" s="232" t="s">
        <v>187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P142+P177+P220+P244+P247+P296+P335+P342</f>
        <v>0</v>
      </c>
      <c r="Q141" s="237"/>
      <c r="R141" s="238">
        <f>R142+R177+R220+R244+R247+R296+R335+R342</f>
        <v>16.456608250000006</v>
      </c>
      <c r="S141" s="237"/>
      <c r="T141" s="239">
        <f>T142+T177+T220+T244+T247+T296+T335+T342</f>
        <v>6.2831000000000001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188</v>
      </c>
      <c r="BK141" s="242">
        <f>BK142+BK177+BK220+BK244+BK247+BK296+BK335+BK342</f>
        <v>0</v>
      </c>
    </row>
    <row r="142" s="12" customFormat="1" ht="22.8" customHeight="1">
      <c r="A142" s="12"/>
      <c r="B142" s="229"/>
      <c r="C142" s="230"/>
      <c r="D142" s="231" t="s">
        <v>72</v>
      </c>
      <c r="E142" s="243" t="s">
        <v>90</v>
      </c>
      <c r="F142" s="243" t="s">
        <v>189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SUM(P143:P176)</f>
        <v>0</v>
      </c>
      <c r="Q142" s="237"/>
      <c r="R142" s="238">
        <f>SUM(R143:R176)</f>
        <v>13.048395750000001</v>
      </c>
      <c r="S142" s="237"/>
      <c r="T142" s="239">
        <f>SUM(T143:T176)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80</v>
      </c>
      <c r="AY142" s="240" t="s">
        <v>188</v>
      </c>
      <c r="BK142" s="242">
        <f>SUM(BK143:BK176)</f>
        <v>0</v>
      </c>
    </row>
    <row r="143" s="2" customFormat="1" ht="21.75" customHeight="1">
      <c r="A143" s="37"/>
      <c r="B143" s="38"/>
      <c r="C143" s="245" t="s">
        <v>80</v>
      </c>
      <c r="D143" s="245" t="s">
        <v>190</v>
      </c>
      <c r="E143" s="246" t="s">
        <v>191</v>
      </c>
      <c r="F143" s="247" t="s">
        <v>192</v>
      </c>
      <c r="G143" s="248" t="s">
        <v>193</v>
      </c>
      <c r="H143" s="249">
        <v>96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0.12021</v>
      </c>
      <c r="R143" s="255">
        <f>Q143*H143</f>
        <v>11.54016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194</v>
      </c>
      <c r="AT143" s="257" t="s">
        <v>190</v>
      </c>
      <c r="AU143" s="257" t="s">
        <v>85</v>
      </c>
      <c r="AY143" s="16" t="s">
        <v>188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194</v>
      </c>
      <c r="BM143" s="257" t="s">
        <v>195</v>
      </c>
    </row>
    <row r="144" s="13" customFormat="1">
      <c r="A144" s="13"/>
      <c r="B144" s="259"/>
      <c r="C144" s="260"/>
      <c r="D144" s="261" t="s">
        <v>196</v>
      </c>
      <c r="E144" s="262" t="s">
        <v>1</v>
      </c>
      <c r="F144" s="263" t="s">
        <v>197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196</v>
      </c>
      <c r="AU144" s="269" t="s">
        <v>85</v>
      </c>
      <c r="AV144" s="13" t="s">
        <v>80</v>
      </c>
      <c r="AW144" s="13" t="s">
        <v>30</v>
      </c>
      <c r="AX144" s="13" t="s">
        <v>73</v>
      </c>
      <c r="AY144" s="269" t="s">
        <v>188</v>
      </c>
    </row>
    <row r="145" s="14" customFormat="1">
      <c r="A145" s="14"/>
      <c r="B145" s="270"/>
      <c r="C145" s="271"/>
      <c r="D145" s="261" t="s">
        <v>196</v>
      </c>
      <c r="E145" s="272" t="s">
        <v>1</v>
      </c>
      <c r="F145" s="273" t="s">
        <v>198</v>
      </c>
      <c r="G145" s="271"/>
      <c r="H145" s="274">
        <v>7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196</v>
      </c>
      <c r="AU145" s="280" t="s">
        <v>85</v>
      </c>
      <c r="AV145" s="14" t="s">
        <v>85</v>
      </c>
      <c r="AW145" s="14" t="s">
        <v>30</v>
      </c>
      <c r="AX145" s="14" t="s">
        <v>73</v>
      </c>
      <c r="AY145" s="280" t="s">
        <v>188</v>
      </c>
    </row>
    <row r="146" s="14" customFormat="1">
      <c r="A146" s="14"/>
      <c r="B146" s="270"/>
      <c r="C146" s="271"/>
      <c r="D146" s="261" t="s">
        <v>196</v>
      </c>
      <c r="E146" s="272" t="s">
        <v>1</v>
      </c>
      <c r="F146" s="273" t="s">
        <v>199</v>
      </c>
      <c r="G146" s="271"/>
      <c r="H146" s="274">
        <v>7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196</v>
      </c>
      <c r="AU146" s="280" t="s">
        <v>85</v>
      </c>
      <c r="AV146" s="14" t="s">
        <v>85</v>
      </c>
      <c r="AW146" s="14" t="s">
        <v>30</v>
      </c>
      <c r="AX146" s="14" t="s">
        <v>73</v>
      </c>
      <c r="AY146" s="280" t="s">
        <v>188</v>
      </c>
    </row>
    <row r="147" s="14" customFormat="1">
      <c r="A147" s="14"/>
      <c r="B147" s="270"/>
      <c r="C147" s="271"/>
      <c r="D147" s="261" t="s">
        <v>196</v>
      </c>
      <c r="E147" s="272" t="s">
        <v>1</v>
      </c>
      <c r="F147" s="273" t="s">
        <v>200</v>
      </c>
      <c r="G147" s="271"/>
      <c r="H147" s="274">
        <v>7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196</v>
      </c>
      <c r="AU147" s="280" t="s">
        <v>85</v>
      </c>
      <c r="AV147" s="14" t="s">
        <v>85</v>
      </c>
      <c r="AW147" s="14" t="s">
        <v>30</v>
      </c>
      <c r="AX147" s="14" t="s">
        <v>73</v>
      </c>
      <c r="AY147" s="280" t="s">
        <v>188</v>
      </c>
    </row>
    <row r="148" s="14" customFormat="1">
      <c r="A148" s="14"/>
      <c r="B148" s="270"/>
      <c r="C148" s="271"/>
      <c r="D148" s="261" t="s">
        <v>196</v>
      </c>
      <c r="E148" s="272" t="s">
        <v>1</v>
      </c>
      <c r="F148" s="273" t="s">
        <v>201</v>
      </c>
      <c r="G148" s="271"/>
      <c r="H148" s="274">
        <v>7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196</v>
      </c>
      <c r="AU148" s="280" t="s">
        <v>85</v>
      </c>
      <c r="AV148" s="14" t="s">
        <v>85</v>
      </c>
      <c r="AW148" s="14" t="s">
        <v>30</v>
      </c>
      <c r="AX148" s="14" t="s">
        <v>73</v>
      </c>
      <c r="AY148" s="280" t="s">
        <v>188</v>
      </c>
    </row>
    <row r="149" s="14" customFormat="1">
      <c r="A149" s="14"/>
      <c r="B149" s="270"/>
      <c r="C149" s="271"/>
      <c r="D149" s="261" t="s">
        <v>196</v>
      </c>
      <c r="E149" s="272" t="s">
        <v>1</v>
      </c>
      <c r="F149" s="273" t="s">
        <v>202</v>
      </c>
      <c r="G149" s="271"/>
      <c r="H149" s="274">
        <v>7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196</v>
      </c>
      <c r="AU149" s="280" t="s">
        <v>85</v>
      </c>
      <c r="AV149" s="14" t="s">
        <v>85</v>
      </c>
      <c r="AW149" s="14" t="s">
        <v>30</v>
      </c>
      <c r="AX149" s="14" t="s">
        <v>73</v>
      </c>
      <c r="AY149" s="280" t="s">
        <v>188</v>
      </c>
    </row>
    <row r="150" s="14" customFormat="1">
      <c r="A150" s="14"/>
      <c r="B150" s="270"/>
      <c r="C150" s="271"/>
      <c r="D150" s="261" t="s">
        <v>196</v>
      </c>
      <c r="E150" s="272" t="s">
        <v>1</v>
      </c>
      <c r="F150" s="273" t="s">
        <v>203</v>
      </c>
      <c r="G150" s="271"/>
      <c r="H150" s="274">
        <v>6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196</v>
      </c>
      <c r="AU150" s="280" t="s">
        <v>85</v>
      </c>
      <c r="AV150" s="14" t="s">
        <v>85</v>
      </c>
      <c r="AW150" s="14" t="s">
        <v>30</v>
      </c>
      <c r="AX150" s="14" t="s">
        <v>73</v>
      </c>
      <c r="AY150" s="280" t="s">
        <v>188</v>
      </c>
    </row>
    <row r="151" s="14" customFormat="1">
      <c r="A151" s="14"/>
      <c r="B151" s="270"/>
      <c r="C151" s="271"/>
      <c r="D151" s="261" t="s">
        <v>196</v>
      </c>
      <c r="E151" s="272" t="s">
        <v>1</v>
      </c>
      <c r="F151" s="273" t="s">
        <v>204</v>
      </c>
      <c r="G151" s="271"/>
      <c r="H151" s="274">
        <v>6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196</v>
      </c>
      <c r="AU151" s="280" t="s">
        <v>85</v>
      </c>
      <c r="AV151" s="14" t="s">
        <v>85</v>
      </c>
      <c r="AW151" s="14" t="s">
        <v>30</v>
      </c>
      <c r="AX151" s="14" t="s">
        <v>73</v>
      </c>
      <c r="AY151" s="280" t="s">
        <v>188</v>
      </c>
    </row>
    <row r="152" s="14" customFormat="1">
      <c r="A152" s="14"/>
      <c r="B152" s="270"/>
      <c r="C152" s="271"/>
      <c r="D152" s="261" t="s">
        <v>196</v>
      </c>
      <c r="E152" s="272" t="s">
        <v>1</v>
      </c>
      <c r="F152" s="273" t="s">
        <v>205</v>
      </c>
      <c r="G152" s="271"/>
      <c r="H152" s="274">
        <v>7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196</v>
      </c>
      <c r="AU152" s="280" t="s">
        <v>85</v>
      </c>
      <c r="AV152" s="14" t="s">
        <v>85</v>
      </c>
      <c r="AW152" s="14" t="s">
        <v>30</v>
      </c>
      <c r="AX152" s="14" t="s">
        <v>73</v>
      </c>
      <c r="AY152" s="280" t="s">
        <v>188</v>
      </c>
    </row>
    <row r="153" s="14" customFormat="1">
      <c r="A153" s="14"/>
      <c r="B153" s="270"/>
      <c r="C153" s="271"/>
      <c r="D153" s="261" t="s">
        <v>196</v>
      </c>
      <c r="E153" s="272" t="s">
        <v>1</v>
      </c>
      <c r="F153" s="273" t="s">
        <v>206</v>
      </c>
      <c r="G153" s="271"/>
      <c r="H153" s="274">
        <v>6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196</v>
      </c>
      <c r="AU153" s="280" t="s">
        <v>85</v>
      </c>
      <c r="AV153" s="14" t="s">
        <v>85</v>
      </c>
      <c r="AW153" s="14" t="s">
        <v>30</v>
      </c>
      <c r="AX153" s="14" t="s">
        <v>73</v>
      </c>
      <c r="AY153" s="280" t="s">
        <v>188</v>
      </c>
    </row>
    <row r="154" s="14" customFormat="1">
      <c r="A154" s="14"/>
      <c r="B154" s="270"/>
      <c r="C154" s="271"/>
      <c r="D154" s="261" t="s">
        <v>196</v>
      </c>
      <c r="E154" s="272" t="s">
        <v>1</v>
      </c>
      <c r="F154" s="273" t="s">
        <v>207</v>
      </c>
      <c r="G154" s="271"/>
      <c r="H154" s="274">
        <v>7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196</v>
      </c>
      <c r="AU154" s="280" t="s">
        <v>85</v>
      </c>
      <c r="AV154" s="14" t="s">
        <v>85</v>
      </c>
      <c r="AW154" s="14" t="s">
        <v>30</v>
      </c>
      <c r="AX154" s="14" t="s">
        <v>73</v>
      </c>
      <c r="AY154" s="280" t="s">
        <v>188</v>
      </c>
    </row>
    <row r="155" s="14" customFormat="1">
      <c r="A155" s="14"/>
      <c r="B155" s="270"/>
      <c r="C155" s="271"/>
      <c r="D155" s="261" t="s">
        <v>196</v>
      </c>
      <c r="E155" s="272" t="s">
        <v>1</v>
      </c>
      <c r="F155" s="273" t="s">
        <v>208</v>
      </c>
      <c r="G155" s="271"/>
      <c r="H155" s="274">
        <v>7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196</v>
      </c>
      <c r="AU155" s="280" t="s">
        <v>85</v>
      </c>
      <c r="AV155" s="14" t="s">
        <v>85</v>
      </c>
      <c r="AW155" s="14" t="s">
        <v>30</v>
      </c>
      <c r="AX155" s="14" t="s">
        <v>73</v>
      </c>
      <c r="AY155" s="280" t="s">
        <v>188</v>
      </c>
    </row>
    <row r="156" s="14" customFormat="1">
      <c r="A156" s="14"/>
      <c r="B156" s="270"/>
      <c r="C156" s="271"/>
      <c r="D156" s="261" t="s">
        <v>196</v>
      </c>
      <c r="E156" s="272" t="s">
        <v>1</v>
      </c>
      <c r="F156" s="273" t="s">
        <v>209</v>
      </c>
      <c r="G156" s="271"/>
      <c r="H156" s="274">
        <v>8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196</v>
      </c>
      <c r="AU156" s="280" t="s">
        <v>85</v>
      </c>
      <c r="AV156" s="14" t="s">
        <v>85</v>
      </c>
      <c r="AW156" s="14" t="s">
        <v>30</v>
      </c>
      <c r="AX156" s="14" t="s">
        <v>73</v>
      </c>
      <c r="AY156" s="280" t="s">
        <v>188</v>
      </c>
    </row>
    <row r="157" s="14" customFormat="1">
      <c r="A157" s="14"/>
      <c r="B157" s="270"/>
      <c r="C157" s="271"/>
      <c r="D157" s="261" t="s">
        <v>196</v>
      </c>
      <c r="E157" s="272" t="s">
        <v>1</v>
      </c>
      <c r="F157" s="273" t="s">
        <v>210</v>
      </c>
      <c r="G157" s="271"/>
      <c r="H157" s="274">
        <v>7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196</v>
      </c>
      <c r="AU157" s="280" t="s">
        <v>85</v>
      </c>
      <c r="AV157" s="14" t="s">
        <v>85</v>
      </c>
      <c r="AW157" s="14" t="s">
        <v>30</v>
      </c>
      <c r="AX157" s="14" t="s">
        <v>73</v>
      </c>
      <c r="AY157" s="280" t="s">
        <v>188</v>
      </c>
    </row>
    <row r="158" s="14" customFormat="1">
      <c r="A158" s="14"/>
      <c r="B158" s="270"/>
      <c r="C158" s="271"/>
      <c r="D158" s="261" t="s">
        <v>196</v>
      </c>
      <c r="E158" s="272" t="s">
        <v>1</v>
      </c>
      <c r="F158" s="273" t="s">
        <v>211</v>
      </c>
      <c r="G158" s="271"/>
      <c r="H158" s="274">
        <v>7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196</v>
      </c>
      <c r="AU158" s="280" t="s">
        <v>85</v>
      </c>
      <c r="AV158" s="14" t="s">
        <v>85</v>
      </c>
      <c r="AW158" s="14" t="s">
        <v>30</v>
      </c>
      <c r="AX158" s="14" t="s">
        <v>73</v>
      </c>
      <c r="AY158" s="280" t="s">
        <v>188</v>
      </c>
    </row>
    <row r="159" s="2" customFormat="1" ht="21.75" customHeight="1">
      <c r="A159" s="37"/>
      <c r="B159" s="38"/>
      <c r="C159" s="245" t="s">
        <v>212</v>
      </c>
      <c r="D159" s="245" t="s">
        <v>190</v>
      </c>
      <c r="E159" s="246" t="s">
        <v>213</v>
      </c>
      <c r="F159" s="247" t="s">
        <v>214</v>
      </c>
      <c r="G159" s="248" t="s">
        <v>215</v>
      </c>
      <c r="H159" s="249">
        <v>8.9250000000000007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0.04564</v>
      </c>
      <c r="R159" s="255">
        <f>Q159*H159</f>
        <v>0.40733700000000006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194</v>
      </c>
      <c r="AT159" s="257" t="s">
        <v>190</v>
      </c>
      <c r="AU159" s="257" t="s">
        <v>85</v>
      </c>
      <c r="AY159" s="16" t="s">
        <v>188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194</v>
      </c>
      <c r="BM159" s="257" t="s">
        <v>216</v>
      </c>
    </row>
    <row r="160" s="13" customFormat="1">
      <c r="A160" s="13"/>
      <c r="B160" s="259"/>
      <c r="C160" s="260"/>
      <c r="D160" s="261" t="s">
        <v>196</v>
      </c>
      <c r="E160" s="262" t="s">
        <v>1</v>
      </c>
      <c r="F160" s="263" t="s">
        <v>217</v>
      </c>
      <c r="G160" s="260"/>
      <c r="H160" s="262" t="s">
        <v>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196</v>
      </c>
      <c r="AU160" s="269" t="s">
        <v>85</v>
      </c>
      <c r="AV160" s="13" t="s">
        <v>80</v>
      </c>
      <c r="AW160" s="13" t="s">
        <v>30</v>
      </c>
      <c r="AX160" s="13" t="s">
        <v>73</v>
      </c>
      <c r="AY160" s="269" t="s">
        <v>188</v>
      </c>
    </row>
    <row r="161" s="14" customFormat="1">
      <c r="A161" s="14"/>
      <c r="B161" s="270"/>
      <c r="C161" s="271"/>
      <c r="D161" s="261" t="s">
        <v>196</v>
      </c>
      <c r="E161" s="272" t="s">
        <v>1</v>
      </c>
      <c r="F161" s="273" t="s">
        <v>218</v>
      </c>
      <c r="G161" s="271"/>
      <c r="H161" s="274">
        <v>0.52500000000000002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196</v>
      </c>
      <c r="AU161" s="280" t="s">
        <v>85</v>
      </c>
      <c r="AV161" s="14" t="s">
        <v>85</v>
      </c>
      <c r="AW161" s="14" t="s">
        <v>30</v>
      </c>
      <c r="AX161" s="14" t="s">
        <v>73</v>
      </c>
      <c r="AY161" s="280" t="s">
        <v>188</v>
      </c>
    </row>
    <row r="162" s="14" customFormat="1">
      <c r="A162" s="14"/>
      <c r="B162" s="270"/>
      <c r="C162" s="271"/>
      <c r="D162" s="261" t="s">
        <v>196</v>
      </c>
      <c r="E162" s="272" t="s">
        <v>1</v>
      </c>
      <c r="F162" s="273" t="s">
        <v>219</v>
      </c>
      <c r="G162" s="271"/>
      <c r="H162" s="274">
        <v>0.52500000000000002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196</v>
      </c>
      <c r="AU162" s="280" t="s">
        <v>85</v>
      </c>
      <c r="AV162" s="14" t="s">
        <v>85</v>
      </c>
      <c r="AW162" s="14" t="s">
        <v>30</v>
      </c>
      <c r="AX162" s="14" t="s">
        <v>73</v>
      </c>
      <c r="AY162" s="280" t="s">
        <v>188</v>
      </c>
    </row>
    <row r="163" s="14" customFormat="1">
      <c r="A163" s="14"/>
      <c r="B163" s="270"/>
      <c r="C163" s="271"/>
      <c r="D163" s="261" t="s">
        <v>196</v>
      </c>
      <c r="E163" s="272" t="s">
        <v>1</v>
      </c>
      <c r="F163" s="273" t="s">
        <v>220</v>
      </c>
      <c r="G163" s="271"/>
      <c r="H163" s="274">
        <v>1.05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196</v>
      </c>
      <c r="AU163" s="280" t="s">
        <v>85</v>
      </c>
      <c r="AV163" s="14" t="s">
        <v>85</v>
      </c>
      <c r="AW163" s="14" t="s">
        <v>30</v>
      </c>
      <c r="AX163" s="14" t="s">
        <v>73</v>
      </c>
      <c r="AY163" s="280" t="s">
        <v>188</v>
      </c>
    </row>
    <row r="164" s="13" customFormat="1">
      <c r="A164" s="13"/>
      <c r="B164" s="259"/>
      <c r="C164" s="260"/>
      <c r="D164" s="261" t="s">
        <v>196</v>
      </c>
      <c r="E164" s="262" t="s">
        <v>1</v>
      </c>
      <c r="F164" s="263" t="s">
        <v>221</v>
      </c>
      <c r="G164" s="260"/>
      <c r="H164" s="262" t="s">
        <v>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196</v>
      </c>
      <c r="AU164" s="269" t="s">
        <v>85</v>
      </c>
      <c r="AV164" s="13" t="s">
        <v>80</v>
      </c>
      <c r="AW164" s="13" t="s">
        <v>30</v>
      </c>
      <c r="AX164" s="13" t="s">
        <v>73</v>
      </c>
      <c r="AY164" s="269" t="s">
        <v>188</v>
      </c>
    </row>
    <row r="165" s="14" customFormat="1">
      <c r="A165" s="14"/>
      <c r="B165" s="270"/>
      <c r="C165" s="271"/>
      <c r="D165" s="261" t="s">
        <v>196</v>
      </c>
      <c r="E165" s="272" t="s">
        <v>1</v>
      </c>
      <c r="F165" s="273" t="s">
        <v>222</v>
      </c>
      <c r="G165" s="271"/>
      <c r="H165" s="274">
        <v>2.2749999999999999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196</v>
      </c>
      <c r="AU165" s="280" t="s">
        <v>85</v>
      </c>
      <c r="AV165" s="14" t="s">
        <v>85</v>
      </c>
      <c r="AW165" s="14" t="s">
        <v>30</v>
      </c>
      <c r="AX165" s="14" t="s">
        <v>73</v>
      </c>
      <c r="AY165" s="280" t="s">
        <v>188</v>
      </c>
    </row>
    <row r="166" s="14" customFormat="1">
      <c r="A166" s="14"/>
      <c r="B166" s="270"/>
      <c r="C166" s="271"/>
      <c r="D166" s="261" t="s">
        <v>196</v>
      </c>
      <c r="E166" s="272" t="s">
        <v>1</v>
      </c>
      <c r="F166" s="273" t="s">
        <v>223</v>
      </c>
      <c r="G166" s="271"/>
      <c r="H166" s="274">
        <v>2.2749999999999999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196</v>
      </c>
      <c r="AU166" s="280" t="s">
        <v>85</v>
      </c>
      <c r="AV166" s="14" t="s">
        <v>85</v>
      </c>
      <c r="AW166" s="14" t="s">
        <v>30</v>
      </c>
      <c r="AX166" s="14" t="s">
        <v>73</v>
      </c>
      <c r="AY166" s="280" t="s">
        <v>188</v>
      </c>
    </row>
    <row r="167" s="14" customFormat="1">
      <c r="A167" s="14"/>
      <c r="B167" s="270"/>
      <c r="C167" s="271"/>
      <c r="D167" s="261" t="s">
        <v>196</v>
      </c>
      <c r="E167" s="272" t="s">
        <v>1</v>
      </c>
      <c r="F167" s="273" t="s">
        <v>224</v>
      </c>
      <c r="G167" s="271"/>
      <c r="H167" s="274">
        <v>2.2749999999999999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196</v>
      </c>
      <c r="AU167" s="280" t="s">
        <v>85</v>
      </c>
      <c r="AV167" s="14" t="s">
        <v>85</v>
      </c>
      <c r="AW167" s="14" t="s">
        <v>30</v>
      </c>
      <c r="AX167" s="14" t="s">
        <v>73</v>
      </c>
      <c r="AY167" s="280" t="s">
        <v>188</v>
      </c>
    </row>
    <row r="168" s="2" customFormat="1" ht="21.75" customHeight="1">
      <c r="A168" s="37"/>
      <c r="B168" s="38"/>
      <c r="C168" s="245" t="s">
        <v>85</v>
      </c>
      <c r="D168" s="245" t="s">
        <v>190</v>
      </c>
      <c r="E168" s="246" t="s">
        <v>225</v>
      </c>
      <c r="F168" s="247" t="s">
        <v>226</v>
      </c>
      <c r="G168" s="248" t="s">
        <v>215</v>
      </c>
      <c r="H168" s="249">
        <v>8.9250000000000007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0.12335</v>
      </c>
      <c r="R168" s="255">
        <f>Q168*H168</f>
        <v>1.10089875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194</v>
      </c>
      <c r="AT168" s="257" t="s">
        <v>190</v>
      </c>
      <c r="AU168" s="257" t="s">
        <v>85</v>
      </c>
      <c r="AY168" s="16" t="s">
        <v>188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194</v>
      </c>
      <c r="BM168" s="257" t="s">
        <v>227</v>
      </c>
    </row>
    <row r="169" s="13" customFormat="1">
      <c r="A169" s="13"/>
      <c r="B169" s="259"/>
      <c r="C169" s="260"/>
      <c r="D169" s="261" t="s">
        <v>196</v>
      </c>
      <c r="E169" s="262" t="s">
        <v>1</v>
      </c>
      <c r="F169" s="263" t="s">
        <v>217</v>
      </c>
      <c r="G169" s="260"/>
      <c r="H169" s="262" t="s">
        <v>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196</v>
      </c>
      <c r="AU169" s="269" t="s">
        <v>85</v>
      </c>
      <c r="AV169" s="13" t="s">
        <v>80</v>
      </c>
      <c r="AW169" s="13" t="s">
        <v>30</v>
      </c>
      <c r="AX169" s="13" t="s">
        <v>73</v>
      </c>
      <c r="AY169" s="269" t="s">
        <v>188</v>
      </c>
    </row>
    <row r="170" s="14" customFormat="1">
      <c r="A170" s="14"/>
      <c r="B170" s="270"/>
      <c r="C170" s="271"/>
      <c r="D170" s="261" t="s">
        <v>196</v>
      </c>
      <c r="E170" s="272" t="s">
        <v>1</v>
      </c>
      <c r="F170" s="273" t="s">
        <v>218</v>
      </c>
      <c r="G170" s="271"/>
      <c r="H170" s="274">
        <v>0.52500000000000002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196</v>
      </c>
      <c r="AU170" s="280" t="s">
        <v>85</v>
      </c>
      <c r="AV170" s="14" t="s">
        <v>85</v>
      </c>
      <c r="AW170" s="14" t="s">
        <v>30</v>
      </c>
      <c r="AX170" s="14" t="s">
        <v>73</v>
      </c>
      <c r="AY170" s="280" t="s">
        <v>188</v>
      </c>
    </row>
    <row r="171" s="14" customFormat="1">
      <c r="A171" s="14"/>
      <c r="B171" s="270"/>
      <c r="C171" s="271"/>
      <c r="D171" s="261" t="s">
        <v>196</v>
      </c>
      <c r="E171" s="272" t="s">
        <v>1</v>
      </c>
      <c r="F171" s="273" t="s">
        <v>219</v>
      </c>
      <c r="G171" s="271"/>
      <c r="H171" s="274">
        <v>0.52500000000000002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196</v>
      </c>
      <c r="AU171" s="280" t="s">
        <v>85</v>
      </c>
      <c r="AV171" s="14" t="s">
        <v>85</v>
      </c>
      <c r="AW171" s="14" t="s">
        <v>30</v>
      </c>
      <c r="AX171" s="14" t="s">
        <v>73</v>
      </c>
      <c r="AY171" s="280" t="s">
        <v>188</v>
      </c>
    </row>
    <row r="172" s="14" customFormat="1">
      <c r="A172" s="14"/>
      <c r="B172" s="270"/>
      <c r="C172" s="271"/>
      <c r="D172" s="261" t="s">
        <v>196</v>
      </c>
      <c r="E172" s="272" t="s">
        <v>1</v>
      </c>
      <c r="F172" s="273" t="s">
        <v>220</v>
      </c>
      <c r="G172" s="271"/>
      <c r="H172" s="274">
        <v>1.05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196</v>
      </c>
      <c r="AU172" s="280" t="s">
        <v>85</v>
      </c>
      <c r="AV172" s="14" t="s">
        <v>85</v>
      </c>
      <c r="AW172" s="14" t="s">
        <v>30</v>
      </c>
      <c r="AX172" s="14" t="s">
        <v>73</v>
      </c>
      <c r="AY172" s="280" t="s">
        <v>188</v>
      </c>
    </row>
    <row r="173" s="13" customFormat="1">
      <c r="A173" s="13"/>
      <c r="B173" s="259"/>
      <c r="C173" s="260"/>
      <c r="D173" s="261" t="s">
        <v>196</v>
      </c>
      <c r="E173" s="262" t="s">
        <v>1</v>
      </c>
      <c r="F173" s="263" t="s">
        <v>221</v>
      </c>
      <c r="G173" s="260"/>
      <c r="H173" s="262" t="s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196</v>
      </c>
      <c r="AU173" s="269" t="s">
        <v>85</v>
      </c>
      <c r="AV173" s="13" t="s">
        <v>80</v>
      </c>
      <c r="AW173" s="13" t="s">
        <v>30</v>
      </c>
      <c r="AX173" s="13" t="s">
        <v>73</v>
      </c>
      <c r="AY173" s="269" t="s">
        <v>188</v>
      </c>
    </row>
    <row r="174" s="14" customFormat="1">
      <c r="A174" s="14"/>
      <c r="B174" s="270"/>
      <c r="C174" s="271"/>
      <c r="D174" s="261" t="s">
        <v>196</v>
      </c>
      <c r="E174" s="272" t="s">
        <v>1</v>
      </c>
      <c r="F174" s="273" t="s">
        <v>222</v>
      </c>
      <c r="G174" s="271"/>
      <c r="H174" s="274">
        <v>2.2749999999999999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196</v>
      </c>
      <c r="AU174" s="280" t="s">
        <v>85</v>
      </c>
      <c r="AV174" s="14" t="s">
        <v>85</v>
      </c>
      <c r="AW174" s="14" t="s">
        <v>30</v>
      </c>
      <c r="AX174" s="14" t="s">
        <v>73</v>
      </c>
      <c r="AY174" s="280" t="s">
        <v>188</v>
      </c>
    </row>
    <row r="175" s="14" customFormat="1">
      <c r="A175" s="14"/>
      <c r="B175" s="270"/>
      <c r="C175" s="271"/>
      <c r="D175" s="261" t="s">
        <v>196</v>
      </c>
      <c r="E175" s="272" t="s">
        <v>1</v>
      </c>
      <c r="F175" s="273" t="s">
        <v>223</v>
      </c>
      <c r="G175" s="271"/>
      <c r="H175" s="274">
        <v>2.2749999999999999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196</v>
      </c>
      <c r="AU175" s="280" t="s">
        <v>85</v>
      </c>
      <c r="AV175" s="14" t="s">
        <v>85</v>
      </c>
      <c r="AW175" s="14" t="s">
        <v>30</v>
      </c>
      <c r="AX175" s="14" t="s">
        <v>73</v>
      </c>
      <c r="AY175" s="280" t="s">
        <v>188</v>
      </c>
    </row>
    <row r="176" s="14" customFormat="1">
      <c r="A176" s="14"/>
      <c r="B176" s="270"/>
      <c r="C176" s="271"/>
      <c r="D176" s="261" t="s">
        <v>196</v>
      </c>
      <c r="E176" s="272" t="s">
        <v>1</v>
      </c>
      <c r="F176" s="273" t="s">
        <v>224</v>
      </c>
      <c r="G176" s="271"/>
      <c r="H176" s="274">
        <v>2.2749999999999999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196</v>
      </c>
      <c r="AU176" s="280" t="s">
        <v>85</v>
      </c>
      <c r="AV176" s="14" t="s">
        <v>85</v>
      </c>
      <c r="AW176" s="14" t="s">
        <v>30</v>
      </c>
      <c r="AX176" s="14" t="s">
        <v>73</v>
      </c>
      <c r="AY176" s="280" t="s">
        <v>188</v>
      </c>
    </row>
    <row r="177" s="12" customFormat="1" ht="22.8" customHeight="1">
      <c r="A177" s="12"/>
      <c r="B177" s="229"/>
      <c r="C177" s="230"/>
      <c r="D177" s="231" t="s">
        <v>72</v>
      </c>
      <c r="E177" s="243" t="s">
        <v>228</v>
      </c>
      <c r="F177" s="243" t="s">
        <v>229</v>
      </c>
      <c r="G177" s="230"/>
      <c r="H177" s="230"/>
      <c r="I177" s="233"/>
      <c r="J177" s="244">
        <f>BK177</f>
        <v>0</v>
      </c>
      <c r="K177" s="230"/>
      <c r="L177" s="235"/>
      <c r="M177" s="236"/>
      <c r="N177" s="237"/>
      <c r="O177" s="237"/>
      <c r="P177" s="238">
        <f>SUM(P178:P219)</f>
        <v>0</v>
      </c>
      <c r="Q177" s="237"/>
      <c r="R177" s="238">
        <f>SUM(R178:R219)</f>
        <v>1.2016305000000001</v>
      </c>
      <c r="S177" s="237"/>
      <c r="T177" s="239">
        <f>SUM(T178:T219)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80</v>
      </c>
      <c r="AY177" s="240" t="s">
        <v>188</v>
      </c>
      <c r="BK177" s="242">
        <f>SUM(BK178:BK219)</f>
        <v>0</v>
      </c>
    </row>
    <row r="178" s="2" customFormat="1" ht="21.75" customHeight="1">
      <c r="A178" s="37"/>
      <c r="B178" s="38"/>
      <c r="C178" s="245" t="s">
        <v>230</v>
      </c>
      <c r="D178" s="245" t="s">
        <v>190</v>
      </c>
      <c r="E178" s="246" t="s">
        <v>231</v>
      </c>
      <c r="F178" s="247" t="s">
        <v>232</v>
      </c>
      <c r="G178" s="248" t="s">
        <v>215</v>
      </c>
      <c r="H178" s="249">
        <v>24.989999999999998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0.00025999999999999998</v>
      </c>
      <c r="R178" s="255">
        <f>Q178*H178</f>
        <v>0.0064973999999999987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194</v>
      </c>
      <c r="AT178" s="257" t="s">
        <v>190</v>
      </c>
      <c r="AU178" s="257" t="s">
        <v>85</v>
      </c>
      <c r="AY178" s="16" t="s">
        <v>188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194</v>
      </c>
      <c r="BM178" s="257" t="s">
        <v>233</v>
      </c>
    </row>
    <row r="179" s="13" customFormat="1">
      <c r="A179" s="13"/>
      <c r="B179" s="259"/>
      <c r="C179" s="260"/>
      <c r="D179" s="261" t="s">
        <v>196</v>
      </c>
      <c r="E179" s="262" t="s">
        <v>1</v>
      </c>
      <c r="F179" s="263" t="s">
        <v>217</v>
      </c>
      <c r="G179" s="260"/>
      <c r="H179" s="262" t="s">
        <v>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196</v>
      </c>
      <c r="AU179" s="269" t="s">
        <v>85</v>
      </c>
      <c r="AV179" s="13" t="s">
        <v>80</v>
      </c>
      <c r="AW179" s="13" t="s">
        <v>30</v>
      </c>
      <c r="AX179" s="13" t="s">
        <v>73</v>
      </c>
      <c r="AY179" s="269" t="s">
        <v>188</v>
      </c>
    </row>
    <row r="180" s="14" customFormat="1">
      <c r="A180" s="14"/>
      <c r="B180" s="270"/>
      <c r="C180" s="271"/>
      <c r="D180" s="261" t="s">
        <v>196</v>
      </c>
      <c r="E180" s="272" t="s">
        <v>1</v>
      </c>
      <c r="F180" s="273" t="s">
        <v>234</v>
      </c>
      <c r="G180" s="271"/>
      <c r="H180" s="274">
        <v>1.05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196</v>
      </c>
      <c r="AU180" s="280" t="s">
        <v>85</v>
      </c>
      <c r="AV180" s="14" t="s">
        <v>85</v>
      </c>
      <c r="AW180" s="14" t="s">
        <v>30</v>
      </c>
      <c r="AX180" s="14" t="s">
        <v>73</v>
      </c>
      <c r="AY180" s="280" t="s">
        <v>188</v>
      </c>
    </row>
    <row r="181" s="14" customFormat="1">
      <c r="A181" s="14"/>
      <c r="B181" s="270"/>
      <c r="C181" s="271"/>
      <c r="D181" s="261" t="s">
        <v>196</v>
      </c>
      <c r="E181" s="272" t="s">
        <v>1</v>
      </c>
      <c r="F181" s="273" t="s">
        <v>235</v>
      </c>
      <c r="G181" s="271"/>
      <c r="H181" s="274">
        <v>1.05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196</v>
      </c>
      <c r="AU181" s="280" t="s">
        <v>85</v>
      </c>
      <c r="AV181" s="14" t="s">
        <v>85</v>
      </c>
      <c r="AW181" s="14" t="s">
        <v>30</v>
      </c>
      <c r="AX181" s="14" t="s">
        <v>73</v>
      </c>
      <c r="AY181" s="280" t="s">
        <v>188</v>
      </c>
    </row>
    <row r="182" s="14" customFormat="1">
      <c r="A182" s="14"/>
      <c r="B182" s="270"/>
      <c r="C182" s="271"/>
      <c r="D182" s="261" t="s">
        <v>196</v>
      </c>
      <c r="E182" s="272" t="s">
        <v>1</v>
      </c>
      <c r="F182" s="273" t="s">
        <v>236</v>
      </c>
      <c r="G182" s="271"/>
      <c r="H182" s="274">
        <v>2.1000000000000001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196</v>
      </c>
      <c r="AU182" s="280" t="s">
        <v>85</v>
      </c>
      <c r="AV182" s="14" t="s">
        <v>85</v>
      </c>
      <c r="AW182" s="14" t="s">
        <v>30</v>
      </c>
      <c r="AX182" s="14" t="s">
        <v>73</v>
      </c>
      <c r="AY182" s="280" t="s">
        <v>188</v>
      </c>
    </row>
    <row r="183" s="13" customFormat="1">
      <c r="A183" s="13"/>
      <c r="B183" s="259"/>
      <c r="C183" s="260"/>
      <c r="D183" s="261" t="s">
        <v>196</v>
      </c>
      <c r="E183" s="262" t="s">
        <v>1</v>
      </c>
      <c r="F183" s="263" t="s">
        <v>221</v>
      </c>
      <c r="G183" s="260"/>
      <c r="H183" s="262" t="s">
        <v>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196</v>
      </c>
      <c r="AU183" s="269" t="s">
        <v>85</v>
      </c>
      <c r="AV183" s="13" t="s">
        <v>80</v>
      </c>
      <c r="AW183" s="13" t="s">
        <v>30</v>
      </c>
      <c r="AX183" s="13" t="s">
        <v>73</v>
      </c>
      <c r="AY183" s="269" t="s">
        <v>188</v>
      </c>
    </row>
    <row r="184" s="14" customFormat="1">
      <c r="A184" s="14"/>
      <c r="B184" s="270"/>
      <c r="C184" s="271"/>
      <c r="D184" s="261" t="s">
        <v>196</v>
      </c>
      <c r="E184" s="272" t="s">
        <v>1</v>
      </c>
      <c r="F184" s="273" t="s">
        <v>237</v>
      </c>
      <c r="G184" s="271"/>
      <c r="H184" s="274">
        <v>4.5499999999999998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196</v>
      </c>
      <c r="AU184" s="280" t="s">
        <v>85</v>
      </c>
      <c r="AV184" s="14" t="s">
        <v>85</v>
      </c>
      <c r="AW184" s="14" t="s">
        <v>30</v>
      </c>
      <c r="AX184" s="14" t="s">
        <v>73</v>
      </c>
      <c r="AY184" s="280" t="s">
        <v>188</v>
      </c>
    </row>
    <row r="185" s="14" customFormat="1">
      <c r="A185" s="14"/>
      <c r="B185" s="270"/>
      <c r="C185" s="271"/>
      <c r="D185" s="261" t="s">
        <v>196</v>
      </c>
      <c r="E185" s="272" t="s">
        <v>1</v>
      </c>
      <c r="F185" s="273" t="s">
        <v>238</v>
      </c>
      <c r="G185" s="271"/>
      <c r="H185" s="274">
        <v>4.5499999999999998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196</v>
      </c>
      <c r="AU185" s="280" t="s">
        <v>85</v>
      </c>
      <c r="AV185" s="14" t="s">
        <v>85</v>
      </c>
      <c r="AW185" s="14" t="s">
        <v>30</v>
      </c>
      <c r="AX185" s="14" t="s">
        <v>73</v>
      </c>
      <c r="AY185" s="280" t="s">
        <v>188</v>
      </c>
    </row>
    <row r="186" s="14" customFormat="1">
      <c r="A186" s="14"/>
      <c r="B186" s="270"/>
      <c r="C186" s="271"/>
      <c r="D186" s="261" t="s">
        <v>196</v>
      </c>
      <c r="E186" s="272" t="s">
        <v>1</v>
      </c>
      <c r="F186" s="273" t="s">
        <v>239</v>
      </c>
      <c r="G186" s="271"/>
      <c r="H186" s="274">
        <v>4.5499999999999998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196</v>
      </c>
      <c r="AU186" s="280" t="s">
        <v>85</v>
      </c>
      <c r="AV186" s="14" t="s">
        <v>85</v>
      </c>
      <c r="AW186" s="14" t="s">
        <v>30</v>
      </c>
      <c r="AX186" s="14" t="s">
        <v>73</v>
      </c>
      <c r="AY186" s="280" t="s">
        <v>188</v>
      </c>
    </row>
    <row r="187" s="14" customFormat="1">
      <c r="A187" s="14"/>
      <c r="B187" s="270"/>
      <c r="C187" s="271"/>
      <c r="D187" s="261" t="s">
        <v>196</v>
      </c>
      <c r="E187" s="271"/>
      <c r="F187" s="273" t="s">
        <v>240</v>
      </c>
      <c r="G187" s="271"/>
      <c r="H187" s="274">
        <v>24.989999999999998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0" t="s">
        <v>196</v>
      </c>
      <c r="AU187" s="280" t="s">
        <v>85</v>
      </c>
      <c r="AV187" s="14" t="s">
        <v>85</v>
      </c>
      <c r="AW187" s="14" t="s">
        <v>4</v>
      </c>
      <c r="AX187" s="14" t="s">
        <v>80</v>
      </c>
      <c r="AY187" s="280" t="s">
        <v>188</v>
      </c>
    </row>
    <row r="188" s="2" customFormat="1" ht="21.75" customHeight="1">
      <c r="A188" s="37"/>
      <c r="B188" s="38"/>
      <c r="C188" s="245" t="s">
        <v>241</v>
      </c>
      <c r="D188" s="245" t="s">
        <v>190</v>
      </c>
      <c r="E188" s="246" t="s">
        <v>242</v>
      </c>
      <c r="F188" s="247" t="s">
        <v>243</v>
      </c>
      <c r="G188" s="248" t="s">
        <v>215</v>
      </c>
      <c r="H188" s="249">
        <v>12.494999999999999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0.0043800000000000002</v>
      </c>
      <c r="R188" s="255">
        <f>Q188*H188</f>
        <v>0.054728100000000002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194</v>
      </c>
      <c r="AT188" s="257" t="s">
        <v>190</v>
      </c>
      <c r="AU188" s="257" t="s">
        <v>85</v>
      </c>
      <c r="AY188" s="16" t="s">
        <v>188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194</v>
      </c>
      <c r="BM188" s="257" t="s">
        <v>244</v>
      </c>
    </row>
    <row r="189" s="13" customFormat="1">
      <c r="A189" s="13"/>
      <c r="B189" s="259"/>
      <c r="C189" s="260"/>
      <c r="D189" s="261" t="s">
        <v>196</v>
      </c>
      <c r="E189" s="262" t="s">
        <v>1</v>
      </c>
      <c r="F189" s="263" t="s">
        <v>217</v>
      </c>
      <c r="G189" s="260"/>
      <c r="H189" s="262" t="s">
        <v>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196</v>
      </c>
      <c r="AU189" s="269" t="s">
        <v>85</v>
      </c>
      <c r="AV189" s="13" t="s">
        <v>80</v>
      </c>
      <c r="AW189" s="13" t="s">
        <v>30</v>
      </c>
      <c r="AX189" s="13" t="s">
        <v>73</v>
      </c>
      <c r="AY189" s="269" t="s">
        <v>188</v>
      </c>
    </row>
    <row r="190" s="14" customFormat="1">
      <c r="A190" s="14"/>
      <c r="B190" s="270"/>
      <c r="C190" s="271"/>
      <c r="D190" s="261" t="s">
        <v>196</v>
      </c>
      <c r="E190" s="272" t="s">
        <v>1</v>
      </c>
      <c r="F190" s="273" t="s">
        <v>218</v>
      </c>
      <c r="G190" s="271"/>
      <c r="H190" s="274">
        <v>0.52500000000000002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0" t="s">
        <v>196</v>
      </c>
      <c r="AU190" s="280" t="s">
        <v>85</v>
      </c>
      <c r="AV190" s="14" t="s">
        <v>85</v>
      </c>
      <c r="AW190" s="14" t="s">
        <v>30</v>
      </c>
      <c r="AX190" s="14" t="s">
        <v>73</v>
      </c>
      <c r="AY190" s="280" t="s">
        <v>188</v>
      </c>
    </row>
    <row r="191" s="14" customFormat="1">
      <c r="A191" s="14"/>
      <c r="B191" s="270"/>
      <c r="C191" s="271"/>
      <c r="D191" s="261" t="s">
        <v>196</v>
      </c>
      <c r="E191" s="272" t="s">
        <v>1</v>
      </c>
      <c r="F191" s="273" t="s">
        <v>219</v>
      </c>
      <c r="G191" s="271"/>
      <c r="H191" s="274">
        <v>0.52500000000000002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196</v>
      </c>
      <c r="AU191" s="280" t="s">
        <v>85</v>
      </c>
      <c r="AV191" s="14" t="s">
        <v>85</v>
      </c>
      <c r="AW191" s="14" t="s">
        <v>30</v>
      </c>
      <c r="AX191" s="14" t="s">
        <v>73</v>
      </c>
      <c r="AY191" s="280" t="s">
        <v>188</v>
      </c>
    </row>
    <row r="192" s="14" customFormat="1">
      <c r="A192" s="14"/>
      <c r="B192" s="270"/>
      <c r="C192" s="271"/>
      <c r="D192" s="261" t="s">
        <v>196</v>
      </c>
      <c r="E192" s="272" t="s">
        <v>1</v>
      </c>
      <c r="F192" s="273" t="s">
        <v>220</v>
      </c>
      <c r="G192" s="271"/>
      <c r="H192" s="274">
        <v>1.05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196</v>
      </c>
      <c r="AU192" s="280" t="s">
        <v>85</v>
      </c>
      <c r="AV192" s="14" t="s">
        <v>85</v>
      </c>
      <c r="AW192" s="14" t="s">
        <v>30</v>
      </c>
      <c r="AX192" s="14" t="s">
        <v>73</v>
      </c>
      <c r="AY192" s="280" t="s">
        <v>188</v>
      </c>
    </row>
    <row r="193" s="13" customFormat="1">
      <c r="A193" s="13"/>
      <c r="B193" s="259"/>
      <c r="C193" s="260"/>
      <c r="D193" s="261" t="s">
        <v>196</v>
      </c>
      <c r="E193" s="262" t="s">
        <v>1</v>
      </c>
      <c r="F193" s="263" t="s">
        <v>221</v>
      </c>
      <c r="G193" s="260"/>
      <c r="H193" s="262" t="s">
        <v>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196</v>
      </c>
      <c r="AU193" s="269" t="s">
        <v>85</v>
      </c>
      <c r="AV193" s="13" t="s">
        <v>80</v>
      </c>
      <c r="AW193" s="13" t="s">
        <v>30</v>
      </c>
      <c r="AX193" s="13" t="s">
        <v>73</v>
      </c>
      <c r="AY193" s="269" t="s">
        <v>188</v>
      </c>
    </row>
    <row r="194" s="14" customFormat="1">
      <c r="A194" s="14"/>
      <c r="B194" s="270"/>
      <c r="C194" s="271"/>
      <c r="D194" s="261" t="s">
        <v>196</v>
      </c>
      <c r="E194" s="272" t="s">
        <v>1</v>
      </c>
      <c r="F194" s="273" t="s">
        <v>222</v>
      </c>
      <c r="G194" s="271"/>
      <c r="H194" s="274">
        <v>2.2749999999999999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196</v>
      </c>
      <c r="AU194" s="280" t="s">
        <v>85</v>
      </c>
      <c r="AV194" s="14" t="s">
        <v>85</v>
      </c>
      <c r="AW194" s="14" t="s">
        <v>30</v>
      </c>
      <c r="AX194" s="14" t="s">
        <v>73</v>
      </c>
      <c r="AY194" s="280" t="s">
        <v>188</v>
      </c>
    </row>
    <row r="195" s="14" customFormat="1">
      <c r="A195" s="14"/>
      <c r="B195" s="270"/>
      <c r="C195" s="271"/>
      <c r="D195" s="261" t="s">
        <v>196</v>
      </c>
      <c r="E195" s="272" t="s">
        <v>1</v>
      </c>
      <c r="F195" s="273" t="s">
        <v>223</v>
      </c>
      <c r="G195" s="271"/>
      <c r="H195" s="274">
        <v>2.2749999999999999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196</v>
      </c>
      <c r="AU195" s="280" t="s">
        <v>85</v>
      </c>
      <c r="AV195" s="14" t="s">
        <v>85</v>
      </c>
      <c r="AW195" s="14" t="s">
        <v>30</v>
      </c>
      <c r="AX195" s="14" t="s">
        <v>73</v>
      </c>
      <c r="AY195" s="280" t="s">
        <v>188</v>
      </c>
    </row>
    <row r="196" s="14" customFormat="1">
      <c r="A196" s="14"/>
      <c r="B196" s="270"/>
      <c r="C196" s="271"/>
      <c r="D196" s="261" t="s">
        <v>196</v>
      </c>
      <c r="E196" s="272" t="s">
        <v>1</v>
      </c>
      <c r="F196" s="273" t="s">
        <v>224</v>
      </c>
      <c r="G196" s="271"/>
      <c r="H196" s="274">
        <v>2.2749999999999999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196</v>
      </c>
      <c r="AU196" s="280" t="s">
        <v>85</v>
      </c>
      <c r="AV196" s="14" t="s">
        <v>85</v>
      </c>
      <c r="AW196" s="14" t="s">
        <v>30</v>
      </c>
      <c r="AX196" s="14" t="s">
        <v>73</v>
      </c>
      <c r="AY196" s="280" t="s">
        <v>188</v>
      </c>
    </row>
    <row r="197" s="14" customFormat="1">
      <c r="A197" s="14"/>
      <c r="B197" s="270"/>
      <c r="C197" s="271"/>
      <c r="D197" s="261" t="s">
        <v>196</v>
      </c>
      <c r="E197" s="271"/>
      <c r="F197" s="273" t="s">
        <v>245</v>
      </c>
      <c r="G197" s="271"/>
      <c r="H197" s="274">
        <v>12.494999999999999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196</v>
      </c>
      <c r="AU197" s="280" t="s">
        <v>85</v>
      </c>
      <c r="AV197" s="14" t="s">
        <v>85</v>
      </c>
      <c r="AW197" s="14" t="s">
        <v>4</v>
      </c>
      <c r="AX197" s="14" t="s">
        <v>80</v>
      </c>
      <c r="AY197" s="280" t="s">
        <v>188</v>
      </c>
    </row>
    <row r="198" s="2" customFormat="1" ht="21.75" customHeight="1">
      <c r="A198" s="37"/>
      <c r="B198" s="38"/>
      <c r="C198" s="245" t="s">
        <v>246</v>
      </c>
      <c r="D198" s="245" t="s">
        <v>190</v>
      </c>
      <c r="E198" s="246" t="s">
        <v>247</v>
      </c>
      <c r="F198" s="247" t="s">
        <v>248</v>
      </c>
      <c r="G198" s="248" t="s">
        <v>215</v>
      </c>
      <c r="H198" s="249">
        <v>12.494999999999999</v>
      </c>
      <c r="I198" s="250"/>
      <c r="J198" s="251">
        <f>ROUND(I198*H198,2)</f>
        <v>0</v>
      </c>
      <c r="K198" s="252"/>
      <c r="L198" s="43"/>
      <c r="M198" s="253" t="s">
        <v>1</v>
      </c>
      <c r="N198" s="254" t="s">
        <v>39</v>
      </c>
      <c r="O198" s="90"/>
      <c r="P198" s="255">
        <f>O198*H198</f>
        <v>0</v>
      </c>
      <c r="Q198" s="255">
        <v>0.0030000000000000001</v>
      </c>
      <c r="R198" s="255">
        <f>Q198*H198</f>
        <v>0.037484999999999997</v>
      </c>
      <c r="S198" s="255">
        <v>0</v>
      </c>
      <c r="T198" s="25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7" t="s">
        <v>194</v>
      </c>
      <c r="AT198" s="257" t="s">
        <v>190</v>
      </c>
      <c r="AU198" s="257" t="s">
        <v>85</v>
      </c>
      <c r="AY198" s="16" t="s">
        <v>188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6" t="s">
        <v>85</v>
      </c>
      <c r="BK198" s="258">
        <f>ROUND(I198*H198,2)</f>
        <v>0</v>
      </c>
      <c r="BL198" s="16" t="s">
        <v>194</v>
      </c>
      <c r="BM198" s="257" t="s">
        <v>249</v>
      </c>
    </row>
    <row r="199" s="13" customFormat="1">
      <c r="A199" s="13"/>
      <c r="B199" s="259"/>
      <c r="C199" s="260"/>
      <c r="D199" s="261" t="s">
        <v>196</v>
      </c>
      <c r="E199" s="262" t="s">
        <v>1</v>
      </c>
      <c r="F199" s="263" t="s">
        <v>217</v>
      </c>
      <c r="G199" s="260"/>
      <c r="H199" s="262" t="s">
        <v>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196</v>
      </c>
      <c r="AU199" s="269" t="s">
        <v>85</v>
      </c>
      <c r="AV199" s="13" t="s">
        <v>80</v>
      </c>
      <c r="AW199" s="13" t="s">
        <v>30</v>
      </c>
      <c r="AX199" s="13" t="s">
        <v>73</v>
      </c>
      <c r="AY199" s="269" t="s">
        <v>188</v>
      </c>
    </row>
    <row r="200" s="14" customFormat="1">
      <c r="A200" s="14"/>
      <c r="B200" s="270"/>
      <c r="C200" s="271"/>
      <c r="D200" s="261" t="s">
        <v>196</v>
      </c>
      <c r="E200" s="272" t="s">
        <v>1</v>
      </c>
      <c r="F200" s="273" t="s">
        <v>218</v>
      </c>
      <c r="G200" s="271"/>
      <c r="H200" s="274">
        <v>0.52500000000000002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196</v>
      </c>
      <c r="AU200" s="280" t="s">
        <v>85</v>
      </c>
      <c r="AV200" s="14" t="s">
        <v>85</v>
      </c>
      <c r="AW200" s="14" t="s">
        <v>30</v>
      </c>
      <c r="AX200" s="14" t="s">
        <v>73</v>
      </c>
      <c r="AY200" s="280" t="s">
        <v>188</v>
      </c>
    </row>
    <row r="201" s="14" customFormat="1">
      <c r="A201" s="14"/>
      <c r="B201" s="270"/>
      <c r="C201" s="271"/>
      <c r="D201" s="261" t="s">
        <v>196</v>
      </c>
      <c r="E201" s="272" t="s">
        <v>1</v>
      </c>
      <c r="F201" s="273" t="s">
        <v>219</v>
      </c>
      <c r="G201" s="271"/>
      <c r="H201" s="274">
        <v>0.52500000000000002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196</v>
      </c>
      <c r="AU201" s="280" t="s">
        <v>85</v>
      </c>
      <c r="AV201" s="14" t="s">
        <v>85</v>
      </c>
      <c r="AW201" s="14" t="s">
        <v>30</v>
      </c>
      <c r="AX201" s="14" t="s">
        <v>73</v>
      </c>
      <c r="AY201" s="280" t="s">
        <v>188</v>
      </c>
    </row>
    <row r="202" s="14" customFormat="1">
      <c r="A202" s="14"/>
      <c r="B202" s="270"/>
      <c r="C202" s="271"/>
      <c r="D202" s="261" t="s">
        <v>196</v>
      </c>
      <c r="E202" s="272" t="s">
        <v>1</v>
      </c>
      <c r="F202" s="273" t="s">
        <v>220</v>
      </c>
      <c r="G202" s="271"/>
      <c r="H202" s="274">
        <v>1.05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196</v>
      </c>
      <c r="AU202" s="280" t="s">
        <v>85</v>
      </c>
      <c r="AV202" s="14" t="s">
        <v>85</v>
      </c>
      <c r="AW202" s="14" t="s">
        <v>30</v>
      </c>
      <c r="AX202" s="14" t="s">
        <v>73</v>
      </c>
      <c r="AY202" s="280" t="s">
        <v>188</v>
      </c>
    </row>
    <row r="203" s="13" customFormat="1">
      <c r="A203" s="13"/>
      <c r="B203" s="259"/>
      <c r="C203" s="260"/>
      <c r="D203" s="261" t="s">
        <v>196</v>
      </c>
      <c r="E203" s="262" t="s">
        <v>1</v>
      </c>
      <c r="F203" s="263" t="s">
        <v>221</v>
      </c>
      <c r="G203" s="260"/>
      <c r="H203" s="262" t="s">
        <v>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196</v>
      </c>
      <c r="AU203" s="269" t="s">
        <v>85</v>
      </c>
      <c r="AV203" s="13" t="s">
        <v>80</v>
      </c>
      <c r="AW203" s="13" t="s">
        <v>30</v>
      </c>
      <c r="AX203" s="13" t="s">
        <v>73</v>
      </c>
      <c r="AY203" s="269" t="s">
        <v>188</v>
      </c>
    </row>
    <row r="204" s="14" customFormat="1">
      <c r="A204" s="14"/>
      <c r="B204" s="270"/>
      <c r="C204" s="271"/>
      <c r="D204" s="261" t="s">
        <v>196</v>
      </c>
      <c r="E204" s="272" t="s">
        <v>1</v>
      </c>
      <c r="F204" s="273" t="s">
        <v>222</v>
      </c>
      <c r="G204" s="271"/>
      <c r="H204" s="274">
        <v>2.2749999999999999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196</v>
      </c>
      <c r="AU204" s="280" t="s">
        <v>85</v>
      </c>
      <c r="AV204" s="14" t="s">
        <v>85</v>
      </c>
      <c r="AW204" s="14" t="s">
        <v>30</v>
      </c>
      <c r="AX204" s="14" t="s">
        <v>73</v>
      </c>
      <c r="AY204" s="280" t="s">
        <v>188</v>
      </c>
    </row>
    <row r="205" s="14" customFormat="1">
      <c r="A205" s="14"/>
      <c r="B205" s="270"/>
      <c r="C205" s="271"/>
      <c r="D205" s="261" t="s">
        <v>196</v>
      </c>
      <c r="E205" s="272" t="s">
        <v>1</v>
      </c>
      <c r="F205" s="273" t="s">
        <v>223</v>
      </c>
      <c r="G205" s="271"/>
      <c r="H205" s="274">
        <v>2.2749999999999999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196</v>
      </c>
      <c r="AU205" s="280" t="s">
        <v>85</v>
      </c>
      <c r="AV205" s="14" t="s">
        <v>85</v>
      </c>
      <c r="AW205" s="14" t="s">
        <v>30</v>
      </c>
      <c r="AX205" s="14" t="s">
        <v>73</v>
      </c>
      <c r="AY205" s="280" t="s">
        <v>188</v>
      </c>
    </row>
    <row r="206" s="14" customFormat="1">
      <c r="A206" s="14"/>
      <c r="B206" s="270"/>
      <c r="C206" s="271"/>
      <c r="D206" s="261" t="s">
        <v>196</v>
      </c>
      <c r="E206" s="272" t="s">
        <v>1</v>
      </c>
      <c r="F206" s="273" t="s">
        <v>224</v>
      </c>
      <c r="G206" s="271"/>
      <c r="H206" s="274">
        <v>2.2749999999999999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196</v>
      </c>
      <c r="AU206" s="280" t="s">
        <v>85</v>
      </c>
      <c r="AV206" s="14" t="s">
        <v>85</v>
      </c>
      <c r="AW206" s="14" t="s">
        <v>30</v>
      </c>
      <c r="AX206" s="14" t="s">
        <v>73</v>
      </c>
      <c r="AY206" s="280" t="s">
        <v>188</v>
      </c>
    </row>
    <row r="207" s="14" customFormat="1">
      <c r="A207" s="14"/>
      <c r="B207" s="270"/>
      <c r="C207" s="271"/>
      <c r="D207" s="261" t="s">
        <v>196</v>
      </c>
      <c r="E207" s="271"/>
      <c r="F207" s="273" t="s">
        <v>245</v>
      </c>
      <c r="G207" s="271"/>
      <c r="H207" s="274">
        <v>12.494999999999999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0" t="s">
        <v>196</v>
      </c>
      <c r="AU207" s="280" t="s">
        <v>85</v>
      </c>
      <c r="AV207" s="14" t="s">
        <v>85</v>
      </c>
      <c r="AW207" s="14" t="s">
        <v>4</v>
      </c>
      <c r="AX207" s="14" t="s">
        <v>80</v>
      </c>
      <c r="AY207" s="280" t="s">
        <v>188</v>
      </c>
    </row>
    <row r="208" s="2" customFormat="1" ht="21.75" customHeight="1">
      <c r="A208" s="37"/>
      <c r="B208" s="38"/>
      <c r="C208" s="245" t="s">
        <v>90</v>
      </c>
      <c r="D208" s="245" t="s">
        <v>190</v>
      </c>
      <c r="E208" s="246" t="s">
        <v>250</v>
      </c>
      <c r="F208" s="247" t="s">
        <v>251</v>
      </c>
      <c r="G208" s="248" t="s">
        <v>193</v>
      </c>
      <c r="H208" s="249">
        <v>7</v>
      </c>
      <c r="I208" s="250"/>
      <c r="J208" s="251">
        <f>ROUND(I208*H208,2)</f>
        <v>0</v>
      </c>
      <c r="K208" s="252"/>
      <c r="L208" s="43"/>
      <c r="M208" s="253" t="s">
        <v>1</v>
      </c>
      <c r="N208" s="254" t="s">
        <v>39</v>
      </c>
      <c r="O208" s="90"/>
      <c r="P208" s="255">
        <f>O208*H208</f>
        <v>0</v>
      </c>
      <c r="Q208" s="255">
        <v>0.1575</v>
      </c>
      <c r="R208" s="255">
        <f>Q208*H208</f>
        <v>1.1025</v>
      </c>
      <c r="S208" s="255">
        <v>0</v>
      </c>
      <c r="T208" s="25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7" t="s">
        <v>194</v>
      </c>
      <c r="AT208" s="257" t="s">
        <v>190</v>
      </c>
      <c r="AU208" s="257" t="s">
        <v>85</v>
      </c>
      <c r="AY208" s="16" t="s">
        <v>188</v>
      </c>
      <c r="BE208" s="258">
        <f>IF(N208="základní",J208,0)</f>
        <v>0</v>
      </c>
      <c r="BF208" s="258">
        <f>IF(N208="snížená",J208,0)</f>
        <v>0</v>
      </c>
      <c r="BG208" s="258">
        <f>IF(N208="zákl. přenesená",J208,0)</f>
        <v>0</v>
      </c>
      <c r="BH208" s="258">
        <f>IF(N208="sníž. přenesená",J208,0)</f>
        <v>0</v>
      </c>
      <c r="BI208" s="258">
        <f>IF(N208="nulová",J208,0)</f>
        <v>0</v>
      </c>
      <c r="BJ208" s="16" t="s">
        <v>85</v>
      </c>
      <c r="BK208" s="258">
        <f>ROUND(I208*H208,2)</f>
        <v>0</v>
      </c>
      <c r="BL208" s="16" t="s">
        <v>194</v>
      </c>
      <c r="BM208" s="257" t="s">
        <v>252</v>
      </c>
    </row>
    <row r="209" s="13" customFormat="1">
      <c r="A209" s="13"/>
      <c r="B209" s="259"/>
      <c r="C209" s="260"/>
      <c r="D209" s="261" t="s">
        <v>196</v>
      </c>
      <c r="E209" s="262" t="s">
        <v>1</v>
      </c>
      <c r="F209" s="263" t="s">
        <v>217</v>
      </c>
      <c r="G209" s="260"/>
      <c r="H209" s="262" t="s">
        <v>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196</v>
      </c>
      <c r="AU209" s="269" t="s">
        <v>85</v>
      </c>
      <c r="AV209" s="13" t="s">
        <v>80</v>
      </c>
      <c r="AW209" s="13" t="s">
        <v>30</v>
      </c>
      <c r="AX209" s="13" t="s">
        <v>73</v>
      </c>
      <c r="AY209" s="269" t="s">
        <v>188</v>
      </c>
    </row>
    <row r="210" s="14" customFormat="1">
      <c r="A210" s="14"/>
      <c r="B210" s="270"/>
      <c r="C210" s="271"/>
      <c r="D210" s="261" t="s">
        <v>196</v>
      </c>
      <c r="E210" s="272" t="s">
        <v>1</v>
      </c>
      <c r="F210" s="273" t="s">
        <v>253</v>
      </c>
      <c r="G210" s="271"/>
      <c r="H210" s="274">
        <v>1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196</v>
      </c>
      <c r="AU210" s="280" t="s">
        <v>85</v>
      </c>
      <c r="AV210" s="14" t="s">
        <v>85</v>
      </c>
      <c r="AW210" s="14" t="s">
        <v>30</v>
      </c>
      <c r="AX210" s="14" t="s">
        <v>73</v>
      </c>
      <c r="AY210" s="280" t="s">
        <v>188</v>
      </c>
    </row>
    <row r="211" s="14" customFormat="1">
      <c r="A211" s="14"/>
      <c r="B211" s="270"/>
      <c r="C211" s="271"/>
      <c r="D211" s="261" t="s">
        <v>196</v>
      </c>
      <c r="E211" s="272" t="s">
        <v>1</v>
      </c>
      <c r="F211" s="273" t="s">
        <v>254</v>
      </c>
      <c r="G211" s="271"/>
      <c r="H211" s="274">
        <v>1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196</v>
      </c>
      <c r="AU211" s="280" t="s">
        <v>85</v>
      </c>
      <c r="AV211" s="14" t="s">
        <v>85</v>
      </c>
      <c r="AW211" s="14" t="s">
        <v>30</v>
      </c>
      <c r="AX211" s="14" t="s">
        <v>73</v>
      </c>
      <c r="AY211" s="280" t="s">
        <v>188</v>
      </c>
    </row>
    <row r="212" s="14" customFormat="1">
      <c r="A212" s="14"/>
      <c r="B212" s="270"/>
      <c r="C212" s="271"/>
      <c r="D212" s="261" t="s">
        <v>196</v>
      </c>
      <c r="E212" s="272" t="s">
        <v>1</v>
      </c>
      <c r="F212" s="273" t="s">
        <v>255</v>
      </c>
      <c r="G212" s="271"/>
      <c r="H212" s="274">
        <v>2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196</v>
      </c>
      <c r="AU212" s="280" t="s">
        <v>85</v>
      </c>
      <c r="AV212" s="14" t="s">
        <v>85</v>
      </c>
      <c r="AW212" s="14" t="s">
        <v>30</v>
      </c>
      <c r="AX212" s="14" t="s">
        <v>73</v>
      </c>
      <c r="AY212" s="280" t="s">
        <v>188</v>
      </c>
    </row>
    <row r="213" s="13" customFormat="1">
      <c r="A213" s="13"/>
      <c r="B213" s="259"/>
      <c r="C213" s="260"/>
      <c r="D213" s="261" t="s">
        <v>196</v>
      </c>
      <c r="E213" s="262" t="s">
        <v>1</v>
      </c>
      <c r="F213" s="263" t="s">
        <v>221</v>
      </c>
      <c r="G213" s="260"/>
      <c r="H213" s="262" t="s">
        <v>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196</v>
      </c>
      <c r="AU213" s="269" t="s">
        <v>85</v>
      </c>
      <c r="AV213" s="13" t="s">
        <v>80</v>
      </c>
      <c r="AW213" s="13" t="s">
        <v>30</v>
      </c>
      <c r="AX213" s="13" t="s">
        <v>73</v>
      </c>
      <c r="AY213" s="269" t="s">
        <v>188</v>
      </c>
    </row>
    <row r="214" s="14" customFormat="1">
      <c r="A214" s="14"/>
      <c r="B214" s="270"/>
      <c r="C214" s="271"/>
      <c r="D214" s="261" t="s">
        <v>196</v>
      </c>
      <c r="E214" s="272" t="s">
        <v>1</v>
      </c>
      <c r="F214" s="273" t="s">
        <v>253</v>
      </c>
      <c r="G214" s="271"/>
      <c r="H214" s="274">
        <v>1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196</v>
      </c>
      <c r="AU214" s="280" t="s">
        <v>85</v>
      </c>
      <c r="AV214" s="14" t="s">
        <v>85</v>
      </c>
      <c r="AW214" s="14" t="s">
        <v>30</v>
      </c>
      <c r="AX214" s="14" t="s">
        <v>73</v>
      </c>
      <c r="AY214" s="280" t="s">
        <v>188</v>
      </c>
    </row>
    <row r="215" s="14" customFormat="1">
      <c r="A215" s="14"/>
      <c r="B215" s="270"/>
      <c r="C215" s="271"/>
      <c r="D215" s="261" t="s">
        <v>196</v>
      </c>
      <c r="E215" s="272" t="s">
        <v>1</v>
      </c>
      <c r="F215" s="273" t="s">
        <v>254</v>
      </c>
      <c r="G215" s="271"/>
      <c r="H215" s="274">
        <v>1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196</v>
      </c>
      <c r="AU215" s="280" t="s">
        <v>85</v>
      </c>
      <c r="AV215" s="14" t="s">
        <v>85</v>
      </c>
      <c r="AW215" s="14" t="s">
        <v>30</v>
      </c>
      <c r="AX215" s="14" t="s">
        <v>73</v>
      </c>
      <c r="AY215" s="280" t="s">
        <v>188</v>
      </c>
    </row>
    <row r="216" s="14" customFormat="1">
      <c r="A216" s="14"/>
      <c r="B216" s="270"/>
      <c r="C216" s="271"/>
      <c r="D216" s="261" t="s">
        <v>196</v>
      </c>
      <c r="E216" s="272" t="s">
        <v>1</v>
      </c>
      <c r="F216" s="273" t="s">
        <v>256</v>
      </c>
      <c r="G216" s="271"/>
      <c r="H216" s="274">
        <v>1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196</v>
      </c>
      <c r="AU216" s="280" t="s">
        <v>85</v>
      </c>
      <c r="AV216" s="14" t="s">
        <v>85</v>
      </c>
      <c r="AW216" s="14" t="s">
        <v>30</v>
      </c>
      <c r="AX216" s="14" t="s">
        <v>73</v>
      </c>
      <c r="AY216" s="280" t="s">
        <v>188</v>
      </c>
    </row>
    <row r="217" s="2" customFormat="1" ht="21.75" customHeight="1">
      <c r="A217" s="37"/>
      <c r="B217" s="38"/>
      <c r="C217" s="245" t="s">
        <v>257</v>
      </c>
      <c r="D217" s="245" t="s">
        <v>190</v>
      </c>
      <c r="E217" s="246" t="s">
        <v>258</v>
      </c>
      <c r="F217" s="247" t="s">
        <v>259</v>
      </c>
      <c r="G217" s="248" t="s">
        <v>193</v>
      </c>
      <c r="H217" s="249">
        <v>14</v>
      </c>
      <c r="I217" s="250"/>
      <c r="J217" s="251">
        <f>ROUND(I217*H217,2)</f>
        <v>0</v>
      </c>
      <c r="K217" s="252"/>
      <c r="L217" s="43"/>
      <c r="M217" s="253" t="s">
        <v>1</v>
      </c>
      <c r="N217" s="254" t="s">
        <v>39</v>
      </c>
      <c r="O217" s="90"/>
      <c r="P217" s="255">
        <f>O217*H217</f>
        <v>0</v>
      </c>
      <c r="Q217" s="255">
        <v>0</v>
      </c>
      <c r="R217" s="255">
        <f>Q217*H217</f>
        <v>0</v>
      </c>
      <c r="S217" s="255">
        <v>0</v>
      </c>
      <c r="T217" s="25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7" t="s">
        <v>194</v>
      </c>
      <c r="AT217" s="257" t="s">
        <v>190</v>
      </c>
      <c r="AU217" s="257" t="s">
        <v>85</v>
      </c>
      <c r="AY217" s="16" t="s">
        <v>188</v>
      </c>
      <c r="BE217" s="258">
        <f>IF(N217="základní",J217,0)</f>
        <v>0</v>
      </c>
      <c r="BF217" s="258">
        <f>IF(N217="snížená",J217,0)</f>
        <v>0</v>
      </c>
      <c r="BG217" s="258">
        <f>IF(N217="zákl. přenesená",J217,0)</f>
        <v>0</v>
      </c>
      <c r="BH217" s="258">
        <f>IF(N217="sníž. přenesená",J217,0)</f>
        <v>0</v>
      </c>
      <c r="BI217" s="258">
        <f>IF(N217="nulová",J217,0)</f>
        <v>0</v>
      </c>
      <c r="BJ217" s="16" t="s">
        <v>85</v>
      </c>
      <c r="BK217" s="258">
        <f>ROUND(I217*H217,2)</f>
        <v>0</v>
      </c>
      <c r="BL217" s="16" t="s">
        <v>194</v>
      </c>
      <c r="BM217" s="257" t="s">
        <v>260</v>
      </c>
    </row>
    <row r="218" s="14" customFormat="1">
      <c r="A218" s="14"/>
      <c r="B218" s="270"/>
      <c r="C218" s="271"/>
      <c r="D218" s="261" t="s">
        <v>196</v>
      </c>
      <c r="E218" s="272" t="s">
        <v>1</v>
      </c>
      <c r="F218" s="273" t="s">
        <v>261</v>
      </c>
      <c r="G218" s="271"/>
      <c r="H218" s="274">
        <v>14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196</v>
      </c>
      <c r="AU218" s="280" t="s">
        <v>85</v>
      </c>
      <c r="AV218" s="14" t="s">
        <v>85</v>
      </c>
      <c r="AW218" s="14" t="s">
        <v>30</v>
      </c>
      <c r="AX218" s="14" t="s">
        <v>80</v>
      </c>
      <c r="AY218" s="280" t="s">
        <v>188</v>
      </c>
    </row>
    <row r="219" s="2" customFormat="1" ht="16.5" customHeight="1">
      <c r="A219" s="37"/>
      <c r="B219" s="38"/>
      <c r="C219" s="281" t="s">
        <v>262</v>
      </c>
      <c r="D219" s="281" t="s">
        <v>263</v>
      </c>
      <c r="E219" s="282" t="s">
        <v>264</v>
      </c>
      <c r="F219" s="283" t="s">
        <v>265</v>
      </c>
      <c r="G219" s="284" t="s">
        <v>193</v>
      </c>
      <c r="H219" s="285">
        <v>14</v>
      </c>
      <c r="I219" s="286"/>
      <c r="J219" s="287">
        <f>ROUND(I219*H219,2)</f>
        <v>0</v>
      </c>
      <c r="K219" s="288"/>
      <c r="L219" s="289"/>
      <c r="M219" s="290" t="s">
        <v>1</v>
      </c>
      <c r="N219" s="291" t="s">
        <v>39</v>
      </c>
      <c r="O219" s="90"/>
      <c r="P219" s="255">
        <f>O219*H219</f>
        <v>0</v>
      </c>
      <c r="Q219" s="255">
        <v>3.0000000000000001E-05</v>
      </c>
      <c r="R219" s="255">
        <f>Q219*H219</f>
        <v>0.00042000000000000002</v>
      </c>
      <c r="S219" s="255">
        <v>0</v>
      </c>
      <c r="T219" s="25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7" t="s">
        <v>266</v>
      </c>
      <c r="AT219" s="257" t="s">
        <v>263</v>
      </c>
      <c r="AU219" s="257" t="s">
        <v>85</v>
      </c>
      <c r="AY219" s="16" t="s">
        <v>188</v>
      </c>
      <c r="BE219" s="258">
        <f>IF(N219="základní",J219,0)</f>
        <v>0</v>
      </c>
      <c r="BF219" s="258">
        <f>IF(N219="snížená",J219,0)</f>
        <v>0</v>
      </c>
      <c r="BG219" s="258">
        <f>IF(N219="zákl. přenesená",J219,0)</f>
        <v>0</v>
      </c>
      <c r="BH219" s="258">
        <f>IF(N219="sníž. přenesená",J219,0)</f>
        <v>0</v>
      </c>
      <c r="BI219" s="258">
        <f>IF(N219="nulová",J219,0)</f>
        <v>0</v>
      </c>
      <c r="BJ219" s="16" t="s">
        <v>85</v>
      </c>
      <c r="BK219" s="258">
        <f>ROUND(I219*H219,2)</f>
        <v>0</v>
      </c>
      <c r="BL219" s="16" t="s">
        <v>194</v>
      </c>
      <c r="BM219" s="257" t="s">
        <v>267</v>
      </c>
    </row>
    <row r="220" s="12" customFormat="1" ht="22.8" customHeight="1">
      <c r="A220" s="12"/>
      <c r="B220" s="229"/>
      <c r="C220" s="230"/>
      <c r="D220" s="231" t="s">
        <v>72</v>
      </c>
      <c r="E220" s="243" t="s">
        <v>268</v>
      </c>
      <c r="F220" s="243" t="s">
        <v>269</v>
      </c>
      <c r="G220" s="230"/>
      <c r="H220" s="230"/>
      <c r="I220" s="233"/>
      <c r="J220" s="244">
        <f>BK220</f>
        <v>0</v>
      </c>
      <c r="K220" s="230"/>
      <c r="L220" s="235"/>
      <c r="M220" s="236"/>
      <c r="N220" s="237"/>
      <c r="O220" s="237"/>
      <c r="P220" s="238">
        <f>SUM(P221:P243)</f>
        <v>0</v>
      </c>
      <c r="Q220" s="237"/>
      <c r="R220" s="238">
        <f>SUM(R221:R243)</f>
        <v>2.1318000000000001</v>
      </c>
      <c r="S220" s="237"/>
      <c r="T220" s="239">
        <f>SUM(T221:T243)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40" t="s">
        <v>80</v>
      </c>
      <c r="AT220" s="241" t="s">
        <v>72</v>
      </c>
      <c r="AU220" s="241" t="s">
        <v>80</v>
      </c>
      <c r="AY220" s="240" t="s">
        <v>188</v>
      </c>
      <c r="BK220" s="242">
        <f>SUM(BK221:BK243)</f>
        <v>0</v>
      </c>
    </row>
    <row r="221" s="2" customFormat="1" ht="21.75" customHeight="1">
      <c r="A221" s="37"/>
      <c r="B221" s="38"/>
      <c r="C221" s="245" t="s">
        <v>194</v>
      </c>
      <c r="D221" s="245" t="s">
        <v>190</v>
      </c>
      <c r="E221" s="246" t="s">
        <v>270</v>
      </c>
      <c r="F221" s="247" t="s">
        <v>271</v>
      </c>
      <c r="G221" s="248" t="s">
        <v>193</v>
      </c>
      <c r="H221" s="249">
        <v>17</v>
      </c>
      <c r="I221" s="250"/>
      <c r="J221" s="251">
        <f>ROUND(I221*H221,2)</f>
        <v>0</v>
      </c>
      <c r="K221" s="252"/>
      <c r="L221" s="43"/>
      <c r="M221" s="253" t="s">
        <v>1</v>
      </c>
      <c r="N221" s="254" t="s">
        <v>39</v>
      </c>
      <c r="O221" s="90"/>
      <c r="P221" s="255">
        <f>O221*H221</f>
        <v>0</v>
      </c>
      <c r="Q221" s="255">
        <v>0.010200000000000001</v>
      </c>
      <c r="R221" s="255">
        <f>Q221*H221</f>
        <v>0.1734</v>
      </c>
      <c r="S221" s="255">
        <v>0</v>
      </c>
      <c r="T221" s="25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7" t="s">
        <v>194</v>
      </c>
      <c r="AT221" s="257" t="s">
        <v>190</v>
      </c>
      <c r="AU221" s="257" t="s">
        <v>85</v>
      </c>
      <c r="AY221" s="16" t="s">
        <v>188</v>
      </c>
      <c r="BE221" s="258">
        <f>IF(N221="základní",J221,0)</f>
        <v>0</v>
      </c>
      <c r="BF221" s="258">
        <f>IF(N221="snížená",J221,0)</f>
        <v>0</v>
      </c>
      <c r="BG221" s="258">
        <f>IF(N221="zákl. přenesená",J221,0)</f>
        <v>0</v>
      </c>
      <c r="BH221" s="258">
        <f>IF(N221="sníž. přenesená",J221,0)</f>
        <v>0</v>
      </c>
      <c r="BI221" s="258">
        <f>IF(N221="nulová",J221,0)</f>
        <v>0</v>
      </c>
      <c r="BJ221" s="16" t="s">
        <v>85</v>
      </c>
      <c r="BK221" s="258">
        <f>ROUND(I221*H221,2)</f>
        <v>0</v>
      </c>
      <c r="BL221" s="16" t="s">
        <v>194</v>
      </c>
      <c r="BM221" s="257" t="s">
        <v>272</v>
      </c>
    </row>
    <row r="222" s="14" customFormat="1">
      <c r="A222" s="14"/>
      <c r="B222" s="270"/>
      <c r="C222" s="271"/>
      <c r="D222" s="261" t="s">
        <v>196</v>
      </c>
      <c r="E222" s="272" t="s">
        <v>1</v>
      </c>
      <c r="F222" s="273" t="s">
        <v>273</v>
      </c>
      <c r="G222" s="271"/>
      <c r="H222" s="274">
        <v>17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196</v>
      </c>
      <c r="AU222" s="280" t="s">
        <v>85</v>
      </c>
      <c r="AV222" s="14" t="s">
        <v>85</v>
      </c>
      <c r="AW222" s="14" t="s">
        <v>30</v>
      </c>
      <c r="AX222" s="14" t="s">
        <v>73</v>
      </c>
      <c r="AY222" s="280" t="s">
        <v>188</v>
      </c>
    </row>
    <row r="223" s="2" customFormat="1" ht="21.75" customHeight="1">
      <c r="A223" s="37"/>
      <c r="B223" s="38"/>
      <c r="C223" s="245" t="s">
        <v>274</v>
      </c>
      <c r="D223" s="245" t="s">
        <v>190</v>
      </c>
      <c r="E223" s="246" t="s">
        <v>275</v>
      </c>
      <c r="F223" s="247" t="s">
        <v>276</v>
      </c>
      <c r="G223" s="248" t="s">
        <v>193</v>
      </c>
      <c r="H223" s="249">
        <v>192</v>
      </c>
      <c r="I223" s="250"/>
      <c r="J223" s="251">
        <f>ROUND(I223*H223,2)</f>
        <v>0</v>
      </c>
      <c r="K223" s="252"/>
      <c r="L223" s="43"/>
      <c r="M223" s="253" t="s">
        <v>1</v>
      </c>
      <c r="N223" s="254" t="s">
        <v>39</v>
      </c>
      <c r="O223" s="90"/>
      <c r="P223" s="255">
        <f>O223*H223</f>
        <v>0</v>
      </c>
      <c r="Q223" s="255">
        <v>0.010200000000000001</v>
      </c>
      <c r="R223" s="255">
        <f>Q223*H223</f>
        <v>1.9584000000000001</v>
      </c>
      <c r="S223" s="255">
        <v>0</v>
      </c>
      <c r="T223" s="25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57" t="s">
        <v>194</v>
      </c>
      <c r="AT223" s="257" t="s">
        <v>190</v>
      </c>
      <c r="AU223" s="257" t="s">
        <v>85</v>
      </c>
      <c r="AY223" s="16" t="s">
        <v>188</v>
      </c>
      <c r="BE223" s="258">
        <f>IF(N223="základní",J223,0)</f>
        <v>0</v>
      </c>
      <c r="BF223" s="258">
        <f>IF(N223="snížená",J223,0)</f>
        <v>0</v>
      </c>
      <c r="BG223" s="258">
        <f>IF(N223="zákl. přenesená",J223,0)</f>
        <v>0</v>
      </c>
      <c r="BH223" s="258">
        <f>IF(N223="sníž. přenesená",J223,0)</f>
        <v>0</v>
      </c>
      <c r="BI223" s="258">
        <f>IF(N223="nulová",J223,0)</f>
        <v>0</v>
      </c>
      <c r="BJ223" s="16" t="s">
        <v>85</v>
      </c>
      <c r="BK223" s="258">
        <f>ROUND(I223*H223,2)</f>
        <v>0</v>
      </c>
      <c r="BL223" s="16" t="s">
        <v>194</v>
      </c>
      <c r="BM223" s="257" t="s">
        <v>277</v>
      </c>
    </row>
    <row r="224" s="13" customFormat="1">
      <c r="A224" s="13"/>
      <c r="B224" s="259"/>
      <c r="C224" s="260"/>
      <c r="D224" s="261" t="s">
        <v>196</v>
      </c>
      <c r="E224" s="262" t="s">
        <v>1</v>
      </c>
      <c r="F224" s="263" t="s">
        <v>197</v>
      </c>
      <c r="G224" s="260"/>
      <c r="H224" s="262" t="s">
        <v>1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196</v>
      </c>
      <c r="AU224" s="269" t="s">
        <v>85</v>
      </c>
      <c r="AV224" s="13" t="s">
        <v>80</v>
      </c>
      <c r="AW224" s="13" t="s">
        <v>30</v>
      </c>
      <c r="AX224" s="13" t="s">
        <v>73</v>
      </c>
      <c r="AY224" s="269" t="s">
        <v>188</v>
      </c>
    </row>
    <row r="225" s="14" customFormat="1">
      <c r="A225" s="14"/>
      <c r="B225" s="270"/>
      <c r="C225" s="271"/>
      <c r="D225" s="261" t="s">
        <v>196</v>
      </c>
      <c r="E225" s="272" t="s">
        <v>1</v>
      </c>
      <c r="F225" s="273" t="s">
        <v>198</v>
      </c>
      <c r="G225" s="271"/>
      <c r="H225" s="274">
        <v>7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196</v>
      </c>
      <c r="AU225" s="280" t="s">
        <v>85</v>
      </c>
      <c r="AV225" s="14" t="s">
        <v>85</v>
      </c>
      <c r="AW225" s="14" t="s">
        <v>30</v>
      </c>
      <c r="AX225" s="14" t="s">
        <v>73</v>
      </c>
      <c r="AY225" s="280" t="s">
        <v>188</v>
      </c>
    </row>
    <row r="226" s="14" customFormat="1">
      <c r="A226" s="14"/>
      <c r="B226" s="270"/>
      <c r="C226" s="271"/>
      <c r="D226" s="261" t="s">
        <v>196</v>
      </c>
      <c r="E226" s="272" t="s">
        <v>1</v>
      </c>
      <c r="F226" s="273" t="s">
        <v>199</v>
      </c>
      <c r="G226" s="271"/>
      <c r="H226" s="274">
        <v>7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196</v>
      </c>
      <c r="AU226" s="280" t="s">
        <v>85</v>
      </c>
      <c r="AV226" s="14" t="s">
        <v>85</v>
      </c>
      <c r="AW226" s="14" t="s">
        <v>30</v>
      </c>
      <c r="AX226" s="14" t="s">
        <v>73</v>
      </c>
      <c r="AY226" s="280" t="s">
        <v>188</v>
      </c>
    </row>
    <row r="227" s="14" customFormat="1">
      <c r="A227" s="14"/>
      <c r="B227" s="270"/>
      <c r="C227" s="271"/>
      <c r="D227" s="261" t="s">
        <v>196</v>
      </c>
      <c r="E227" s="272" t="s">
        <v>1</v>
      </c>
      <c r="F227" s="273" t="s">
        <v>200</v>
      </c>
      <c r="G227" s="271"/>
      <c r="H227" s="274">
        <v>7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196</v>
      </c>
      <c r="AU227" s="280" t="s">
        <v>85</v>
      </c>
      <c r="AV227" s="14" t="s">
        <v>85</v>
      </c>
      <c r="AW227" s="14" t="s">
        <v>30</v>
      </c>
      <c r="AX227" s="14" t="s">
        <v>73</v>
      </c>
      <c r="AY227" s="280" t="s">
        <v>188</v>
      </c>
    </row>
    <row r="228" s="14" customFormat="1">
      <c r="A228" s="14"/>
      <c r="B228" s="270"/>
      <c r="C228" s="271"/>
      <c r="D228" s="261" t="s">
        <v>196</v>
      </c>
      <c r="E228" s="272" t="s">
        <v>1</v>
      </c>
      <c r="F228" s="273" t="s">
        <v>201</v>
      </c>
      <c r="G228" s="271"/>
      <c r="H228" s="274">
        <v>7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196</v>
      </c>
      <c r="AU228" s="280" t="s">
        <v>85</v>
      </c>
      <c r="AV228" s="14" t="s">
        <v>85</v>
      </c>
      <c r="AW228" s="14" t="s">
        <v>30</v>
      </c>
      <c r="AX228" s="14" t="s">
        <v>73</v>
      </c>
      <c r="AY228" s="280" t="s">
        <v>188</v>
      </c>
    </row>
    <row r="229" s="14" customFormat="1">
      <c r="A229" s="14"/>
      <c r="B229" s="270"/>
      <c r="C229" s="271"/>
      <c r="D229" s="261" t="s">
        <v>196</v>
      </c>
      <c r="E229" s="272" t="s">
        <v>1</v>
      </c>
      <c r="F229" s="273" t="s">
        <v>202</v>
      </c>
      <c r="G229" s="271"/>
      <c r="H229" s="274">
        <v>7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196</v>
      </c>
      <c r="AU229" s="280" t="s">
        <v>85</v>
      </c>
      <c r="AV229" s="14" t="s">
        <v>85</v>
      </c>
      <c r="AW229" s="14" t="s">
        <v>30</v>
      </c>
      <c r="AX229" s="14" t="s">
        <v>73</v>
      </c>
      <c r="AY229" s="280" t="s">
        <v>188</v>
      </c>
    </row>
    <row r="230" s="14" customFormat="1">
      <c r="A230" s="14"/>
      <c r="B230" s="270"/>
      <c r="C230" s="271"/>
      <c r="D230" s="261" t="s">
        <v>196</v>
      </c>
      <c r="E230" s="272" t="s">
        <v>1</v>
      </c>
      <c r="F230" s="273" t="s">
        <v>203</v>
      </c>
      <c r="G230" s="271"/>
      <c r="H230" s="274">
        <v>6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196</v>
      </c>
      <c r="AU230" s="280" t="s">
        <v>85</v>
      </c>
      <c r="AV230" s="14" t="s">
        <v>85</v>
      </c>
      <c r="AW230" s="14" t="s">
        <v>30</v>
      </c>
      <c r="AX230" s="14" t="s">
        <v>73</v>
      </c>
      <c r="AY230" s="280" t="s">
        <v>188</v>
      </c>
    </row>
    <row r="231" s="14" customFormat="1">
      <c r="A231" s="14"/>
      <c r="B231" s="270"/>
      <c r="C231" s="271"/>
      <c r="D231" s="261" t="s">
        <v>196</v>
      </c>
      <c r="E231" s="272" t="s">
        <v>1</v>
      </c>
      <c r="F231" s="273" t="s">
        <v>204</v>
      </c>
      <c r="G231" s="271"/>
      <c r="H231" s="274">
        <v>6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196</v>
      </c>
      <c r="AU231" s="280" t="s">
        <v>85</v>
      </c>
      <c r="AV231" s="14" t="s">
        <v>85</v>
      </c>
      <c r="AW231" s="14" t="s">
        <v>30</v>
      </c>
      <c r="AX231" s="14" t="s">
        <v>73</v>
      </c>
      <c r="AY231" s="280" t="s">
        <v>188</v>
      </c>
    </row>
    <row r="232" s="14" customFormat="1">
      <c r="A232" s="14"/>
      <c r="B232" s="270"/>
      <c r="C232" s="271"/>
      <c r="D232" s="261" t="s">
        <v>196</v>
      </c>
      <c r="E232" s="272" t="s">
        <v>1</v>
      </c>
      <c r="F232" s="273" t="s">
        <v>205</v>
      </c>
      <c r="G232" s="271"/>
      <c r="H232" s="274">
        <v>7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196</v>
      </c>
      <c r="AU232" s="280" t="s">
        <v>85</v>
      </c>
      <c r="AV232" s="14" t="s">
        <v>85</v>
      </c>
      <c r="AW232" s="14" t="s">
        <v>30</v>
      </c>
      <c r="AX232" s="14" t="s">
        <v>73</v>
      </c>
      <c r="AY232" s="280" t="s">
        <v>188</v>
      </c>
    </row>
    <row r="233" s="14" customFormat="1">
      <c r="A233" s="14"/>
      <c r="B233" s="270"/>
      <c r="C233" s="271"/>
      <c r="D233" s="261" t="s">
        <v>196</v>
      </c>
      <c r="E233" s="272" t="s">
        <v>1</v>
      </c>
      <c r="F233" s="273" t="s">
        <v>206</v>
      </c>
      <c r="G233" s="271"/>
      <c r="H233" s="274">
        <v>6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196</v>
      </c>
      <c r="AU233" s="280" t="s">
        <v>85</v>
      </c>
      <c r="AV233" s="14" t="s">
        <v>85</v>
      </c>
      <c r="AW233" s="14" t="s">
        <v>30</v>
      </c>
      <c r="AX233" s="14" t="s">
        <v>73</v>
      </c>
      <c r="AY233" s="280" t="s">
        <v>188</v>
      </c>
    </row>
    <row r="234" s="14" customFormat="1">
      <c r="A234" s="14"/>
      <c r="B234" s="270"/>
      <c r="C234" s="271"/>
      <c r="D234" s="261" t="s">
        <v>196</v>
      </c>
      <c r="E234" s="272" t="s">
        <v>1</v>
      </c>
      <c r="F234" s="273" t="s">
        <v>207</v>
      </c>
      <c r="G234" s="271"/>
      <c r="H234" s="274">
        <v>7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196</v>
      </c>
      <c r="AU234" s="280" t="s">
        <v>85</v>
      </c>
      <c r="AV234" s="14" t="s">
        <v>85</v>
      </c>
      <c r="AW234" s="14" t="s">
        <v>30</v>
      </c>
      <c r="AX234" s="14" t="s">
        <v>73</v>
      </c>
      <c r="AY234" s="280" t="s">
        <v>188</v>
      </c>
    </row>
    <row r="235" s="14" customFormat="1">
      <c r="A235" s="14"/>
      <c r="B235" s="270"/>
      <c r="C235" s="271"/>
      <c r="D235" s="261" t="s">
        <v>196</v>
      </c>
      <c r="E235" s="272" t="s">
        <v>1</v>
      </c>
      <c r="F235" s="273" t="s">
        <v>208</v>
      </c>
      <c r="G235" s="271"/>
      <c r="H235" s="274">
        <v>7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196</v>
      </c>
      <c r="AU235" s="280" t="s">
        <v>85</v>
      </c>
      <c r="AV235" s="14" t="s">
        <v>85</v>
      </c>
      <c r="AW235" s="14" t="s">
        <v>30</v>
      </c>
      <c r="AX235" s="14" t="s">
        <v>73</v>
      </c>
      <c r="AY235" s="280" t="s">
        <v>188</v>
      </c>
    </row>
    <row r="236" s="14" customFormat="1">
      <c r="A236" s="14"/>
      <c r="B236" s="270"/>
      <c r="C236" s="271"/>
      <c r="D236" s="261" t="s">
        <v>196</v>
      </c>
      <c r="E236" s="272" t="s">
        <v>1</v>
      </c>
      <c r="F236" s="273" t="s">
        <v>209</v>
      </c>
      <c r="G236" s="271"/>
      <c r="H236" s="274">
        <v>8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196</v>
      </c>
      <c r="AU236" s="280" t="s">
        <v>85</v>
      </c>
      <c r="AV236" s="14" t="s">
        <v>85</v>
      </c>
      <c r="AW236" s="14" t="s">
        <v>30</v>
      </c>
      <c r="AX236" s="14" t="s">
        <v>73</v>
      </c>
      <c r="AY236" s="280" t="s">
        <v>188</v>
      </c>
    </row>
    <row r="237" s="14" customFormat="1">
      <c r="A237" s="14"/>
      <c r="B237" s="270"/>
      <c r="C237" s="271"/>
      <c r="D237" s="261" t="s">
        <v>196</v>
      </c>
      <c r="E237" s="272" t="s">
        <v>1</v>
      </c>
      <c r="F237" s="273" t="s">
        <v>210</v>
      </c>
      <c r="G237" s="271"/>
      <c r="H237" s="274">
        <v>7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196</v>
      </c>
      <c r="AU237" s="280" t="s">
        <v>85</v>
      </c>
      <c r="AV237" s="14" t="s">
        <v>85</v>
      </c>
      <c r="AW237" s="14" t="s">
        <v>30</v>
      </c>
      <c r="AX237" s="14" t="s">
        <v>73</v>
      </c>
      <c r="AY237" s="280" t="s">
        <v>188</v>
      </c>
    </row>
    <row r="238" s="14" customFormat="1">
      <c r="A238" s="14"/>
      <c r="B238" s="270"/>
      <c r="C238" s="271"/>
      <c r="D238" s="261" t="s">
        <v>196</v>
      </c>
      <c r="E238" s="272" t="s">
        <v>1</v>
      </c>
      <c r="F238" s="273" t="s">
        <v>211</v>
      </c>
      <c r="G238" s="271"/>
      <c r="H238" s="274">
        <v>7</v>
      </c>
      <c r="I238" s="275"/>
      <c r="J238" s="271"/>
      <c r="K238" s="271"/>
      <c r="L238" s="276"/>
      <c r="M238" s="277"/>
      <c r="N238" s="278"/>
      <c r="O238" s="278"/>
      <c r="P238" s="278"/>
      <c r="Q238" s="278"/>
      <c r="R238" s="278"/>
      <c r="S238" s="278"/>
      <c r="T238" s="27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0" t="s">
        <v>196</v>
      </c>
      <c r="AU238" s="280" t="s">
        <v>85</v>
      </c>
      <c r="AV238" s="14" t="s">
        <v>85</v>
      </c>
      <c r="AW238" s="14" t="s">
        <v>30</v>
      </c>
      <c r="AX238" s="14" t="s">
        <v>73</v>
      </c>
      <c r="AY238" s="280" t="s">
        <v>188</v>
      </c>
    </row>
    <row r="239" s="14" customFormat="1">
      <c r="A239" s="14"/>
      <c r="B239" s="270"/>
      <c r="C239" s="271"/>
      <c r="D239" s="261" t="s">
        <v>196</v>
      </c>
      <c r="E239" s="271"/>
      <c r="F239" s="273" t="s">
        <v>278</v>
      </c>
      <c r="G239" s="271"/>
      <c r="H239" s="274">
        <v>192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196</v>
      </c>
      <c r="AU239" s="280" t="s">
        <v>85</v>
      </c>
      <c r="AV239" s="14" t="s">
        <v>85</v>
      </c>
      <c r="AW239" s="14" t="s">
        <v>4</v>
      </c>
      <c r="AX239" s="14" t="s">
        <v>80</v>
      </c>
      <c r="AY239" s="280" t="s">
        <v>188</v>
      </c>
    </row>
    <row r="240" s="2" customFormat="1" ht="21.75" customHeight="1">
      <c r="A240" s="37"/>
      <c r="B240" s="38"/>
      <c r="C240" s="245" t="s">
        <v>228</v>
      </c>
      <c r="D240" s="245" t="s">
        <v>190</v>
      </c>
      <c r="E240" s="246" t="s">
        <v>279</v>
      </c>
      <c r="F240" s="247" t="s">
        <v>280</v>
      </c>
      <c r="G240" s="248" t="s">
        <v>193</v>
      </c>
      <c r="H240" s="249">
        <v>224</v>
      </c>
      <c r="I240" s="250"/>
      <c r="J240" s="251">
        <f>ROUND(I240*H240,2)</f>
        <v>0</v>
      </c>
      <c r="K240" s="252"/>
      <c r="L240" s="43"/>
      <c r="M240" s="253" t="s">
        <v>1</v>
      </c>
      <c r="N240" s="254" t="s">
        <v>39</v>
      </c>
      <c r="O240" s="90"/>
      <c r="P240" s="255">
        <f>O240*H240</f>
        <v>0</v>
      </c>
      <c r="Q240" s="255">
        <v>0</v>
      </c>
      <c r="R240" s="255">
        <f>Q240*H240</f>
        <v>0</v>
      </c>
      <c r="S240" s="255">
        <v>0</v>
      </c>
      <c r="T240" s="256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57" t="s">
        <v>194</v>
      </c>
      <c r="AT240" s="257" t="s">
        <v>190</v>
      </c>
      <c r="AU240" s="257" t="s">
        <v>85</v>
      </c>
      <c r="AY240" s="16" t="s">
        <v>188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6" t="s">
        <v>85</v>
      </c>
      <c r="BK240" s="258">
        <f>ROUND(I240*H240,2)</f>
        <v>0</v>
      </c>
      <c r="BL240" s="16" t="s">
        <v>194</v>
      </c>
      <c r="BM240" s="257" t="s">
        <v>281</v>
      </c>
    </row>
    <row r="241" s="14" customFormat="1">
      <c r="A241" s="14"/>
      <c r="B241" s="270"/>
      <c r="C241" s="271"/>
      <c r="D241" s="261" t="s">
        <v>196</v>
      </c>
      <c r="E241" s="272" t="s">
        <v>1</v>
      </c>
      <c r="F241" s="273" t="s">
        <v>282</v>
      </c>
      <c r="G241" s="271"/>
      <c r="H241" s="274">
        <v>224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196</v>
      </c>
      <c r="AU241" s="280" t="s">
        <v>85</v>
      </c>
      <c r="AV241" s="14" t="s">
        <v>85</v>
      </c>
      <c r="AW241" s="14" t="s">
        <v>30</v>
      </c>
      <c r="AX241" s="14" t="s">
        <v>73</v>
      </c>
      <c r="AY241" s="280" t="s">
        <v>188</v>
      </c>
    </row>
    <row r="242" s="2" customFormat="1" ht="21.75" customHeight="1">
      <c r="A242" s="37"/>
      <c r="B242" s="38"/>
      <c r="C242" s="245" t="s">
        <v>283</v>
      </c>
      <c r="D242" s="245" t="s">
        <v>190</v>
      </c>
      <c r="E242" s="246" t="s">
        <v>284</v>
      </c>
      <c r="F242" s="247" t="s">
        <v>285</v>
      </c>
      <c r="G242" s="248" t="s">
        <v>193</v>
      </c>
      <c r="H242" s="249">
        <v>8</v>
      </c>
      <c r="I242" s="250"/>
      <c r="J242" s="251">
        <f>ROUND(I242*H242,2)</f>
        <v>0</v>
      </c>
      <c r="K242" s="252"/>
      <c r="L242" s="43"/>
      <c r="M242" s="253" t="s">
        <v>1</v>
      </c>
      <c r="N242" s="254" t="s">
        <v>39</v>
      </c>
      <c r="O242" s="90"/>
      <c r="P242" s="255">
        <f>O242*H242</f>
        <v>0</v>
      </c>
      <c r="Q242" s="255">
        <v>0</v>
      </c>
      <c r="R242" s="255">
        <f>Q242*H242</f>
        <v>0</v>
      </c>
      <c r="S242" s="255">
        <v>0</v>
      </c>
      <c r="T242" s="256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57" t="s">
        <v>194</v>
      </c>
      <c r="AT242" s="257" t="s">
        <v>190</v>
      </c>
      <c r="AU242" s="257" t="s">
        <v>85</v>
      </c>
      <c r="AY242" s="16" t="s">
        <v>188</v>
      </c>
      <c r="BE242" s="258">
        <f>IF(N242="základní",J242,0)</f>
        <v>0</v>
      </c>
      <c r="BF242" s="258">
        <f>IF(N242="snížená",J242,0)</f>
        <v>0</v>
      </c>
      <c r="BG242" s="258">
        <f>IF(N242="zákl. přenesená",J242,0)</f>
        <v>0</v>
      </c>
      <c r="BH242" s="258">
        <f>IF(N242="sníž. přenesená",J242,0)</f>
        <v>0</v>
      </c>
      <c r="BI242" s="258">
        <f>IF(N242="nulová",J242,0)</f>
        <v>0</v>
      </c>
      <c r="BJ242" s="16" t="s">
        <v>85</v>
      </c>
      <c r="BK242" s="258">
        <f>ROUND(I242*H242,2)</f>
        <v>0</v>
      </c>
      <c r="BL242" s="16" t="s">
        <v>194</v>
      </c>
      <c r="BM242" s="257" t="s">
        <v>286</v>
      </c>
    </row>
    <row r="243" s="2" customFormat="1" ht="21.75" customHeight="1">
      <c r="A243" s="37"/>
      <c r="B243" s="38"/>
      <c r="C243" s="245" t="s">
        <v>266</v>
      </c>
      <c r="D243" s="245" t="s">
        <v>190</v>
      </c>
      <c r="E243" s="246" t="s">
        <v>287</v>
      </c>
      <c r="F243" s="247" t="s">
        <v>288</v>
      </c>
      <c r="G243" s="248" t="s">
        <v>193</v>
      </c>
      <c r="H243" s="249">
        <v>14</v>
      </c>
      <c r="I243" s="250"/>
      <c r="J243" s="251">
        <f>ROUND(I243*H243,2)</f>
        <v>0</v>
      </c>
      <c r="K243" s="252"/>
      <c r="L243" s="43"/>
      <c r="M243" s="253" t="s">
        <v>1</v>
      </c>
      <c r="N243" s="254" t="s">
        <v>39</v>
      </c>
      <c r="O243" s="90"/>
      <c r="P243" s="255">
        <f>O243*H243</f>
        <v>0</v>
      </c>
      <c r="Q243" s="255">
        <v>0</v>
      </c>
      <c r="R243" s="255">
        <f>Q243*H243</f>
        <v>0</v>
      </c>
      <c r="S243" s="255">
        <v>0</v>
      </c>
      <c r="T243" s="25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57" t="s">
        <v>194</v>
      </c>
      <c r="AT243" s="257" t="s">
        <v>190</v>
      </c>
      <c r="AU243" s="257" t="s">
        <v>85</v>
      </c>
      <c r="AY243" s="16" t="s">
        <v>188</v>
      </c>
      <c r="BE243" s="258">
        <f>IF(N243="základní",J243,0)</f>
        <v>0</v>
      </c>
      <c r="BF243" s="258">
        <f>IF(N243="snížená",J243,0)</f>
        <v>0</v>
      </c>
      <c r="BG243" s="258">
        <f>IF(N243="zákl. přenesená",J243,0)</f>
        <v>0</v>
      </c>
      <c r="BH243" s="258">
        <f>IF(N243="sníž. přenesená",J243,0)</f>
        <v>0</v>
      </c>
      <c r="BI243" s="258">
        <f>IF(N243="nulová",J243,0)</f>
        <v>0</v>
      </c>
      <c r="BJ243" s="16" t="s">
        <v>85</v>
      </c>
      <c r="BK243" s="258">
        <f>ROUND(I243*H243,2)</f>
        <v>0</v>
      </c>
      <c r="BL243" s="16" t="s">
        <v>194</v>
      </c>
      <c r="BM243" s="257" t="s">
        <v>289</v>
      </c>
    </row>
    <row r="244" s="12" customFormat="1" ht="22.8" customHeight="1">
      <c r="A244" s="12"/>
      <c r="B244" s="229"/>
      <c r="C244" s="230"/>
      <c r="D244" s="231" t="s">
        <v>72</v>
      </c>
      <c r="E244" s="243" t="s">
        <v>290</v>
      </c>
      <c r="F244" s="243" t="s">
        <v>291</v>
      </c>
      <c r="G244" s="230"/>
      <c r="H244" s="230"/>
      <c r="I244" s="233"/>
      <c r="J244" s="244">
        <f>BK244</f>
        <v>0</v>
      </c>
      <c r="K244" s="230"/>
      <c r="L244" s="235"/>
      <c r="M244" s="236"/>
      <c r="N244" s="237"/>
      <c r="O244" s="237"/>
      <c r="P244" s="238">
        <f>SUM(P245:P246)</f>
        <v>0</v>
      </c>
      <c r="Q244" s="237"/>
      <c r="R244" s="238">
        <f>SUM(R245:R246)</f>
        <v>0.031960000000000002</v>
      </c>
      <c r="S244" s="237"/>
      <c r="T244" s="239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40" t="s">
        <v>80</v>
      </c>
      <c r="AT244" s="241" t="s">
        <v>72</v>
      </c>
      <c r="AU244" s="241" t="s">
        <v>80</v>
      </c>
      <c r="AY244" s="240" t="s">
        <v>188</v>
      </c>
      <c r="BK244" s="242">
        <f>SUM(BK245:BK246)</f>
        <v>0</v>
      </c>
    </row>
    <row r="245" s="2" customFormat="1" ht="21.75" customHeight="1">
      <c r="A245" s="37"/>
      <c r="B245" s="38"/>
      <c r="C245" s="245" t="s">
        <v>292</v>
      </c>
      <c r="D245" s="245" t="s">
        <v>190</v>
      </c>
      <c r="E245" s="246" t="s">
        <v>293</v>
      </c>
      <c r="F245" s="247" t="s">
        <v>294</v>
      </c>
      <c r="G245" s="248" t="s">
        <v>193</v>
      </c>
      <c r="H245" s="249">
        <v>17</v>
      </c>
      <c r="I245" s="250"/>
      <c r="J245" s="251">
        <f>ROUND(I245*H245,2)</f>
        <v>0</v>
      </c>
      <c r="K245" s="252"/>
      <c r="L245" s="43"/>
      <c r="M245" s="253" t="s">
        <v>1</v>
      </c>
      <c r="N245" s="254" t="s">
        <v>39</v>
      </c>
      <c r="O245" s="90"/>
      <c r="P245" s="255">
        <f>O245*H245</f>
        <v>0</v>
      </c>
      <c r="Q245" s="255">
        <v>0.0018799999999999999</v>
      </c>
      <c r="R245" s="255">
        <f>Q245*H245</f>
        <v>0.031960000000000002</v>
      </c>
      <c r="S245" s="255">
        <v>0</v>
      </c>
      <c r="T245" s="256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57" t="s">
        <v>194</v>
      </c>
      <c r="AT245" s="257" t="s">
        <v>190</v>
      </c>
      <c r="AU245" s="257" t="s">
        <v>85</v>
      </c>
      <c r="AY245" s="16" t="s">
        <v>188</v>
      </c>
      <c r="BE245" s="258">
        <f>IF(N245="základní",J245,0)</f>
        <v>0</v>
      </c>
      <c r="BF245" s="258">
        <f>IF(N245="snížená",J245,0)</f>
        <v>0</v>
      </c>
      <c r="BG245" s="258">
        <f>IF(N245="zákl. přenesená",J245,0)</f>
        <v>0</v>
      </c>
      <c r="BH245" s="258">
        <f>IF(N245="sníž. přenesená",J245,0)</f>
        <v>0</v>
      </c>
      <c r="BI245" s="258">
        <f>IF(N245="nulová",J245,0)</f>
        <v>0</v>
      </c>
      <c r="BJ245" s="16" t="s">
        <v>85</v>
      </c>
      <c r="BK245" s="258">
        <f>ROUND(I245*H245,2)</f>
        <v>0</v>
      </c>
      <c r="BL245" s="16" t="s">
        <v>194</v>
      </c>
      <c r="BM245" s="257" t="s">
        <v>295</v>
      </c>
    </row>
    <row r="246" s="14" customFormat="1">
      <c r="A246" s="14"/>
      <c r="B246" s="270"/>
      <c r="C246" s="271"/>
      <c r="D246" s="261" t="s">
        <v>196</v>
      </c>
      <c r="E246" s="272" t="s">
        <v>1</v>
      </c>
      <c r="F246" s="273" t="s">
        <v>273</v>
      </c>
      <c r="G246" s="271"/>
      <c r="H246" s="274">
        <v>17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196</v>
      </c>
      <c r="AU246" s="280" t="s">
        <v>85</v>
      </c>
      <c r="AV246" s="14" t="s">
        <v>85</v>
      </c>
      <c r="AW246" s="14" t="s">
        <v>30</v>
      </c>
      <c r="AX246" s="14" t="s">
        <v>73</v>
      </c>
      <c r="AY246" s="280" t="s">
        <v>188</v>
      </c>
    </row>
    <row r="247" s="12" customFormat="1" ht="22.8" customHeight="1">
      <c r="A247" s="12"/>
      <c r="B247" s="229"/>
      <c r="C247" s="230"/>
      <c r="D247" s="231" t="s">
        <v>72</v>
      </c>
      <c r="E247" s="243" t="s">
        <v>292</v>
      </c>
      <c r="F247" s="243" t="s">
        <v>296</v>
      </c>
      <c r="G247" s="230"/>
      <c r="H247" s="230"/>
      <c r="I247" s="233"/>
      <c r="J247" s="244">
        <f>BK247</f>
        <v>0</v>
      </c>
      <c r="K247" s="230"/>
      <c r="L247" s="235"/>
      <c r="M247" s="236"/>
      <c r="N247" s="237"/>
      <c r="O247" s="237"/>
      <c r="P247" s="238">
        <f>SUM(P248:P295)</f>
        <v>0</v>
      </c>
      <c r="Q247" s="237"/>
      <c r="R247" s="238">
        <f>SUM(R248:R295)</f>
        <v>0.042821999999999999</v>
      </c>
      <c r="S247" s="237"/>
      <c r="T247" s="239">
        <f>SUM(T248:T295)</f>
        <v>2.4570000000000003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40" t="s">
        <v>80</v>
      </c>
      <c r="AT247" s="241" t="s">
        <v>72</v>
      </c>
      <c r="AU247" s="241" t="s">
        <v>80</v>
      </c>
      <c r="AY247" s="240" t="s">
        <v>188</v>
      </c>
      <c r="BK247" s="242">
        <f>SUM(BK248:BK295)</f>
        <v>0</v>
      </c>
    </row>
    <row r="248" s="2" customFormat="1" ht="44.25" customHeight="1">
      <c r="A248" s="37"/>
      <c r="B248" s="38"/>
      <c r="C248" s="245" t="s">
        <v>297</v>
      </c>
      <c r="D248" s="245" t="s">
        <v>190</v>
      </c>
      <c r="E248" s="246" t="s">
        <v>298</v>
      </c>
      <c r="F248" s="247" t="s">
        <v>299</v>
      </c>
      <c r="G248" s="248" t="s">
        <v>300</v>
      </c>
      <c r="H248" s="249">
        <v>96</v>
      </c>
      <c r="I248" s="250"/>
      <c r="J248" s="251">
        <f>ROUND(I248*H248,2)</f>
        <v>0</v>
      </c>
      <c r="K248" s="252"/>
      <c r="L248" s="43"/>
      <c r="M248" s="253" t="s">
        <v>1</v>
      </c>
      <c r="N248" s="254" t="s">
        <v>39</v>
      </c>
      <c r="O248" s="90"/>
      <c r="P248" s="255">
        <f>O248*H248</f>
        <v>0</v>
      </c>
      <c r="Q248" s="255">
        <v>0</v>
      </c>
      <c r="R248" s="255">
        <f>Q248*H248</f>
        <v>0</v>
      </c>
      <c r="S248" s="255">
        <v>0</v>
      </c>
      <c r="T248" s="25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57" t="s">
        <v>194</v>
      </c>
      <c r="AT248" s="257" t="s">
        <v>190</v>
      </c>
      <c r="AU248" s="257" t="s">
        <v>85</v>
      </c>
      <c r="AY248" s="16" t="s">
        <v>188</v>
      </c>
      <c r="BE248" s="258">
        <f>IF(N248="základní",J248,0)</f>
        <v>0</v>
      </c>
      <c r="BF248" s="258">
        <f>IF(N248="snížená",J248,0)</f>
        <v>0</v>
      </c>
      <c r="BG248" s="258">
        <f>IF(N248="zákl. přenesená",J248,0)</f>
        <v>0</v>
      </c>
      <c r="BH248" s="258">
        <f>IF(N248="sníž. přenesená",J248,0)</f>
        <v>0</v>
      </c>
      <c r="BI248" s="258">
        <f>IF(N248="nulová",J248,0)</f>
        <v>0</v>
      </c>
      <c r="BJ248" s="16" t="s">
        <v>85</v>
      </c>
      <c r="BK248" s="258">
        <f>ROUND(I248*H248,2)</f>
        <v>0</v>
      </c>
      <c r="BL248" s="16" t="s">
        <v>194</v>
      </c>
      <c r="BM248" s="257" t="s">
        <v>301</v>
      </c>
    </row>
    <row r="249" s="13" customFormat="1">
      <c r="A249" s="13"/>
      <c r="B249" s="259"/>
      <c r="C249" s="260"/>
      <c r="D249" s="261" t="s">
        <v>196</v>
      </c>
      <c r="E249" s="262" t="s">
        <v>1</v>
      </c>
      <c r="F249" s="263" t="s">
        <v>197</v>
      </c>
      <c r="G249" s="260"/>
      <c r="H249" s="262" t="s">
        <v>1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9" t="s">
        <v>196</v>
      </c>
      <c r="AU249" s="269" t="s">
        <v>85</v>
      </c>
      <c r="AV249" s="13" t="s">
        <v>80</v>
      </c>
      <c r="AW249" s="13" t="s">
        <v>30</v>
      </c>
      <c r="AX249" s="13" t="s">
        <v>73</v>
      </c>
      <c r="AY249" s="269" t="s">
        <v>188</v>
      </c>
    </row>
    <row r="250" s="14" customFormat="1">
      <c r="A250" s="14"/>
      <c r="B250" s="270"/>
      <c r="C250" s="271"/>
      <c r="D250" s="261" t="s">
        <v>196</v>
      </c>
      <c r="E250" s="272" t="s">
        <v>1</v>
      </c>
      <c r="F250" s="273" t="s">
        <v>198</v>
      </c>
      <c r="G250" s="271"/>
      <c r="H250" s="274">
        <v>7</v>
      </c>
      <c r="I250" s="275"/>
      <c r="J250" s="271"/>
      <c r="K250" s="271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196</v>
      </c>
      <c r="AU250" s="280" t="s">
        <v>85</v>
      </c>
      <c r="AV250" s="14" t="s">
        <v>85</v>
      </c>
      <c r="AW250" s="14" t="s">
        <v>30</v>
      </c>
      <c r="AX250" s="14" t="s">
        <v>73</v>
      </c>
      <c r="AY250" s="280" t="s">
        <v>188</v>
      </c>
    </row>
    <row r="251" s="14" customFormat="1">
      <c r="A251" s="14"/>
      <c r="B251" s="270"/>
      <c r="C251" s="271"/>
      <c r="D251" s="261" t="s">
        <v>196</v>
      </c>
      <c r="E251" s="272" t="s">
        <v>1</v>
      </c>
      <c r="F251" s="273" t="s">
        <v>199</v>
      </c>
      <c r="G251" s="271"/>
      <c r="H251" s="274">
        <v>7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196</v>
      </c>
      <c r="AU251" s="280" t="s">
        <v>85</v>
      </c>
      <c r="AV251" s="14" t="s">
        <v>85</v>
      </c>
      <c r="AW251" s="14" t="s">
        <v>30</v>
      </c>
      <c r="AX251" s="14" t="s">
        <v>73</v>
      </c>
      <c r="AY251" s="280" t="s">
        <v>188</v>
      </c>
    </row>
    <row r="252" s="14" customFormat="1">
      <c r="A252" s="14"/>
      <c r="B252" s="270"/>
      <c r="C252" s="271"/>
      <c r="D252" s="261" t="s">
        <v>196</v>
      </c>
      <c r="E252" s="272" t="s">
        <v>1</v>
      </c>
      <c r="F252" s="273" t="s">
        <v>200</v>
      </c>
      <c r="G252" s="271"/>
      <c r="H252" s="274">
        <v>7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196</v>
      </c>
      <c r="AU252" s="280" t="s">
        <v>85</v>
      </c>
      <c r="AV252" s="14" t="s">
        <v>85</v>
      </c>
      <c r="AW252" s="14" t="s">
        <v>30</v>
      </c>
      <c r="AX252" s="14" t="s">
        <v>73</v>
      </c>
      <c r="AY252" s="280" t="s">
        <v>188</v>
      </c>
    </row>
    <row r="253" s="14" customFormat="1">
      <c r="A253" s="14"/>
      <c r="B253" s="270"/>
      <c r="C253" s="271"/>
      <c r="D253" s="261" t="s">
        <v>196</v>
      </c>
      <c r="E253" s="272" t="s">
        <v>1</v>
      </c>
      <c r="F253" s="273" t="s">
        <v>201</v>
      </c>
      <c r="G253" s="271"/>
      <c r="H253" s="274">
        <v>7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0" t="s">
        <v>196</v>
      </c>
      <c r="AU253" s="280" t="s">
        <v>85</v>
      </c>
      <c r="AV253" s="14" t="s">
        <v>85</v>
      </c>
      <c r="AW253" s="14" t="s">
        <v>30</v>
      </c>
      <c r="AX253" s="14" t="s">
        <v>73</v>
      </c>
      <c r="AY253" s="280" t="s">
        <v>188</v>
      </c>
    </row>
    <row r="254" s="14" customFormat="1">
      <c r="A254" s="14"/>
      <c r="B254" s="270"/>
      <c r="C254" s="271"/>
      <c r="D254" s="261" t="s">
        <v>196</v>
      </c>
      <c r="E254" s="272" t="s">
        <v>1</v>
      </c>
      <c r="F254" s="273" t="s">
        <v>202</v>
      </c>
      <c r="G254" s="271"/>
      <c r="H254" s="274">
        <v>7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196</v>
      </c>
      <c r="AU254" s="280" t="s">
        <v>85</v>
      </c>
      <c r="AV254" s="14" t="s">
        <v>85</v>
      </c>
      <c r="AW254" s="14" t="s">
        <v>30</v>
      </c>
      <c r="AX254" s="14" t="s">
        <v>73</v>
      </c>
      <c r="AY254" s="280" t="s">
        <v>188</v>
      </c>
    </row>
    <row r="255" s="14" customFormat="1">
      <c r="A255" s="14"/>
      <c r="B255" s="270"/>
      <c r="C255" s="271"/>
      <c r="D255" s="261" t="s">
        <v>196</v>
      </c>
      <c r="E255" s="272" t="s">
        <v>1</v>
      </c>
      <c r="F255" s="273" t="s">
        <v>203</v>
      </c>
      <c r="G255" s="271"/>
      <c r="H255" s="274">
        <v>6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196</v>
      </c>
      <c r="AU255" s="280" t="s">
        <v>85</v>
      </c>
      <c r="AV255" s="14" t="s">
        <v>85</v>
      </c>
      <c r="AW255" s="14" t="s">
        <v>30</v>
      </c>
      <c r="AX255" s="14" t="s">
        <v>73</v>
      </c>
      <c r="AY255" s="280" t="s">
        <v>188</v>
      </c>
    </row>
    <row r="256" s="14" customFormat="1">
      <c r="A256" s="14"/>
      <c r="B256" s="270"/>
      <c r="C256" s="271"/>
      <c r="D256" s="261" t="s">
        <v>196</v>
      </c>
      <c r="E256" s="272" t="s">
        <v>1</v>
      </c>
      <c r="F256" s="273" t="s">
        <v>204</v>
      </c>
      <c r="G256" s="271"/>
      <c r="H256" s="274">
        <v>6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196</v>
      </c>
      <c r="AU256" s="280" t="s">
        <v>85</v>
      </c>
      <c r="AV256" s="14" t="s">
        <v>85</v>
      </c>
      <c r="AW256" s="14" t="s">
        <v>30</v>
      </c>
      <c r="AX256" s="14" t="s">
        <v>73</v>
      </c>
      <c r="AY256" s="280" t="s">
        <v>188</v>
      </c>
    </row>
    <row r="257" s="14" customFormat="1">
      <c r="A257" s="14"/>
      <c r="B257" s="270"/>
      <c r="C257" s="271"/>
      <c r="D257" s="261" t="s">
        <v>196</v>
      </c>
      <c r="E257" s="272" t="s">
        <v>1</v>
      </c>
      <c r="F257" s="273" t="s">
        <v>205</v>
      </c>
      <c r="G257" s="271"/>
      <c r="H257" s="274">
        <v>7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196</v>
      </c>
      <c r="AU257" s="280" t="s">
        <v>85</v>
      </c>
      <c r="AV257" s="14" t="s">
        <v>85</v>
      </c>
      <c r="AW257" s="14" t="s">
        <v>30</v>
      </c>
      <c r="AX257" s="14" t="s">
        <v>73</v>
      </c>
      <c r="AY257" s="280" t="s">
        <v>188</v>
      </c>
    </row>
    <row r="258" s="14" customFormat="1">
      <c r="A258" s="14"/>
      <c r="B258" s="270"/>
      <c r="C258" s="271"/>
      <c r="D258" s="261" t="s">
        <v>196</v>
      </c>
      <c r="E258" s="272" t="s">
        <v>1</v>
      </c>
      <c r="F258" s="273" t="s">
        <v>206</v>
      </c>
      <c r="G258" s="271"/>
      <c r="H258" s="274">
        <v>6</v>
      </c>
      <c r="I258" s="275"/>
      <c r="J258" s="271"/>
      <c r="K258" s="271"/>
      <c r="L258" s="276"/>
      <c r="M258" s="277"/>
      <c r="N258" s="278"/>
      <c r="O258" s="278"/>
      <c r="P258" s="278"/>
      <c r="Q258" s="278"/>
      <c r="R258" s="278"/>
      <c r="S258" s="278"/>
      <c r="T258" s="27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0" t="s">
        <v>196</v>
      </c>
      <c r="AU258" s="280" t="s">
        <v>85</v>
      </c>
      <c r="AV258" s="14" t="s">
        <v>85</v>
      </c>
      <c r="AW258" s="14" t="s">
        <v>30</v>
      </c>
      <c r="AX258" s="14" t="s">
        <v>73</v>
      </c>
      <c r="AY258" s="280" t="s">
        <v>188</v>
      </c>
    </row>
    <row r="259" s="14" customFormat="1">
      <c r="A259" s="14"/>
      <c r="B259" s="270"/>
      <c r="C259" s="271"/>
      <c r="D259" s="261" t="s">
        <v>196</v>
      </c>
      <c r="E259" s="272" t="s">
        <v>1</v>
      </c>
      <c r="F259" s="273" t="s">
        <v>207</v>
      </c>
      <c r="G259" s="271"/>
      <c r="H259" s="274">
        <v>7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0" t="s">
        <v>196</v>
      </c>
      <c r="AU259" s="280" t="s">
        <v>85</v>
      </c>
      <c r="AV259" s="14" t="s">
        <v>85</v>
      </c>
      <c r="AW259" s="14" t="s">
        <v>30</v>
      </c>
      <c r="AX259" s="14" t="s">
        <v>73</v>
      </c>
      <c r="AY259" s="280" t="s">
        <v>188</v>
      </c>
    </row>
    <row r="260" s="14" customFormat="1">
      <c r="A260" s="14"/>
      <c r="B260" s="270"/>
      <c r="C260" s="271"/>
      <c r="D260" s="261" t="s">
        <v>196</v>
      </c>
      <c r="E260" s="272" t="s">
        <v>1</v>
      </c>
      <c r="F260" s="273" t="s">
        <v>208</v>
      </c>
      <c r="G260" s="271"/>
      <c r="H260" s="274">
        <v>7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196</v>
      </c>
      <c r="AU260" s="280" t="s">
        <v>85</v>
      </c>
      <c r="AV260" s="14" t="s">
        <v>85</v>
      </c>
      <c r="AW260" s="14" t="s">
        <v>30</v>
      </c>
      <c r="AX260" s="14" t="s">
        <v>73</v>
      </c>
      <c r="AY260" s="280" t="s">
        <v>188</v>
      </c>
    </row>
    <row r="261" s="14" customFormat="1">
      <c r="A261" s="14"/>
      <c r="B261" s="270"/>
      <c r="C261" s="271"/>
      <c r="D261" s="261" t="s">
        <v>196</v>
      </c>
      <c r="E261" s="272" t="s">
        <v>1</v>
      </c>
      <c r="F261" s="273" t="s">
        <v>209</v>
      </c>
      <c r="G261" s="271"/>
      <c r="H261" s="274">
        <v>8</v>
      </c>
      <c r="I261" s="275"/>
      <c r="J261" s="271"/>
      <c r="K261" s="271"/>
      <c r="L261" s="276"/>
      <c r="M261" s="277"/>
      <c r="N261" s="278"/>
      <c r="O261" s="278"/>
      <c r="P261" s="278"/>
      <c r="Q261" s="278"/>
      <c r="R261" s="278"/>
      <c r="S261" s="278"/>
      <c r="T261" s="27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0" t="s">
        <v>196</v>
      </c>
      <c r="AU261" s="280" t="s">
        <v>85</v>
      </c>
      <c r="AV261" s="14" t="s">
        <v>85</v>
      </c>
      <c r="AW261" s="14" t="s">
        <v>30</v>
      </c>
      <c r="AX261" s="14" t="s">
        <v>73</v>
      </c>
      <c r="AY261" s="280" t="s">
        <v>188</v>
      </c>
    </row>
    <row r="262" s="14" customFormat="1">
      <c r="A262" s="14"/>
      <c r="B262" s="270"/>
      <c r="C262" s="271"/>
      <c r="D262" s="261" t="s">
        <v>196</v>
      </c>
      <c r="E262" s="272" t="s">
        <v>1</v>
      </c>
      <c r="F262" s="273" t="s">
        <v>210</v>
      </c>
      <c r="G262" s="271"/>
      <c r="H262" s="274">
        <v>7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196</v>
      </c>
      <c r="AU262" s="280" t="s">
        <v>85</v>
      </c>
      <c r="AV262" s="14" t="s">
        <v>85</v>
      </c>
      <c r="AW262" s="14" t="s">
        <v>30</v>
      </c>
      <c r="AX262" s="14" t="s">
        <v>73</v>
      </c>
      <c r="AY262" s="280" t="s">
        <v>188</v>
      </c>
    </row>
    <row r="263" s="14" customFormat="1">
      <c r="A263" s="14"/>
      <c r="B263" s="270"/>
      <c r="C263" s="271"/>
      <c r="D263" s="261" t="s">
        <v>196</v>
      </c>
      <c r="E263" s="272" t="s">
        <v>1</v>
      </c>
      <c r="F263" s="273" t="s">
        <v>211</v>
      </c>
      <c r="G263" s="271"/>
      <c r="H263" s="274">
        <v>7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196</v>
      </c>
      <c r="AU263" s="280" t="s">
        <v>85</v>
      </c>
      <c r="AV263" s="14" t="s">
        <v>85</v>
      </c>
      <c r="AW263" s="14" t="s">
        <v>30</v>
      </c>
      <c r="AX263" s="14" t="s">
        <v>73</v>
      </c>
      <c r="AY263" s="280" t="s">
        <v>188</v>
      </c>
    </row>
    <row r="264" s="2" customFormat="1" ht="21.75" customHeight="1">
      <c r="A264" s="37"/>
      <c r="B264" s="38"/>
      <c r="C264" s="245" t="s">
        <v>302</v>
      </c>
      <c r="D264" s="245" t="s">
        <v>190</v>
      </c>
      <c r="E264" s="246" t="s">
        <v>303</v>
      </c>
      <c r="F264" s="247" t="s">
        <v>304</v>
      </c>
      <c r="G264" s="248" t="s">
        <v>305</v>
      </c>
      <c r="H264" s="249">
        <v>35.100000000000001</v>
      </c>
      <c r="I264" s="250"/>
      <c r="J264" s="251">
        <f>ROUND(I264*H264,2)</f>
        <v>0</v>
      </c>
      <c r="K264" s="252"/>
      <c r="L264" s="43"/>
      <c r="M264" s="253" t="s">
        <v>1</v>
      </c>
      <c r="N264" s="254" t="s">
        <v>39</v>
      </c>
      <c r="O264" s="90"/>
      <c r="P264" s="255">
        <f>O264*H264</f>
        <v>0</v>
      </c>
      <c r="Q264" s="255">
        <v>0.00122</v>
      </c>
      <c r="R264" s="255">
        <f>Q264*H264</f>
        <v>0.042821999999999999</v>
      </c>
      <c r="S264" s="255">
        <v>0.070000000000000007</v>
      </c>
      <c r="T264" s="256">
        <f>S264*H264</f>
        <v>2.4570000000000003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57" t="s">
        <v>194</v>
      </c>
      <c r="AT264" s="257" t="s">
        <v>190</v>
      </c>
      <c r="AU264" s="257" t="s">
        <v>85</v>
      </c>
      <c r="AY264" s="16" t="s">
        <v>188</v>
      </c>
      <c r="BE264" s="258">
        <f>IF(N264="základní",J264,0)</f>
        <v>0</v>
      </c>
      <c r="BF264" s="258">
        <f>IF(N264="snížená",J264,0)</f>
        <v>0</v>
      </c>
      <c r="BG264" s="258">
        <f>IF(N264="zákl. přenesená",J264,0)</f>
        <v>0</v>
      </c>
      <c r="BH264" s="258">
        <f>IF(N264="sníž. přenesená",J264,0)</f>
        <v>0</v>
      </c>
      <c r="BI264" s="258">
        <f>IF(N264="nulová",J264,0)</f>
        <v>0</v>
      </c>
      <c r="BJ264" s="16" t="s">
        <v>85</v>
      </c>
      <c r="BK264" s="258">
        <f>ROUND(I264*H264,2)</f>
        <v>0</v>
      </c>
      <c r="BL264" s="16" t="s">
        <v>194</v>
      </c>
      <c r="BM264" s="257" t="s">
        <v>306</v>
      </c>
    </row>
    <row r="265" s="13" customFormat="1">
      <c r="A265" s="13"/>
      <c r="B265" s="259"/>
      <c r="C265" s="260"/>
      <c r="D265" s="261" t="s">
        <v>196</v>
      </c>
      <c r="E265" s="262" t="s">
        <v>1</v>
      </c>
      <c r="F265" s="263" t="s">
        <v>197</v>
      </c>
      <c r="G265" s="260"/>
      <c r="H265" s="262" t="s">
        <v>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196</v>
      </c>
      <c r="AU265" s="269" t="s">
        <v>85</v>
      </c>
      <c r="AV265" s="13" t="s">
        <v>80</v>
      </c>
      <c r="AW265" s="13" t="s">
        <v>30</v>
      </c>
      <c r="AX265" s="13" t="s">
        <v>73</v>
      </c>
      <c r="AY265" s="269" t="s">
        <v>188</v>
      </c>
    </row>
    <row r="266" s="14" customFormat="1">
      <c r="A266" s="14"/>
      <c r="B266" s="270"/>
      <c r="C266" s="271"/>
      <c r="D266" s="261" t="s">
        <v>196</v>
      </c>
      <c r="E266" s="272" t="s">
        <v>1</v>
      </c>
      <c r="F266" s="273" t="s">
        <v>307</v>
      </c>
      <c r="G266" s="271"/>
      <c r="H266" s="274">
        <v>2.6000000000000001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0" t="s">
        <v>196</v>
      </c>
      <c r="AU266" s="280" t="s">
        <v>85</v>
      </c>
      <c r="AV266" s="14" t="s">
        <v>85</v>
      </c>
      <c r="AW266" s="14" t="s">
        <v>30</v>
      </c>
      <c r="AX266" s="14" t="s">
        <v>73</v>
      </c>
      <c r="AY266" s="280" t="s">
        <v>188</v>
      </c>
    </row>
    <row r="267" s="14" customFormat="1">
      <c r="A267" s="14"/>
      <c r="B267" s="270"/>
      <c r="C267" s="271"/>
      <c r="D267" s="261" t="s">
        <v>196</v>
      </c>
      <c r="E267" s="272" t="s">
        <v>1</v>
      </c>
      <c r="F267" s="273" t="s">
        <v>308</v>
      </c>
      <c r="G267" s="271"/>
      <c r="H267" s="274">
        <v>2.6000000000000001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0" t="s">
        <v>196</v>
      </c>
      <c r="AU267" s="280" t="s">
        <v>85</v>
      </c>
      <c r="AV267" s="14" t="s">
        <v>85</v>
      </c>
      <c r="AW267" s="14" t="s">
        <v>30</v>
      </c>
      <c r="AX267" s="14" t="s">
        <v>73</v>
      </c>
      <c r="AY267" s="280" t="s">
        <v>188</v>
      </c>
    </row>
    <row r="268" s="14" customFormat="1">
      <c r="A268" s="14"/>
      <c r="B268" s="270"/>
      <c r="C268" s="271"/>
      <c r="D268" s="261" t="s">
        <v>196</v>
      </c>
      <c r="E268" s="272" t="s">
        <v>1</v>
      </c>
      <c r="F268" s="273" t="s">
        <v>309</v>
      </c>
      <c r="G268" s="271"/>
      <c r="H268" s="274">
        <v>2.6000000000000001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0" t="s">
        <v>196</v>
      </c>
      <c r="AU268" s="280" t="s">
        <v>85</v>
      </c>
      <c r="AV268" s="14" t="s">
        <v>85</v>
      </c>
      <c r="AW268" s="14" t="s">
        <v>30</v>
      </c>
      <c r="AX268" s="14" t="s">
        <v>73</v>
      </c>
      <c r="AY268" s="280" t="s">
        <v>188</v>
      </c>
    </row>
    <row r="269" s="14" customFormat="1">
      <c r="A269" s="14"/>
      <c r="B269" s="270"/>
      <c r="C269" s="271"/>
      <c r="D269" s="261" t="s">
        <v>196</v>
      </c>
      <c r="E269" s="272" t="s">
        <v>1</v>
      </c>
      <c r="F269" s="273" t="s">
        <v>310</v>
      </c>
      <c r="G269" s="271"/>
      <c r="H269" s="274">
        <v>2.6000000000000001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196</v>
      </c>
      <c r="AU269" s="280" t="s">
        <v>85</v>
      </c>
      <c r="AV269" s="14" t="s">
        <v>85</v>
      </c>
      <c r="AW269" s="14" t="s">
        <v>30</v>
      </c>
      <c r="AX269" s="14" t="s">
        <v>73</v>
      </c>
      <c r="AY269" s="280" t="s">
        <v>188</v>
      </c>
    </row>
    <row r="270" s="14" customFormat="1">
      <c r="A270" s="14"/>
      <c r="B270" s="270"/>
      <c r="C270" s="271"/>
      <c r="D270" s="261" t="s">
        <v>196</v>
      </c>
      <c r="E270" s="272" t="s">
        <v>1</v>
      </c>
      <c r="F270" s="273" t="s">
        <v>311</v>
      </c>
      <c r="G270" s="271"/>
      <c r="H270" s="274">
        <v>2.2999999999999998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196</v>
      </c>
      <c r="AU270" s="280" t="s">
        <v>85</v>
      </c>
      <c r="AV270" s="14" t="s">
        <v>85</v>
      </c>
      <c r="AW270" s="14" t="s">
        <v>30</v>
      </c>
      <c r="AX270" s="14" t="s">
        <v>73</v>
      </c>
      <c r="AY270" s="280" t="s">
        <v>188</v>
      </c>
    </row>
    <row r="271" s="14" customFormat="1">
      <c r="A271" s="14"/>
      <c r="B271" s="270"/>
      <c r="C271" s="271"/>
      <c r="D271" s="261" t="s">
        <v>196</v>
      </c>
      <c r="E271" s="272" t="s">
        <v>1</v>
      </c>
      <c r="F271" s="273" t="s">
        <v>312</v>
      </c>
      <c r="G271" s="271"/>
      <c r="H271" s="274">
        <v>2.1000000000000001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196</v>
      </c>
      <c r="AU271" s="280" t="s">
        <v>85</v>
      </c>
      <c r="AV271" s="14" t="s">
        <v>85</v>
      </c>
      <c r="AW271" s="14" t="s">
        <v>30</v>
      </c>
      <c r="AX271" s="14" t="s">
        <v>73</v>
      </c>
      <c r="AY271" s="280" t="s">
        <v>188</v>
      </c>
    </row>
    <row r="272" s="14" customFormat="1">
      <c r="A272" s="14"/>
      <c r="B272" s="270"/>
      <c r="C272" s="271"/>
      <c r="D272" s="261" t="s">
        <v>196</v>
      </c>
      <c r="E272" s="272" t="s">
        <v>1</v>
      </c>
      <c r="F272" s="273" t="s">
        <v>313</v>
      </c>
      <c r="G272" s="271"/>
      <c r="H272" s="274">
        <v>2.3999999999999999</v>
      </c>
      <c r="I272" s="275"/>
      <c r="J272" s="271"/>
      <c r="K272" s="271"/>
      <c r="L272" s="276"/>
      <c r="M272" s="277"/>
      <c r="N272" s="278"/>
      <c r="O272" s="278"/>
      <c r="P272" s="278"/>
      <c r="Q272" s="278"/>
      <c r="R272" s="278"/>
      <c r="S272" s="278"/>
      <c r="T272" s="27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0" t="s">
        <v>196</v>
      </c>
      <c r="AU272" s="280" t="s">
        <v>85</v>
      </c>
      <c r="AV272" s="14" t="s">
        <v>85</v>
      </c>
      <c r="AW272" s="14" t="s">
        <v>30</v>
      </c>
      <c r="AX272" s="14" t="s">
        <v>73</v>
      </c>
      <c r="AY272" s="280" t="s">
        <v>188</v>
      </c>
    </row>
    <row r="273" s="14" customFormat="1">
      <c r="A273" s="14"/>
      <c r="B273" s="270"/>
      <c r="C273" s="271"/>
      <c r="D273" s="261" t="s">
        <v>196</v>
      </c>
      <c r="E273" s="272" t="s">
        <v>1</v>
      </c>
      <c r="F273" s="273" t="s">
        <v>314</v>
      </c>
      <c r="G273" s="271"/>
      <c r="H273" s="274">
        <v>2.6000000000000001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0" t="s">
        <v>196</v>
      </c>
      <c r="AU273" s="280" t="s">
        <v>85</v>
      </c>
      <c r="AV273" s="14" t="s">
        <v>85</v>
      </c>
      <c r="AW273" s="14" t="s">
        <v>30</v>
      </c>
      <c r="AX273" s="14" t="s">
        <v>73</v>
      </c>
      <c r="AY273" s="280" t="s">
        <v>188</v>
      </c>
    </row>
    <row r="274" s="14" customFormat="1">
      <c r="A274" s="14"/>
      <c r="B274" s="270"/>
      <c r="C274" s="271"/>
      <c r="D274" s="261" t="s">
        <v>196</v>
      </c>
      <c r="E274" s="272" t="s">
        <v>1</v>
      </c>
      <c r="F274" s="273" t="s">
        <v>315</v>
      </c>
      <c r="G274" s="271"/>
      <c r="H274" s="274">
        <v>2.3999999999999999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196</v>
      </c>
      <c r="AU274" s="280" t="s">
        <v>85</v>
      </c>
      <c r="AV274" s="14" t="s">
        <v>85</v>
      </c>
      <c r="AW274" s="14" t="s">
        <v>30</v>
      </c>
      <c r="AX274" s="14" t="s">
        <v>73</v>
      </c>
      <c r="AY274" s="280" t="s">
        <v>188</v>
      </c>
    </row>
    <row r="275" s="14" customFormat="1">
      <c r="A275" s="14"/>
      <c r="B275" s="270"/>
      <c r="C275" s="271"/>
      <c r="D275" s="261" t="s">
        <v>196</v>
      </c>
      <c r="E275" s="272" t="s">
        <v>1</v>
      </c>
      <c r="F275" s="273" t="s">
        <v>316</v>
      </c>
      <c r="G275" s="271"/>
      <c r="H275" s="274">
        <v>2.6000000000000001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196</v>
      </c>
      <c r="AU275" s="280" t="s">
        <v>85</v>
      </c>
      <c r="AV275" s="14" t="s">
        <v>85</v>
      </c>
      <c r="AW275" s="14" t="s">
        <v>30</v>
      </c>
      <c r="AX275" s="14" t="s">
        <v>73</v>
      </c>
      <c r="AY275" s="280" t="s">
        <v>188</v>
      </c>
    </row>
    <row r="276" s="14" customFormat="1">
      <c r="A276" s="14"/>
      <c r="B276" s="270"/>
      <c r="C276" s="271"/>
      <c r="D276" s="261" t="s">
        <v>196</v>
      </c>
      <c r="E276" s="272" t="s">
        <v>1</v>
      </c>
      <c r="F276" s="273" t="s">
        <v>317</v>
      </c>
      <c r="G276" s="271"/>
      <c r="H276" s="274">
        <v>2.6000000000000001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0" t="s">
        <v>196</v>
      </c>
      <c r="AU276" s="280" t="s">
        <v>85</v>
      </c>
      <c r="AV276" s="14" t="s">
        <v>85</v>
      </c>
      <c r="AW276" s="14" t="s">
        <v>30</v>
      </c>
      <c r="AX276" s="14" t="s">
        <v>73</v>
      </c>
      <c r="AY276" s="280" t="s">
        <v>188</v>
      </c>
    </row>
    <row r="277" s="14" customFormat="1">
      <c r="A277" s="14"/>
      <c r="B277" s="270"/>
      <c r="C277" s="271"/>
      <c r="D277" s="261" t="s">
        <v>196</v>
      </c>
      <c r="E277" s="272" t="s">
        <v>1</v>
      </c>
      <c r="F277" s="273" t="s">
        <v>318</v>
      </c>
      <c r="G277" s="271"/>
      <c r="H277" s="274">
        <v>2.5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196</v>
      </c>
      <c r="AU277" s="280" t="s">
        <v>85</v>
      </c>
      <c r="AV277" s="14" t="s">
        <v>85</v>
      </c>
      <c r="AW277" s="14" t="s">
        <v>30</v>
      </c>
      <c r="AX277" s="14" t="s">
        <v>73</v>
      </c>
      <c r="AY277" s="280" t="s">
        <v>188</v>
      </c>
    </row>
    <row r="278" s="14" customFormat="1">
      <c r="A278" s="14"/>
      <c r="B278" s="270"/>
      <c r="C278" s="271"/>
      <c r="D278" s="261" t="s">
        <v>196</v>
      </c>
      <c r="E278" s="272" t="s">
        <v>1</v>
      </c>
      <c r="F278" s="273" t="s">
        <v>319</v>
      </c>
      <c r="G278" s="271"/>
      <c r="H278" s="274">
        <v>2.6000000000000001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0" t="s">
        <v>196</v>
      </c>
      <c r="AU278" s="280" t="s">
        <v>85</v>
      </c>
      <c r="AV278" s="14" t="s">
        <v>85</v>
      </c>
      <c r="AW278" s="14" t="s">
        <v>30</v>
      </c>
      <c r="AX278" s="14" t="s">
        <v>73</v>
      </c>
      <c r="AY278" s="280" t="s">
        <v>188</v>
      </c>
    </row>
    <row r="279" s="14" customFormat="1">
      <c r="A279" s="14"/>
      <c r="B279" s="270"/>
      <c r="C279" s="271"/>
      <c r="D279" s="261" t="s">
        <v>196</v>
      </c>
      <c r="E279" s="272" t="s">
        <v>1</v>
      </c>
      <c r="F279" s="273" t="s">
        <v>320</v>
      </c>
      <c r="G279" s="271"/>
      <c r="H279" s="274">
        <v>2.6000000000000001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0" t="s">
        <v>196</v>
      </c>
      <c r="AU279" s="280" t="s">
        <v>85</v>
      </c>
      <c r="AV279" s="14" t="s">
        <v>85</v>
      </c>
      <c r="AW279" s="14" t="s">
        <v>30</v>
      </c>
      <c r="AX279" s="14" t="s">
        <v>73</v>
      </c>
      <c r="AY279" s="280" t="s">
        <v>188</v>
      </c>
    </row>
    <row r="280" s="2" customFormat="1" ht="21.75" customHeight="1">
      <c r="A280" s="37"/>
      <c r="B280" s="38"/>
      <c r="C280" s="245" t="s">
        <v>321</v>
      </c>
      <c r="D280" s="245" t="s">
        <v>190</v>
      </c>
      <c r="E280" s="246" t="s">
        <v>322</v>
      </c>
      <c r="F280" s="247" t="s">
        <v>323</v>
      </c>
      <c r="G280" s="248" t="s">
        <v>305</v>
      </c>
      <c r="H280" s="249">
        <v>35.100000000000001</v>
      </c>
      <c r="I280" s="250"/>
      <c r="J280" s="251">
        <f>ROUND(I280*H280,2)</f>
        <v>0</v>
      </c>
      <c r="K280" s="252"/>
      <c r="L280" s="43"/>
      <c r="M280" s="253" t="s">
        <v>1</v>
      </c>
      <c r="N280" s="254" t="s">
        <v>39</v>
      </c>
      <c r="O280" s="90"/>
      <c r="P280" s="255">
        <f>O280*H280</f>
        <v>0</v>
      </c>
      <c r="Q280" s="255">
        <v>0</v>
      </c>
      <c r="R280" s="255">
        <f>Q280*H280</f>
        <v>0</v>
      </c>
      <c r="S280" s="255">
        <v>0</v>
      </c>
      <c r="T280" s="256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57" t="s">
        <v>194</v>
      </c>
      <c r="AT280" s="257" t="s">
        <v>190</v>
      </c>
      <c r="AU280" s="257" t="s">
        <v>85</v>
      </c>
      <c r="AY280" s="16" t="s">
        <v>188</v>
      </c>
      <c r="BE280" s="258">
        <f>IF(N280="základní",J280,0)</f>
        <v>0</v>
      </c>
      <c r="BF280" s="258">
        <f>IF(N280="snížená",J280,0)</f>
        <v>0</v>
      </c>
      <c r="BG280" s="258">
        <f>IF(N280="zákl. přenesená",J280,0)</f>
        <v>0</v>
      </c>
      <c r="BH280" s="258">
        <f>IF(N280="sníž. přenesená",J280,0)</f>
        <v>0</v>
      </c>
      <c r="BI280" s="258">
        <f>IF(N280="nulová",J280,0)</f>
        <v>0</v>
      </c>
      <c r="BJ280" s="16" t="s">
        <v>85</v>
      </c>
      <c r="BK280" s="258">
        <f>ROUND(I280*H280,2)</f>
        <v>0</v>
      </c>
      <c r="BL280" s="16" t="s">
        <v>194</v>
      </c>
      <c r="BM280" s="257" t="s">
        <v>324</v>
      </c>
    </row>
    <row r="281" s="13" customFormat="1">
      <c r="A281" s="13"/>
      <c r="B281" s="259"/>
      <c r="C281" s="260"/>
      <c r="D281" s="261" t="s">
        <v>196</v>
      </c>
      <c r="E281" s="262" t="s">
        <v>1</v>
      </c>
      <c r="F281" s="263" t="s">
        <v>197</v>
      </c>
      <c r="G281" s="260"/>
      <c r="H281" s="262" t="s">
        <v>1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9" t="s">
        <v>196</v>
      </c>
      <c r="AU281" s="269" t="s">
        <v>85</v>
      </c>
      <c r="AV281" s="13" t="s">
        <v>80</v>
      </c>
      <c r="AW281" s="13" t="s">
        <v>30</v>
      </c>
      <c r="AX281" s="13" t="s">
        <v>73</v>
      </c>
      <c r="AY281" s="269" t="s">
        <v>188</v>
      </c>
    </row>
    <row r="282" s="14" customFormat="1">
      <c r="A282" s="14"/>
      <c r="B282" s="270"/>
      <c r="C282" s="271"/>
      <c r="D282" s="261" t="s">
        <v>196</v>
      </c>
      <c r="E282" s="272" t="s">
        <v>1</v>
      </c>
      <c r="F282" s="273" t="s">
        <v>307</v>
      </c>
      <c r="G282" s="271"/>
      <c r="H282" s="274">
        <v>2.6000000000000001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196</v>
      </c>
      <c r="AU282" s="280" t="s">
        <v>85</v>
      </c>
      <c r="AV282" s="14" t="s">
        <v>85</v>
      </c>
      <c r="AW282" s="14" t="s">
        <v>30</v>
      </c>
      <c r="AX282" s="14" t="s">
        <v>73</v>
      </c>
      <c r="AY282" s="280" t="s">
        <v>188</v>
      </c>
    </row>
    <row r="283" s="14" customFormat="1">
      <c r="A283" s="14"/>
      <c r="B283" s="270"/>
      <c r="C283" s="271"/>
      <c r="D283" s="261" t="s">
        <v>196</v>
      </c>
      <c r="E283" s="272" t="s">
        <v>1</v>
      </c>
      <c r="F283" s="273" t="s">
        <v>308</v>
      </c>
      <c r="G283" s="271"/>
      <c r="H283" s="274">
        <v>2.6000000000000001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196</v>
      </c>
      <c r="AU283" s="280" t="s">
        <v>85</v>
      </c>
      <c r="AV283" s="14" t="s">
        <v>85</v>
      </c>
      <c r="AW283" s="14" t="s">
        <v>30</v>
      </c>
      <c r="AX283" s="14" t="s">
        <v>73</v>
      </c>
      <c r="AY283" s="280" t="s">
        <v>188</v>
      </c>
    </row>
    <row r="284" s="14" customFormat="1">
      <c r="A284" s="14"/>
      <c r="B284" s="270"/>
      <c r="C284" s="271"/>
      <c r="D284" s="261" t="s">
        <v>196</v>
      </c>
      <c r="E284" s="272" t="s">
        <v>1</v>
      </c>
      <c r="F284" s="273" t="s">
        <v>309</v>
      </c>
      <c r="G284" s="271"/>
      <c r="H284" s="274">
        <v>2.6000000000000001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0" t="s">
        <v>196</v>
      </c>
      <c r="AU284" s="280" t="s">
        <v>85</v>
      </c>
      <c r="AV284" s="14" t="s">
        <v>85</v>
      </c>
      <c r="AW284" s="14" t="s">
        <v>30</v>
      </c>
      <c r="AX284" s="14" t="s">
        <v>73</v>
      </c>
      <c r="AY284" s="280" t="s">
        <v>188</v>
      </c>
    </row>
    <row r="285" s="14" customFormat="1">
      <c r="A285" s="14"/>
      <c r="B285" s="270"/>
      <c r="C285" s="271"/>
      <c r="D285" s="261" t="s">
        <v>196</v>
      </c>
      <c r="E285" s="272" t="s">
        <v>1</v>
      </c>
      <c r="F285" s="273" t="s">
        <v>310</v>
      </c>
      <c r="G285" s="271"/>
      <c r="H285" s="274">
        <v>2.6000000000000001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196</v>
      </c>
      <c r="AU285" s="280" t="s">
        <v>85</v>
      </c>
      <c r="AV285" s="14" t="s">
        <v>85</v>
      </c>
      <c r="AW285" s="14" t="s">
        <v>30</v>
      </c>
      <c r="AX285" s="14" t="s">
        <v>73</v>
      </c>
      <c r="AY285" s="280" t="s">
        <v>188</v>
      </c>
    </row>
    <row r="286" s="14" customFormat="1">
      <c r="A286" s="14"/>
      <c r="B286" s="270"/>
      <c r="C286" s="271"/>
      <c r="D286" s="261" t="s">
        <v>196</v>
      </c>
      <c r="E286" s="272" t="s">
        <v>1</v>
      </c>
      <c r="F286" s="273" t="s">
        <v>311</v>
      </c>
      <c r="G286" s="271"/>
      <c r="H286" s="274">
        <v>2.2999999999999998</v>
      </c>
      <c r="I286" s="275"/>
      <c r="J286" s="271"/>
      <c r="K286" s="271"/>
      <c r="L286" s="276"/>
      <c r="M286" s="277"/>
      <c r="N286" s="278"/>
      <c r="O286" s="278"/>
      <c r="P286" s="278"/>
      <c r="Q286" s="278"/>
      <c r="R286" s="278"/>
      <c r="S286" s="278"/>
      <c r="T286" s="27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0" t="s">
        <v>196</v>
      </c>
      <c r="AU286" s="280" t="s">
        <v>85</v>
      </c>
      <c r="AV286" s="14" t="s">
        <v>85</v>
      </c>
      <c r="AW286" s="14" t="s">
        <v>30</v>
      </c>
      <c r="AX286" s="14" t="s">
        <v>73</v>
      </c>
      <c r="AY286" s="280" t="s">
        <v>188</v>
      </c>
    </row>
    <row r="287" s="14" customFormat="1">
      <c r="A287" s="14"/>
      <c r="B287" s="270"/>
      <c r="C287" s="271"/>
      <c r="D287" s="261" t="s">
        <v>196</v>
      </c>
      <c r="E287" s="272" t="s">
        <v>1</v>
      </c>
      <c r="F287" s="273" t="s">
        <v>312</v>
      </c>
      <c r="G287" s="271"/>
      <c r="H287" s="274">
        <v>2.1000000000000001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0" t="s">
        <v>196</v>
      </c>
      <c r="AU287" s="280" t="s">
        <v>85</v>
      </c>
      <c r="AV287" s="14" t="s">
        <v>85</v>
      </c>
      <c r="AW287" s="14" t="s">
        <v>30</v>
      </c>
      <c r="AX287" s="14" t="s">
        <v>73</v>
      </c>
      <c r="AY287" s="280" t="s">
        <v>188</v>
      </c>
    </row>
    <row r="288" s="14" customFormat="1">
      <c r="A288" s="14"/>
      <c r="B288" s="270"/>
      <c r="C288" s="271"/>
      <c r="D288" s="261" t="s">
        <v>196</v>
      </c>
      <c r="E288" s="272" t="s">
        <v>1</v>
      </c>
      <c r="F288" s="273" t="s">
        <v>313</v>
      </c>
      <c r="G288" s="271"/>
      <c r="H288" s="274">
        <v>2.3999999999999999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196</v>
      </c>
      <c r="AU288" s="280" t="s">
        <v>85</v>
      </c>
      <c r="AV288" s="14" t="s">
        <v>85</v>
      </c>
      <c r="AW288" s="14" t="s">
        <v>30</v>
      </c>
      <c r="AX288" s="14" t="s">
        <v>73</v>
      </c>
      <c r="AY288" s="280" t="s">
        <v>188</v>
      </c>
    </row>
    <row r="289" s="14" customFormat="1">
      <c r="A289" s="14"/>
      <c r="B289" s="270"/>
      <c r="C289" s="271"/>
      <c r="D289" s="261" t="s">
        <v>196</v>
      </c>
      <c r="E289" s="272" t="s">
        <v>1</v>
      </c>
      <c r="F289" s="273" t="s">
        <v>314</v>
      </c>
      <c r="G289" s="271"/>
      <c r="H289" s="274">
        <v>2.6000000000000001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196</v>
      </c>
      <c r="AU289" s="280" t="s">
        <v>85</v>
      </c>
      <c r="AV289" s="14" t="s">
        <v>85</v>
      </c>
      <c r="AW289" s="14" t="s">
        <v>30</v>
      </c>
      <c r="AX289" s="14" t="s">
        <v>73</v>
      </c>
      <c r="AY289" s="280" t="s">
        <v>188</v>
      </c>
    </row>
    <row r="290" s="14" customFormat="1">
      <c r="A290" s="14"/>
      <c r="B290" s="270"/>
      <c r="C290" s="271"/>
      <c r="D290" s="261" t="s">
        <v>196</v>
      </c>
      <c r="E290" s="272" t="s">
        <v>1</v>
      </c>
      <c r="F290" s="273" t="s">
        <v>315</v>
      </c>
      <c r="G290" s="271"/>
      <c r="H290" s="274">
        <v>2.3999999999999999</v>
      </c>
      <c r="I290" s="275"/>
      <c r="J290" s="271"/>
      <c r="K290" s="271"/>
      <c r="L290" s="276"/>
      <c r="M290" s="277"/>
      <c r="N290" s="278"/>
      <c r="O290" s="278"/>
      <c r="P290" s="278"/>
      <c r="Q290" s="278"/>
      <c r="R290" s="278"/>
      <c r="S290" s="278"/>
      <c r="T290" s="27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0" t="s">
        <v>196</v>
      </c>
      <c r="AU290" s="280" t="s">
        <v>85</v>
      </c>
      <c r="AV290" s="14" t="s">
        <v>85</v>
      </c>
      <c r="AW290" s="14" t="s">
        <v>30</v>
      </c>
      <c r="AX290" s="14" t="s">
        <v>73</v>
      </c>
      <c r="AY290" s="280" t="s">
        <v>188</v>
      </c>
    </row>
    <row r="291" s="14" customFormat="1">
      <c r="A291" s="14"/>
      <c r="B291" s="270"/>
      <c r="C291" s="271"/>
      <c r="D291" s="261" t="s">
        <v>196</v>
      </c>
      <c r="E291" s="272" t="s">
        <v>1</v>
      </c>
      <c r="F291" s="273" t="s">
        <v>316</v>
      </c>
      <c r="G291" s="271"/>
      <c r="H291" s="274">
        <v>2.6000000000000001</v>
      </c>
      <c r="I291" s="275"/>
      <c r="J291" s="271"/>
      <c r="K291" s="271"/>
      <c r="L291" s="276"/>
      <c r="M291" s="277"/>
      <c r="N291" s="278"/>
      <c r="O291" s="278"/>
      <c r="P291" s="278"/>
      <c r="Q291" s="278"/>
      <c r="R291" s="278"/>
      <c r="S291" s="278"/>
      <c r="T291" s="27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0" t="s">
        <v>196</v>
      </c>
      <c r="AU291" s="280" t="s">
        <v>85</v>
      </c>
      <c r="AV291" s="14" t="s">
        <v>85</v>
      </c>
      <c r="AW291" s="14" t="s">
        <v>30</v>
      </c>
      <c r="AX291" s="14" t="s">
        <v>73</v>
      </c>
      <c r="AY291" s="280" t="s">
        <v>188</v>
      </c>
    </row>
    <row r="292" s="14" customFormat="1">
      <c r="A292" s="14"/>
      <c r="B292" s="270"/>
      <c r="C292" s="271"/>
      <c r="D292" s="261" t="s">
        <v>196</v>
      </c>
      <c r="E292" s="272" t="s">
        <v>1</v>
      </c>
      <c r="F292" s="273" t="s">
        <v>317</v>
      </c>
      <c r="G292" s="271"/>
      <c r="H292" s="274">
        <v>2.6000000000000001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196</v>
      </c>
      <c r="AU292" s="280" t="s">
        <v>85</v>
      </c>
      <c r="AV292" s="14" t="s">
        <v>85</v>
      </c>
      <c r="AW292" s="14" t="s">
        <v>30</v>
      </c>
      <c r="AX292" s="14" t="s">
        <v>73</v>
      </c>
      <c r="AY292" s="280" t="s">
        <v>188</v>
      </c>
    </row>
    <row r="293" s="14" customFormat="1">
      <c r="A293" s="14"/>
      <c r="B293" s="270"/>
      <c r="C293" s="271"/>
      <c r="D293" s="261" t="s">
        <v>196</v>
      </c>
      <c r="E293" s="272" t="s">
        <v>1</v>
      </c>
      <c r="F293" s="273" t="s">
        <v>318</v>
      </c>
      <c r="G293" s="271"/>
      <c r="H293" s="274">
        <v>2.5</v>
      </c>
      <c r="I293" s="275"/>
      <c r="J293" s="271"/>
      <c r="K293" s="271"/>
      <c r="L293" s="276"/>
      <c r="M293" s="277"/>
      <c r="N293" s="278"/>
      <c r="O293" s="278"/>
      <c r="P293" s="278"/>
      <c r="Q293" s="278"/>
      <c r="R293" s="278"/>
      <c r="S293" s="278"/>
      <c r="T293" s="27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0" t="s">
        <v>196</v>
      </c>
      <c r="AU293" s="280" t="s">
        <v>85</v>
      </c>
      <c r="AV293" s="14" t="s">
        <v>85</v>
      </c>
      <c r="AW293" s="14" t="s">
        <v>30</v>
      </c>
      <c r="AX293" s="14" t="s">
        <v>73</v>
      </c>
      <c r="AY293" s="280" t="s">
        <v>188</v>
      </c>
    </row>
    <row r="294" s="14" customFormat="1">
      <c r="A294" s="14"/>
      <c r="B294" s="270"/>
      <c r="C294" s="271"/>
      <c r="D294" s="261" t="s">
        <v>196</v>
      </c>
      <c r="E294" s="272" t="s">
        <v>1</v>
      </c>
      <c r="F294" s="273" t="s">
        <v>319</v>
      </c>
      <c r="G294" s="271"/>
      <c r="H294" s="274">
        <v>2.6000000000000001</v>
      </c>
      <c r="I294" s="275"/>
      <c r="J294" s="271"/>
      <c r="K294" s="271"/>
      <c r="L294" s="276"/>
      <c r="M294" s="277"/>
      <c r="N294" s="278"/>
      <c r="O294" s="278"/>
      <c r="P294" s="278"/>
      <c r="Q294" s="278"/>
      <c r="R294" s="278"/>
      <c r="S294" s="278"/>
      <c r="T294" s="27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0" t="s">
        <v>196</v>
      </c>
      <c r="AU294" s="280" t="s">
        <v>85</v>
      </c>
      <c r="AV294" s="14" t="s">
        <v>85</v>
      </c>
      <c r="AW294" s="14" t="s">
        <v>30</v>
      </c>
      <c r="AX294" s="14" t="s">
        <v>73</v>
      </c>
      <c r="AY294" s="280" t="s">
        <v>188</v>
      </c>
    </row>
    <row r="295" s="14" customFormat="1">
      <c r="A295" s="14"/>
      <c r="B295" s="270"/>
      <c r="C295" s="271"/>
      <c r="D295" s="261" t="s">
        <v>196</v>
      </c>
      <c r="E295" s="272" t="s">
        <v>1</v>
      </c>
      <c r="F295" s="273" t="s">
        <v>320</v>
      </c>
      <c r="G295" s="271"/>
      <c r="H295" s="274">
        <v>2.6000000000000001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0" t="s">
        <v>196</v>
      </c>
      <c r="AU295" s="280" t="s">
        <v>85</v>
      </c>
      <c r="AV295" s="14" t="s">
        <v>85</v>
      </c>
      <c r="AW295" s="14" t="s">
        <v>30</v>
      </c>
      <c r="AX295" s="14" t="s">
        <v>73</v>
      </c>
      <c r="AY295" s="280" t="s">
        <v>188</v>
      </c>
    </row>
    <row r="296" s="12" customFormat="1" ht="22.8" customHeight="1">
      <c r="A296" s="12"/>
      <c r="B296" s="229"/>
      <c r="C296" s="230"/>
      <c r="D296" s="231" t="s">
        <v>72</v>
      </c>
      <c r="E296" s="243" t="s">
        <v>325</v>
      </c>
      <c r="F296" s="243" t="s">
        <v>326</v>
      </c>
      <c r="G296" s="230"/>
      <c r="H296" s="230"/>
      <c r="I296" s="233"/>
      <c r="J296" s="244">
        <f>BK296</f>
        <v>0</v>
      </c>
      <c r="K296" s="230"/>
      <c r="L296" s="235"/>
      <c r="M296" s="236"/>
      <c r="N296" s="237"/>
      <c r="O296" s="237"/>
      <c r="P296" s="238">
        <f>SUM(P297:P334)</f>
        <v>0</v>
      </c>
      <c r="Q296" s="237"/>
      <c r="R296" s="238">
        <f>SUM(R297:R334)</f>
        <v>0</v>
      </c>
      <c r="S296" s="237"/>
      <c r="T296" s="239">
        <f>SUM(T297:T334)</f>
        <v>3.8260999999999998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40" t="s">
        <v>80</v>
      </c>
      <c r="AT296" s="241" t="s">
        <v>72</v>
      </c>
      <c r="AU296" s="241" t="s">
        <v>80</v>
      </c>
      <c r="AY296" s="240" t="s">
        <v>188</v>
      </c>
      <c r="BK296" s="242">
        <f>SUM(BK297:BK334)</f>
        <v>0</v>
      </c>
    </row>
    <row r="297" s="2" customFormat="1" ht="16.5" customHeight="1">
      <c r="A297" s="37"/>
      <c r="B297" s="38"/>
      <c r="C297" s="245" t="s">
        <v>327</v>
      </c>
      <c r="D297" s="245" t="s">
        <v>190</v>
      </c>
      <c r="E297" s="246" t="s">
        <v>328</v>
      </c>
      <c r="F297" s="247" t="s">
        <v>329</v>
      </c>
      <c r="G297" s="248" t="s">
        <v>300</v>
      </c>
      <c r="H297" s="249">
        <v>22</v>
      </c>
      <c r="I297" s="250"/>
      <c r="J297" s="251">
        <f>ROUND(I297*H297,2)</f>
        <v>0</v>
      </c>
      <c r="K297" s="252"/>
      <c r="L297" s="43"/>
      <c r="M297" s="253" t="s">
        <v>1</v>
      </c>
      <c r="N297" s="254" t="s">
        <v>39</v>
      </c>
      <c r="O297" s="90"/>
      <c r="P297" s="255">
        <f>O297*H297</f>
        <v>0</v>
      </c>
      <c r="Q297" s="255">
        <v>0</v>
      </c>
      <c r="R297" s="255">
        <f>Q297*H297</f>
        <v>0</v>
      </c>
      <c r="S297" s="255">
        <v>0</v>
      </c>
      <c r="T297" s="256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57" t="s">
        <v>194</v>
      </c>
      <c r="AT297" s="257" t="s">
        <v>190</v>
      </c>
      <c r="AU297" s="257" t="s">
        <v>85</v>
      </c>
      <c r="AY297" s="16" t="s">
        <v>188</v>
      </c>
      <c r="BE297" s="258">
        <f>IF(N297="základní",J297,0)</f>
        <v>0</v>
      </c>
      <c r="BF297" s="258">
        <f>IF(N297="snížená",J297,0)</f>
        <v>0</v>
      </c>
      <c r="BG297" s="258">
        <f>IF(N297="zákl. přenesená",J297,0)</f>
        <v>0</v>
      </c>
      <c r="BH297" s="258">
        <f>IF(N297="sníž. přenesená",J297,0)</f>
        <v>0</v>
      </c>
      <c r="BI297" s="258">
        <f>IF(N297="nulová",J297,0)</f>
        <v>0</v>
      </c>
      <c r="BJ297" s="16" t="s">
        <v>85</v>
      </c>
      <c r="BK297" s="258">
        <f>ROUND(I297*H297,2)</f>
        <v>0</v>
      </c>
      <c r="BL297" s="16" t="s">
        <v>194</v>
      </c>
      <c r="BM297" s="257" t="s">
        <v>330</v>
      </c>
    </row>
    <row r="298" s="14" customFormat="1">
      <c r="A298" s="14"/>
      <c r="B298" s="270"/>
      <c r="C298" s="271"/>
      <c r="D298" s="261" t="s">
        <v>196</v>
      </c>
      <c r="E298" s="272" t="s">
        <v>1</v>
      </c>
      <c r="F298" s="273" t="s">
        <v>331</v>
      </c>
      <c r="G298" s="271"/>
      <c r="H298" s="274">
        <v>14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0" t="s">
        <v>196</v>
      </c>
      <c r="AU298" s="280" t="s">
        <v>85</v>
      </c>
      <c r="AV298" s="14" t="s">
        <v>85</v>
      </c>
      <c r="AW298" s="14" t="s">
        <v>30</v>
      </c>
      <c r="AX298" s="14" t="s">
        <v>73</v>
      </c>
      <c r="AY298" s="280" t="s">
        <v>188</v>
      </c>
    </row>
    <row r="299" s="14" customFormat="1">
      <c r="A299" s="14"/>
      <c r="B299" s="270"/>
      <c r="C299" s="271"/>
      <c r="D299" s="261" t="s">
        <v>196</v>
      </c>
      <c r="E299" s="272" t="s">
        <v>1</v>
      </c>
      <c r="F299" s="273" t="s">
        <v>332</v>
      </c>
      <c r="G299" s="271"/>
      <c r="H299" s="274">
        <v>8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196</v>
      </c>
      <c r="AU299" s="280" t="s">
        <v>85</v>
      </c>
      <c r="AV299" s="14" t="s">
        <v>85</v>
      </c>
      <c r="AW299" s="14" t="s">
        <v>30</v>
      </c>
      <c r="AX299" s="14" t="s">
        <v>73</v>
      </c>
      <c r="AY299" s="280" t="s">
        <v>188</v>
      </c>
    </row>
    <row r="300" s="2" customFormat="1" ht="33" customHeight="1">
      <c r="A300" s="37"/>
      <c r="B300" s="38"/>
      <c r="C300" s="245" t="s">
        <v>333</v>
      </c>
      <c r="D300" s="245" t="s">
        <v>190</v>
      </c>
      <c r="E300" s="246" t="s">
        <v>334</v>
      </c>
      <c r="F300" s="247" t="s">
        <v>335</v>
      </c>
      <c r="G300" s="248" t="s">
        <v>336</v>
      </c>
      <c r="H300" s="249">
        <v>0.26800000000000002</v>
      </c>
      <c r="I300" s="250"/>
      <c r="J300" s="251">
        <f>ROUND(I300*H300,2)</f>
        <v>0</v>
      </c>
      <c r="K300" s="252"/>
      <c r="L300" s="43"/>
      <c r="M300" s="253" t="s">
        <v>1</v>
      </c>
      <c r="N300" s="254" t="s">
        <v>39</v>
      </c>
      <c r="O300" s="90"/>
      <c r="P300" s="255">
        <f>O300*H300</f>
        <v>0</v>
      </c>
      <c r="Q300" s="255">
        <v>0</v>
      </c>
      <c r="R300" s="255">
        <f>Q300*H300</f>
        <v>0</v>
      </c>
      <c r="S300" s="255">
        <v>2.2000000000000002</v>
      </c>
      <c r="T300" s="256">
        <f>S300*H300</f>
        <v>0.58960000000000012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7" t="s">
        <v>194</v>
      </c>
      <c r="AT300" s="257" t="s">
        <v>190</v>
      </c>
      <c r="AU300" s="257" t="s">
        <v>85</v>
      </c>
      <c r="AY300" s="16" t="s">
        <v>188</v>
      </c>
      <c r="BE300" s="258">
        <f>IF(N300="základní",J300,0)</f>
        <v>0</v>
      </c>
      <c r="BF300" s="258">
        <f>IF(N300="snížená",J300,0)</f>
        <v>0</v>
      </c>
      <c r="BG300" s="258">
        <f>IF(N300="zákl. přenesená",J300,0)</f>
        <v>0</v>
      </c>
      <c r="BH300" s="258">
        <f>IF(N300="sníž. přenesená",J300,0)</f>
        <v>0</v>
      </c>
      <c r="BI300" s="258">
        <f>IF(N300="nulová",J300,0)</f>
        <v>0</v>
      </c>
      <c r="BJ300" s="16" t="s">
        <v>85</v>
      </c>
      <c r="BK300" s="258">
        <f>ROUND(I300*H300,2)</f>
        <v>0</v>
      </c>
      <c r="BL300" s="16" t="s">
        <v>194</v>
      </c>
      <c r="BM300" s="257" t="s">
        <v>337</v>
      </c>
    </row>
    <row r="301" s="13" customFormat="1">
      <c r="A301" s="13"/>
      <c r="B301" s="259"/>
      <c r="C301" s="260"/>
      <c r="D301" s="261" t="s">
        <v>196</v>
      </c>
      <c r="E301" s="262" t="s">
        <v>1</v>
      </c>
      <c r="F301" s="263" t="s">
        <v>338</v>
      </c>
      <c r="G301" s="260"/>
      <c r="H301" s="262" t="s">
        <v>1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196</v>
      </c>
      <c r="AU301" s="269" t="s">
        <v>85</v>
      </c>
      <c r="AV301" s="13" t="s">
        <v>80</v>
      </c>
      <c r="AW301" s="13" t="s">
        <v>30</v>
      </c>
      <c r="AX301" s="13" t="s">
        <v>73</v>
      </c>
      <c r="AY301" s="269" t="s">
        <v>188</v>
      </c>
    </row>
    <row r="302" s="14" customFormat="1">
      <c r="A302" s="14"/>
      <c r="B302" s="270"/>
      <c r="C302" s="271"/>
      <c r="D302" s="261" t="s">
        <v>196</v>
      </c>
      <c r="E302" s="272" t="s">
        <v>1</v>
      </c>
      <c r="F302" s="273" t="s">
        <v>339</v>
      </c>
      <c r="G302" s="271"/>
      <c r="H302" s="274">
        <v>0.017999999999999999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196</v>
      </c>
      <c r="AU302" s="280" t="s">
        <v>85</v>
      </c>
      <c r="AV302" s="14" t="s">
        <v>85</v>
      </c>
      <c r="AW302" s="14" t="s">
        <v>30</v>
      </c>
      <c r="AX302" s="14" t="s">
        <v>73</v>
      </c>
      <c r="AY302" s="280" t="s">
        <v>188</v>
      </c>
    </row>
    <row r="303" s="14" customFormat="1">
      <c r="A303" s="14"/>
      <c r="B303" s="270"/>
      <c r="C303" s="271"/>
      <c r="D303" s="261" t="s">
        <v>196</v>
      </c>
      <c r="E303" s="272" t="s">
        <v>1</v>
      </c>
      <c r="F303" s="273" t="s">
        <v>340</v>
      </c>
      <c r="G303" s="271"/>
      <c r="H303" s="274">
        <v>0.25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0" t="s">
        <v>196</v>
      </c>
      <c r="AU303" s="280" t="s">
        <v>85</v>
      </c>
      <c r="AV303" s="14" t="s">
        <v>85</v>
      </c>
      <c r="AW303" s="14" t="s">
        <v>30</v>
      </c>
      <c r="AX303" s="14" t="s">
        <v>73</v>
      </c>
      <c r="AY303" s="280" t="s">
        <v>188</v>
      </c>
    </row>
    <row r="304" s="2" customFormat="1" ht="21.75" customHeight="1">
      <c r="A304" s="37"/>
      <c r="B304" s="38"/>
      <c r="C304" s="245" t="s">
        <v>8</v>
      </c>
      <c r="D304" s="245" t="s">
        <v>190</v>
      </c>
      <c r="E304" s="246" t="s">
        <v>341</v>
      </c>
      <c r="F304" s="247" t="s">
        <v>342</v>
      </c>
      <c r="G304" s="248" t="s">
        <v>193</v>
      </c>
      <c r="H304" s="249">
        <v>140</v>
      </c>
      <c r="I304" s="250"/>
      <c r="J304" s="251">
        <f>ROUND(I304*H304,2)</f>
        <v>0</v>
      </c>
      <c r="K304" s="252"/>
      <c r="L304" s="43"/>
      <c r="M304" s="253" t="s">
        <v>1</v>
      </c>
      <c r="N304" s="254" t="s">
        <v>39</v>
      </c>
      <c r="O304" s="90"/>
      <c r="P304" s="255">
        <f>O304*H304</f>
        <v>0</v>
      </c>
      <c r="Q304" s="255">
        <v>0</v>
      </c>
      <c r="R304" s="255">
        <f>Q304*H304</f>
        <v>0</v>
      </c>
      <c r="S304" s="255">
        <v>0</v>
      </c>
      <c r="T304" s="25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57" t="s">
        <v>194</v>
      </c>
      <c r="AT304" s="257" t="s">
        <v>190</v>
      </c>
      <c r="AU304" s="257" t="s">
        <v>85</v>
      </c>
      <c r="AY304" s="16" t="s">
        <v>188</v>
      </c>
      <c r="BE304" s="258">
        <f>IF(N304="základní",J304,0)</f>
        <v>0</v>
      </c>
      <c r="BF304" s="258">
        <f>IF(N304="snížená",J304,0)</f>
        <v>0</v>
      </c>
      <c r="BG304" s="258">
        <f>IF(N304="zákl. přenesená",J304,0)</f>
        <v>0</v>
      </c>
      <c r="BH304" s="258">
        <f>IF(N304="sníž. přenesená",J304,0)</f>
        <v>0</v>
      </c>
      <c r="BI304" s="258">
        <f>IF(N304="nulová",J304,0)</f>
        <v>0</v>
      </c>
      <c r="BJ304" s="16" t="s">
        <v>85</v>
      </c>
      <c r="BK304" s="258">
        <f>ROUND(I304*H304,2)</f>
        <v>0</v>
      </c>
      <c r="BL304" s="16" t="s">
        <v>194</v>
      </c>
      <c r="BM304" s="257" t="s">
        <v>343</v>
      </c>
    </row>
    <row r="305" s="14" customFormat="1">
      <c r="A305" s="14"/>
      <c r="B305" s="270"/>
      <c r="C305" s="271"/>
      <c r="D305" s="261" t="s">
        <v>196</v>
      </c>
      <c r="E305" s="272" t="s">
        <v>1</v>
      </c>
      <c r="F305" s="273" t="s">
        <v>344</v>
      </c>
      <c r="G305" s="271"/>
      <c r="H305" s="274">
        <v>140</v>
      </c>
      <c r="I305" s="275"/>
      <c r="J305" s="271"/>
      <c r="K305" s="271"/>
      <c r="L305" s="276"/>
      <c r="M305" s="277"/>
      <c r="N305" s="278"/>
      <c r="O305" s="278"/>
      <c r="P305" s="278"/>
      <c r="Q305" s="278"/>
      <c r="R305" s="278"/>
      <c r="S305" s="278"/>
      <c r="T305" s="27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0" t="s">
        <v>196</v>
      </c>
      <c r="AU305" s="280" t="s">
        <v>85</v>
      </c>
      <c r="AV305" s="14" t="s">
        <v>85</v>
      </c>
      <c r="AW305" s="14" t="s">
        <v>30</v>
      </c>
      <c r="AX305" s="14" t="s">
        <v>73</v>
      </c>
      <c r="AY305" s="280" t="s">
        <v>188</v>
      </c>
    </row>
    <row r="306" s="2" customFormat="1" ht="21.75" customHeight="1">
      <c r="A306" s="37"/>
      <c r="B306" s="38"/>
      <c r="C306" s="245" t="s">
        <v>345</v>
      </c>
      <c r="D306" s="245" t="s">
        <v>190</v>
      </c>
      <c r="E306" s="246" t="s">
        <v>346</v>
      </c>
      <c r="F306" s="247" t="s">
        <v>347</v>
      </c>
      <c r="G306" s="248" t="s">
        <v>193</v>
      </c>
      <c r="H306" s="249">
        <v>42</v>
      </c>
      <c r="I306" s="250"/>
      <c r="J306" s="251">
        <f>ROUND(I306*H306,2)</f>
        <v>0</v>
      </c>
      <c r="K306" s="252"/>
      <c r="L306" s="43"/>
      <c r="M306" s="253" t="s">
        <v>1</v>
      </c>
      <c r="N306" s="254" t="s">
        <v>39</v>
      </c>
      <c r="O306" s="90"/>
      <c r="P306" s="255">
        <f>O306*H306</f>
        <v>0</v>
      </c>
      <c r="Q306" s="255">
        <v>0</v>
      </c>
      <c r="R306" s="255">
        <f>Q306*H306</f>
        <v>0</v>
      </c>
      <c r="S306" s="255">
        <v>0</v>
      </c>
      <c r="T306" s="25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57" t="s">
        <v>194</v>
      </c>
      <c r="AT306" s="257" t="s">
        <v>190</v>
      </c>
      <c r="AU306" s="257" t="s">
        <v>85</v>
      </c>
      <c r="AY306" s="16" t="s">
        <v>188</v>
      </c>
      <c r="BE306" s="258">
        <f>IF(N306="základní",J306,0)</f>
        <v>0</v>
      </c>
      <c r="BF306" s="258">
        <f>IF(N306="snížená",J306,0)</f>
        <v>0</v>
      </c>
      <c r="BG306" s="258">
        <f>IF(N306="zákl. přenesená",J306,0)</f>
        <v>0</v>
      </c>
      <c r="BH306" s="258">
        <f>IF(N306="sníž. přenesená",J306,0)</f>
        <v>0</v>
      </c>
      <c r="BI306" s="258">
        <f>IF(N306="nulová",J306,0)</f>
        <v>0</v>
      </c>
      <c r="BJ306" s="16" t="s">
        <v>85</v>
      </c>
      <c r="BK306" s="258">
        <f>ROUND(I306*H306,2)</f>
        <v>0</v>
      </c>
      <c r="BL306" s="16" t="s">
        <v>194</v>
      </c>
      <c r="BM306" s="257" t="s">
        <v>348</v>
      </c>
    </row>
    <row r="307" s="14" customFormat="1">
      <c r="A307" s="14"/>
      <c r="B307" s="270"/>
      <c r="C307" s="271"/>
      <c r="D307" s="261" t="s">
        <v>196</v>
      </c>
      <c r="E307" s="272" t="s">
        <v>1</v>
      </c>
      <c r="F307" s="273" t="s">
        <v>349</v>
      </c>
      <c r="G307" s="271"/>
      <c r="H307" s="274">
        <v>42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0" t="s">
        <v>196</v>
      </c>
      <c r="AU307" s="280" t="s">
        <v>85</v>
      </c>
      <c r="AV307" s="14" t="s">
        <v>85</v>
      </c>
      <c r="AW307" s="14" t="s">
        <v>30</v>
      </c>
      <c r="AX307" s="14" t="s">
        <v>73</v>
      </c>
      <c r="AY307" s="280" t="s">
        <v>188</v>
      </c>
    </row>
    <row r="308" s="2" customFormat="1" ht="21.75" customHeight="1">
      <c r="A308" s="37"/>
      <c r="B308" s="38"/>
      <c r="C308" s="245" t="s">
        <v>350</v>
      </c>
      <c r="D308" s="245" t="s">
        <v>190</v>
      </c>
      <c r="E308" s="246" t="s">
        <v>351</v>
      </c>
      <c r="F308" s="247" t="s">
        <v>352</v>
      </c>
      <c r="G308" s="248" t="s">
        <v>193</v>
      </c>
      <c r="H308" s="249">
        <v>42</v>
      </c>
      <c r="I308" s="250"/>
      <c r="J308" s="251">
        <f>ROUND(I308*H308,2)</f>
        <v>0</v>
      </c>
      <c r="K308" s="252"/>
      <c r="L308" s="43"/>
      <c r="M308" s="253" t="s">
        <v>1</v>
      </c>
      <c r="N308" s="254" t="s">
        <v>39</v>
      </c>
      <c r="O308" s="90"/>
      <c r="P308" s="255">
        <f>O308*H308</f>
        <v>0</v>
      </c>
      <c r="Q308" s="255">
        <v>0</v>
      </c>
      <c r="R308" s="255">
        <f>Q308*H308</f>
        <v>0</v>
      </c>
      <c r="S308" s="255">
        <v>0</v>
      </c>
      <c r="T308" s="256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57" t="s">
        <v>194</v>
      </c>
      <c r="AT308" s="257" t="s">
        <v>190</v>
      </c>
      <c r="AU308" s="257" t="s">
        <v>85</v>
      </c>
      <c r="AY308" s="16" t="s">
        <v>188</v>
      </c>
      <c r="BE308" s="258">
        <f>IF(N308="základní",J308,0)</f>
        <v>0</v>
      </c>
      <c r="BF308" s="258">
        <f>IF(N308="snížená",J308,0)</f>
        <v>0</v>
      </c>
      <c r="BG308" s="258">
        <f>IF(N308="zákl. přenesená",J308,0)</f>
        <v>0</v>
      </c>
      <c r="BH308" s="258">
        <f>IF(N308="sníž. přenesená",J308,0)</f>
        <v>0</v>
      </c>
      <c r="BI308" s="258">
        <f>IF(N308="nulová",J308,0)</f>
        <v>0</v>
      </c>
      <c r="BJ308" s="16" t="s">
        <v>85</v>
      </c>
      <c r="BK308" s="258">
        <f>ROUND(I308*H308,2)</f>
        <v>0</v>
      </c>
      <c r="BL308" s="16" t="s">
        <v>194</v>
      </c>
      <c r="BM308" s="257" t="s">
        <v>353</v>
      </c>
    </row>
    <row r="309" s="14" customFormat="1">
      <c r="A309" s="14"/>
      <c r="B309" s="270"/>
      <c r="C309" s="271"/>
      <c r="D309" s="261" t="s">
        <v>196</v>
      </c>
      <c r="E309" s="272" t="s">
        <v>1</v>
      </c>
      <c r="F309" s="273" t="s">
        <v>349</v>
      </c>
      <c r="G309" s="271"/>
      <c r="H309" s="274">
        <v>42</v>
      </c>
      <c r="I309" s="275"/>
      <c r="J309" s="271"/>
      <c r="K309" s="271"/>
      <c r="L309" s="276"/>
      <c r="M309" s="277"/>
      <c r="N309" s="278"/>
      <c r="O309" s="278"/>
      <c r="P309" s="278"/>
      <c r="Q309" s="278"/>
      <c r="R309" s="278"/>
      <c r="S309" s="278"/>
      <c r="T309" s="27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0" t="s">
        <v>196</v>
      </c>
      <c r="AU309" s="280" t="s">
        <v>85</v>
      </c>
      <c r="AV309" s="14" t="s">
        <v>85</v>
      </c>
      <c r="AW309" s="14" t="s">
        <v>30</v>
      </c>
      <c r="AX309" s="14" t="s">
        <v>73</v>
      </c>
      <c r="AY309" s="280" t="s">
        <v>188</v>
      </c>
    </row>
    <row r="310" s="2" customFormat="1" ht="21.75" customHeight="1">
      <c r="A310" s="37"/>
      <c r="B310" s="38"/>
      <c r="C310" s="245" t="s">
        <v>354</v>
      </c>
      <c r="D310" s="245" t="s">
        <v>190</v>
      </c>
      <c r="E310" s="246" t="s">
        <v>355</v>
      </c>
      <c r="F310" s="247" t="s">
        <v>356</v>
      </c>
      <c r="G310" s="248" t="s">
        <v>193</v>
      </c>
      <c r="H310" s="249">
        <v>8</v>
      </c>
      <c r="I310" s="250"/>
      <c r="J310" s="251">
        <f>ROUND(I310*H310,2)</f>
        <v>0</v>
      </c>
      <c r="K310" s="252"/>
      <c r="L310" s="43"/>
      <c r="M310" s="253" t="s">
        <v>1</v>
      </c>
      <c r="N310" s="254" t="s">
        <v>39</v>
      </c>
      <c r="O310" s="90"/>
      <c r="P310" s="255">
        <f>O310*H310</f>
        <v>0</v>
      </c>
      <c r="Q310" s="255">
        <v>0</v>
      </c>
      <c r="R310" s="255">
        <f>Q310*H310</f>
        <v>0</v>
      </c>
      <c r="S310" s="255">
        <v>0.0080000000000000002</v>
      </c>
      <c r="T310" s="256">
        <f>S310*H310</f>
        <v>0.064000000000000001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7" t="s">
        <v>194</v>
      </c>
      <c r="AT310" s="257" t="s">
        <v>190</v>
      </c>
      <c r="AU310" s="257" t="s">
        <v>85</v>
      </c>
      <c r="AY310" s="16" t="s">
        <v>188</v>
      </c>
      <c r="BE310" s="258">
        <f>IF(N310="základní",J310,0)</f>
        <v>0</v>
      </c>
      <c r="BF310" s="258">
        <f>IF(N310="snížená",J310,0)</f>
        <v>0</v>
      </c>
      <c r="BG310" s="258">
        <f>IF(N310="zákl. přenesená",J310,0)</f>
        <v>0</v>
      </c>
      <c r="BH310" s="258">
        <f>IF(N310="sníž. přenesená",J310,0)</f>
        <v>0</v>
      </c>
      <c r="BI310" s="258">
        <f>IF(N310="nulová",J310,0)</f>
        <v>0</v>
      </c>
      <c r="BJ310" s="16" t="s">
        <v>85</v>
      </c>
      <c r="BK310" s="258">
        <f>ROUND(I310*H310,2)</f>
        <v>0</v>
      </c>
      <c r="BL310" s="16" t="s">
        <v>194</v>
      </c>
      <c r="BM310" s="257" t="s">
        <v>357</v>
      </c>
    </row>
    <row r="311" s="13" customFormat="1">
      <c r="A311" s="13"/>
      <c r="B311" s="259"/>
      <c r="C311" s="260"/>
      <c r="D311" s="261" t="s">
        <v>196</v>
      </c>
      <c r="E311" s="262" t="s">
        <v>1</v>
      </c>
      <c r="F311" s="263" t="s">
        <v>217</v>
      </c>
      <c r="G311" s="260"/>
      <c r="H311" s="262" t="s">
        <v>1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196</v>
      </c>
      <c r="AU311" s="269" t="s">
        <v>85</v>
      </c>
      <c r="AV311" s="13" t="s">
        <v>80</v>
      </c>
      <c r="AW311" s="13" t="s">
        <v>30</v>
      </c>
      <c r="AX311" s="13" t="s">
        <v>73</v>
      </c>
      <c r="AY311" s="269" t="s">
        <v>188</v>
      </c>
    </row>
    <row r="312" s="14" customFormat="1">
      <c r="A312" s="14"/>
      <c r="B312" s="270"/>
      <c r="C312" s="271"/>
      <c r="D312" s="261" t="s">
        <v>196</v>
      </c>
      <c r="E312" s="272" t="s">
        <v>1</v>
      </c>
      <c r="F312" s="273" t="s">
        <v>358</v>
      </c>
      <c r="G312" s="271"/>
      <c r="H312" s="274">
        <v>2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196</v>
      </c>
      <c r="AU312" s="280" t="s">
        <v>85</v>
      </c>
      <c r="AV312" s="14" t="s">
        <v>85</v>
      </c>
      <c r="AW312" s="14" t="s">
        <v>30</v>
      </c>
      <c r="AX312" s="14" t="s">
        <v>73</v>
      </c>
      <c r="AY312" s="280" t="s">
        <v>188</v>
      </c>
    </row>
    <row r="313" s="14" customFormat="1">
      <c r="A313" s="14"/>
      <c r="B313" s="270"/>
      <c r="C313" s="271"/>
      <c r="D313" s="261" t="s">
        <v>196</v>
      </c>
      <c r="E313" s="272" t="s">
        <v>1</v>
      </c>
      <c r="F313" s="273" t="s">
        <v>359</v>
      </c>
      <c r="G313" s="271"/>
      <c r="H313" s="274">
        <v>2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196</v>
      </c>
      <c r="AU313" s="280" t="s">
        <v>85</v>
      </c>
      <c r="AV313" s="14" t="s">
        <v>85</v>
      </c>
      <c r="AW313" s="14" t="s">
        <v>30</v>
      </c>
      <c r="AX313" s="14" t="s">
        <v>73</v>
      </c>
      <c r="AY313" s="280" t="s">
        <v>188</v>
      </c>
    </row>
    <row r="314" s="14" customFormat="1">
      <c r="A314" s="14"/>
      <c r="B314" s="270"/>
      <c r="C314" s="271"/>
      <c r="D314" s="261" t="s">
        <v>196</v>
      </c>
      <c r="E314" s="272" t="s">
        <v>1</v>
      </c>
      <c r="F314" s="273" t="s">
        <v>360</v>
      </c>
      <c r="G314" s="271"/>
      <c r="H314" s="274">
        <v>4</v>
      </c>
      <c r="I314" s="275"/>
      <c r="J314" s="271"/>
      <c r="K314" s="271"/>
      <c r="L314" s="276"/>
      <c r="M314" s="277"/>
      <c r="N314" s="278"/>
      <c r="O314" s="278"/>
      <c r="P314" s="278"/>
      <c r="Q314" s="278"/>
      <c r="R314" s="278"/>
      <c r="S314" s="278"/>
      <c r="T314" s="27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0" t="s">
        <v>196</v>
      </c>
      <c r="AU314" s="280" t="s">
        <v>85</v>
      </c>
      <c r="AV314" s="14" t="s">
        <v>85</v>
      </c>
      <c r="AW314" s="14" t="s">
        <v>30</v>
      </c>
      <c r="AX314" s="14" t="s">
        <v>73</v>
      </c>
      <c r="AY314" s="280" t="s">
        <v>188</v>
      </c>
    </row>
    <row r="315" s="2" customFormat="1" ht="21.75" customHeight="1">
      <c r="A315" s="37"/>
      <c r="B315" s="38"/>
      <c r="C315" s="245" t="s">
        <v>361</v>
      </c>
      <c r="D315" s="245" t="s">
        <v>190</v>
      </c>
      <c r="E315" s="246" t="s">
        <v>362</v>
      </c>
      <c r="F315" s="247" t="s">
        <v>363</v>
      </c>
      <c r="G315" s="248" t="s">
        <v>193</v>
      </c>
      <c r="H315" s="249">
        <v>9</v>
      </c>
      <c r="I315" s="250"/>
      <c r="J315" s="251">
        <f>ROUND(I315*H315,2)</f>
        <v>0</v>
      </c>
      <c r="K315" s="252"/>
      <c r="L315" s="43"/>
      <c r="M315" s="253" t="s">
        <v>1</v>
      </c>
      <c r="N315" s="254" t="s">
        <v>39</v>
      </c>
      <c r="O315" s="90"/>
      <c r="P315" s="255">
        <f>O315*H315</f>
        <v>0</v>
      </c>
      <c r="Q315" s="255">
        <v>0</v>
      </c>
      <c r="R315" s="255">
        <f>Q315*H315</f>
        <v>0</v>
      </c>
      <c r="S315" s="255">
        <v>0.089999999999999997</v>
      </c>
      <c r="T315" s="256">
        <f>S315*H315</f>
        <v>0.80999999999999994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57" t="s">
        <v>194</v>
      </c>
      <c r="AT315" s="257" t="s">
        <v>190</v>
      </c>
      <c r="AU315" s="257" t="s">
        <v>85</v>
      </c>
      <c r="AY315" s="16" t="s">
        <v>188</v>
      </c>
      <c r="BE315" s="258">
        <f>IF(N315="základní",J315,0)</f>
        <v>0</v>
      </c>
      <c r="BF315" s="258">
        <f>IF(N315="snížená",J315,0)</f>
        <v>0</v>
      </c>
      <c r="BG315" s="258">
        <f>IF(N315="zákl. přenesená",J315,0)</f>
        <v>0</v>
      </c>
      <c r="BH315" s="258">
        <f>IF(N315="sníž. přenesená",J315,0)</f>
        <v>0</v>
      </c>
      <c r="BI315" s="258">
        <f>IF(N315="nulová",J315,0)</f>
        <v>0</v>
      </c>
      <c r="BJ315" s="16" t="s">
        <v>85</v>
      </c>
      <c r="BK315" s="258">
        <f>ROUND(I315*H315,2)</f>
        <v>0</v>
      </c>
      <c r="BL315" s="16" t="s">
        <v>194</v>
      </c>
      <c r="BM315" s="257" t="s">
        <v>364</v>
      </c>
    </row>
    <row r="316" s="13" customFormat="1">
      <c r="A316" s="13"/>
      <c r="B316" s="259"/>
      <c r="C316" s="260"/>
      <c r="D316" s="261" t="s">
        <v>196</v>
      </c>
      <c r="E316" s="262" t="s">
        <v>1</v>
      </c>
      <c r="F316" s="263" t="s">
        <v>221</v>
      </c>
      <c r="G316" s="260"/>
      <c r="H316" s="262" t="s">
        <v>1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196</v>
      </c>
      <c r="AU316" s="269" t="s">
        <v>85</v>
      </c>
      <c r="AV316" s="13" t="s">
        <v>80</v>
      </c>
      <c r="AW316" s="13" t="s">
        <v>30</v>
      </c>
      <c r="AX316" s="13" t="s">
        <v>73</v>
      </c>
      <c r="AY316" s="269" t="s">
        <v>188</v>
      </c>
    </row>
    <row r="317" s="14" customFormat="1">
      <c r="A317" s="14"/>
      <c r="B317" s="270"/>
      <c r="C317" s="271"/>
      <c r="D317" s="261" t="s">
        <v>196</v>
      </c>
      <c r="E317" s="272" t="s">
        <v>1</v>
      </c>
      <c r="F317" s="273" t="s">
        <v>358</v>
      </c>
      <c r="G317" s="271"/>
      <c r="H317" s="274">
        <v>2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196</v>
      </c>
      <c r="AU317" s="280" t="s">
        <v>85</v>
      </c>
      <c r="AV317" s="14" t="s">
        <v>85</v>
      </c>
      <c r="AW317" s="14" t="s">
        <v>30</v>
      </c>
      <c r="AX317" s="14" t="s">
        <v>73</v>
      </c>
      <c r="AY317" s="280" t="s">
        <v>188</v>
      </c>
    </row>
    <row r="318" s="14" customFormat="1">
      <c r="A318" s="14"/>
      <c r="B318" s="270"/>
      <c r="C318" s="271"/>
      <c r="D318" s="261" t="s">
        <v>196</v>
      </c>
      <c r="E318" s="272" t="s">
        <v>1</v>
      </c>
      <c r="F318" s="273" t="s">
        <v>359</v>
      </c>
      <c r="G318" s="271"/>
      <c r="H318" s="274">
        <v>2</v>
      </c>
      <c r="I318" s="275"/>
      <c r="J318" s="271"/>
      <c r="K318" s="271"/>
      <c r="L318" s="276"/>
      <c r="M318" s="277"/>
      <c r="N318" s="278"/>
      <c r="O318" s="278"/>
      <c r="P318" s="278"/>
      <c r="Q318" s="278"/>
      <c r="R318" s="278"/>
      <c r="S318" s="278"/>
      <c r="T318" s="27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0" t="s">
        <v>196</v>
      </c>
      <c r="AU318" s="280" t="s">
        <v>85</v>
      </c>
      <c r="AV318" s="14" t="s">
        <v>85</v>
      </c>
      <c r="AW318" s="14" t="s">
        <v>30</v>
      </c>
      <c r="AX318" s="14" t="s">
        <v>73</v>
      </c>
      <c r="AY318" s="280" t="s">
        <v>188</v>
      </c>
    </row>
    <row r="319" s="14" customFormat="1">
      <c r="A319" s="14"/>
      <c r="B319" s="270"/>
      <c r="C319" s="271"/>
      <c r="D319" s="261" t="s">
        <v>196</v>
      </c>
      <c r="E319" s="272" t="s">
        <v>1</v>
      </c>
      <c r="F319" s="273" t="s">
        <v>365</v>
      </c>
      <c r="G319" s="271"/>
      <c r="H319" s="274">
        <v>5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0" t="s">
        <v>196</v>
      </c>
      <c r="AU319" s="280" t="s">
        <v>85</v>
      </c>
      <c r="AV319" s="14" t="s">
        <v>85</v>
      </c>
      <c r="AW319" s="14" t="s">
        <v>30</v>
      </c>
      <c r="AX319" s="14" t="s">
        <v>73</v>
      </c>
      <c r="AY319" s="280" t="s">
        <v>188</v>
      </c>
    </row>
    <row r="320" s="2" customFormat="1" ht="21.75" customHeight="1">
      <c r="A320" s="37"/>
      <c r="B320" s="38"/>
      <c r="C320" s="245" t="s">
        <v>366</v>
      </c>
      <c r="D320" s="245" t="s">
        <v>190</v>
      </c>
      <c r="E320" s="246" t="s">
        <v>367</v>
      </c>
      <c r="F320" s="247" t="s">
        <v>368</v>
      </c>
      <c r="G320" s="248" t="s">
        <v>305</v>
      </c>
      <c r="H320" s="249">
        <v>14</v>
      </c>
      <c r="I320" s="250"/>
      <c r="J320" s="251">
        <f>ROUND(I320*H320,2)</f>
        <v>0</v>
      </c>
      <c r="K320" s="252"/>
      <c r="L320" s="43"/>
      <c r="M320" s="253" t="s">
        <v>1</v>
      </c>
      <c r="N320" s="254" t="s">
        <v>39</v>
      </c>
      <c r="O320" s="90"/>
      <c r="P320" s="255">
        <f>O320*H320</f>
        <v>0</v>
      </c>
      <c r="Q320" s="255">
        <v>0</v>
      </c>
      <c r="R320" s="255">
        <f>Q320*H320</f>
        <v>0</v>
      </c>
      <c r="S320" s="255">
        <v>0.027</v>
      </c>
      <c r="T320" s="256">
        <f>S320*H320</f>
        <v>0.378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57" t="s">
        <v>194</v>
      </c>
      <c r="AT320" s="257" t="s">
        <v>190</v>
      </c>
      <c r="AU320" s="257" t="s">
        <v>85</v>
      </c>
      <c r="AY320" s="16" t="s">
        <v>188</v>
      </c>
      <c r="BE320" s="258">
        <f>IF(N320="základní",J320,0)</f>
        <v>0</v>
      </c>
      <c r="BF320" s="258">
        <f>IF(N320="snížená",J320,0)</f>
        <v>0</v>
      </c>
      <c r="BG320" s="258">
        <f>IF(N320="zákl. přenesená",J320,0)</f>
        <v>0</v>
      </c>
      <c r="BH320" s="258">
        <f>IF(N320="sníž. přenesená",J320,0)</f>
        <v>0</v>
      </c>
      <c r="BI320" s="258">
        <f>IF(N320="nulová",J320,0)</f>
        <v>0</v>
      </c>
      <c r="BJ320" s="16" t="s">
        <v>85</v>
      </c>
      <c r="BK320" s="258">
        <f>ROUND(I320*H320,2)</f>
        <v>0</v>
      </c>
      <c r="BL320" s="16" t="s">
        <v>194</v>
      </c>
      <c r="BM320" s="257" t="s">
        <v>369</v>
      </c>
    </row>
    <row r="321" s="13" customFormat="1">
      <c r="A321" s="13"/>
      <c r="B321" s="259"/>
      <c r="C321" s="260"/>
      <c r="D321" s="261" t="s">
        <v>196</v>
      </c>
      <c r="E321" s="262" t="s">
        <v>1</v>
      </c>
      <c r="F321" s="263" t="s">
        <v>217</v>
      </c>
      <c r="G321" s="260"/>
      <c r="H321" s="262" t="s">
        <v>1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9" t="s">
        <v>196</v>
      </c>
      <c r="AU321" s="269" t="s">
        <v>85</v>
      </c>
      <c r="AV321" s="13" t="s">
        <v>80</v>
      </c>
      <c r="AW321" s="13" t="s">
        <v>30</v>
      </c>
      <c r="AX321" s="13" t="s">
        <v>73</v>
      </c>
      <c r="AY321" s="269" t="s">
        <v>188</v>
      </c>
    </row>
    <row r="322" s="14" customFormat="1">
      <c r="A322" s="14"/>
      <c r="B322" s="270"/>
      <c r="C322" s="271"/>
      <c r="D322" s="261" t="s">
        <v>196</v>
      </c>
      <c r="E322" s="272" t="s">
        <v>1</v>
      </c>
      <c r="F322" s="273" t="s">
        <v>370</v>
      </c>
      <c r="G322" s="271"/>
      <c r="H322" s="274">
        <v>3.5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0" t="s">
        <v>196</v>
      </c>
      <c r="AU322" s="280" t="s">
        <v>85</v>
      </c>
      <c r="AV322" s="14" t="s">
        <v>85</v>
      </c>
      <c r="AW322" s="14" t="s">
        <v>30</v>
      </c>
      <c r="AX322" s="14" t="s">
        <v>73</v>
      </c>
      <c r="AY322" s="280" t="s">
        <v>188</v>
      </c>
    </row>
    <row r="323" s="14" customFormat="1">
      <c r="A323" s="14"/>
      <c r="B323" s="270"/>
      <c r="C323" s="271"/>
      <c r="D323" s="261" t="s">
        <v>196</v>
      </c>
      <c r="E323" s="272" t="s">
        <v>1</v>
      </c>
      <c r="F323" s="273" t="s">
        <v>371</v>
      </c>
      <c r="G323" s="271"/>
      <c r="H323" s="274">
        <v>3.5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0" t="s">
        <v>196</v>
      </c>
      <c r="AU323" s="280" t="s">
        <v>85</v>
      </c>
      <c r="AV323" s="14" t="s">
        <v>85</v>
      </c>
      <c r="AW323" s="14" t="s">
        <v>30</v>
      </c>
      <c r="AX323" s="14" t="s">
        <v>73</v>
      </c>
      <c r="AY323" s="280" t="s">
        <v>188</v>
      </c>
    </row>
    <row r="324" s="14" customFormat="1">
      <c r="A324" s="14"/>
      <c r="B324" s="270"/>
      <c r="C324" s="271"/>
      <c r="D324" s="261" t="s">
        <v>196</v>
      </c>
      <c r="E324" s="272" t="s">
        <v>1</v>
      </c>
      <c r="F324" s="273" t="s">
        <v>372</v>
      </c>
      <c r="G324" s="271"/>
      <c r="H324" s="274">
        <v>7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196</v>
      </c>
      <c r="AU324" s="280" t="s">
        <v>85</v>
      </c>
      <c r="AV324" s="14" t="s">
        <v>85</v>
      </c>
      <c r="AW324" s="14" t="s">
        <v>30</v>
      </c>
      <c r="AX324" s="14" t="s">
        <v>73</v>
      </c>
      <c r="AY324" s="280" t="s">
        <v>188</v>
      </c>
    </row>
    <row r="325" s="2" customFormat="1" ht="21.75" customHeight="1">
      <c r="A325" s="37"/>
      <c r="B325" s="38"/>
      <c r="C325" s="245" t="s">
        <v>7</v>
      </c>
      <c r="D325" s="245" t="s">
        <v>190</v>
      </c>
      <c r="E325" s="246" t="s">
        <v>373</v>
      </c>
      <c r="F325" s="247" t="s">
        <v>374</v>
      </c>
      <c r="G325" s="248" t="s">
        <v>305</v>
      </c>
      <c r="H325" s="249">
        <v>10.5</v>
      </c>
      <c r="I325" s="250"/>
      <c r="J325" s="251">
        <f>ROUND(I325*H325,2)</f>
        <v>0</v>
      </c>
      <c r="K325" s="252"/>
      <c r="L325" s="43"/>
      <c r="M325" s="253" t="s">
        <v>1</v>
      </c>
      <c r="N325" s="254" t="s">
        <v>39</v>
      </c>
      <c r="O325" s="90"/>
      <c r="P325" s="255">
        <f>O325*H325</f>
        <v>0</v>
      </c>
      <c r="Q325" s="255">
        <v>0</v>
      </c>
      <c r="R325" s="255">
        <f>Q325*H325</f>
        <v>0</v>
      </c>
      <c r="S325" s="255">
        <v>0.081000000000000003</v>
      </c>
      <c r="T325" s="256">
        <f>S325*H325</f>
        <v>0.85050000000000003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57" t="s">
        <v>194</v>
      </c>
      <c r="AT325" s="257" t="s">
        <v>190</v>
      </c>
      <c r="AU325" s="257" t="s">
        <v>85</v>
      </c>
      <c r="AY325" s="16" t="s">
        <v>188</v>
      </c>
      <c r="BE325" s="258">
        <f>IF(N325="základní",J325,0)</f>
        <v>0</v>
      </c>
      <c r="BF325" s="258">
        <f>IF(N325="snížená",J325,0)</f>
        <v>0</v>
      </c>
      <c r="BG325" s="258">
        <f>IF(N325="zákl. přenesená",J325,0)</f>
        <v>0</v>
      </c>
      <c r="BH325" s="258">
        <f>IF(N325="sníž. přenesená",J325,0)</f>
        <v>0</v>
      </c>
      <c r="BI325" s="258">
        <f>IF(N325="nulová",J325,0)</f>
        <v>0</v>
      </c>
      <c r="BJ325" s="16" t="s">
        <v>85</v>
      </c>
      <c r="BK325" s="258">
        <f>ROUND(I325*H325,2)</f>
        <v>0</v>
      </c>
      <c r="BL325" s="16" t="s">
        <v>194</v>
      </c>
      <c r="BM325" s="257" t="s">
        <v>375</v>
      </c>
    </row>
    <row r="326" s="13" customFormat="1">
      <c r="A326" s="13"/>
      <c r="B326" s="259"/>
      <c r="C326" s="260"/>
      <c r="D326" s="261" t="s">
        <v>196</v>
      </c>
      <c r="E326" s="262" t="s">
        <v>1</v>
      </c>
      <c r="F326" s="263" t="s">
        <v>221</v>
      </c>
      <c r="G326" s="260"/>
      <c r="H326" s="262" t="s">
        <v>1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9" t="s">
        <v>196</v>
      </c>
      <c r="AU326" s="269" t="s">
        <v>85</v>
      </c>
      <c r="AV326" s="13" t="s">
        <v>80</v>
      </c>
      <c r="AW326" s="13" t="s">
        <v>30</v>
      </c>
      <c r="AX326" s="13" t="s">
        <v>73</v>
      </c>
      <c r="AY326" s="269" t="s">
        <v>188</v>
      </c>
    </row>
    <row r="327" s="14" customFormat="1">
      <c r="A327" s="14"/>
      <c r="B327" s="270"/>
      <c r="C327" s="271"/>
      <c r="D327" s="261" t="s">
        <v>196</v>
      </c>
      <c r="E327" s="272" t="s">
        <v>1</v>
      </c>
      <c r="F327" s="273" t="s">
        <v>370</v>
      </c>
      <c r="G327" s="271"/>
      <c r="H327" s="274">
        <v>3.5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80" t="s">
        <v>196</v>
      </c>
      <c r="AU327" s="280" t="s">
        <v>85</v>
      </c>
      <c r="AV327" s="14" t="s">
        <v>85</v>
      </c>
      <c r="AW327" s="14" t="s">
        <v>30</v>
      </c>
      <c r="AX327" s="14" t="s">
        <v>73</v>
      </c>
      <c r="AY327" s="280" t="s">
        <v>188</v>
      </c>
    </row>
    <row r="328" s="14" customFormat="1">
      <c r="A328" s="14"/>
      <c r="B328" s="270"/>
      <c r="C328" s="271"/>
      <c r="D328" s="261" t="s">
        <v>196</v>
      </c>
      <c r="E328" s="272" t="s">
        <v>1</v>
      </c>
      <c r="F328" s="273" t="s">
        <v>371</v>
      </c>
      <c r="G328" s="271"/>
      <c r="H328" s="274">
        <v>3.5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0" t="s">
        <v>196</v>
      </c>
      <c r="AU328" s="280" t="s">
        <v>85</v>
      </c>
      <c r="AV328" s="14" t="s">
        <v>85</v>
      </c>
      <c r="AW328" s="14" t="s">
        <v>30</v>
      </c>
      <c r="AX328" s="14" t="s">
        <v>73</v>
      </c>
      <c r="AY328" s="280" t="s">
        <v>188</v>
      </c>
    </row>
    <row r="329" s="14" customFormat="1">
      <c r="A329" s="14"/>
      <c r="B329" s="270"/>
      <c r="C329" s="271"/>
      <c r="D329" s="261" t="s">
        <v>196</v>
      </c>
      <c r="E329" s="272" t="s">
        <v>1</v>
      </c>
      <c r="F329" s="273" t="s">
        <v>376</v>
      </c>
      <c r="G329" s="271"/>
      <c r="H329" s="274">
        <v>3.5</v>
      </c>
      <c r="I329" s="275"/>
      <c r="J329" s="271"/>
      <c r="K329" s="271"/>
      <c r="L329" s="276"/>
      <c r="M329" s="277"/>
      <c r="N329" s="278"/>
      <c r="O329" s="278"/>
      <c r="P329" s="278"/>
      <c r="Q329" s="278"/>
      <c r="R329" s="278"/>
      <c r="S329" s="278"/>
      <c r="T329" s="27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80" t="s">
        <v>196</v>
      </c>
      <c r="AU329" s="280" t="s">
        <v>85</v>
      </c>
      <c r="AV329" s="14" t="s">
        <v>85</v>
      </c>
      <c r="AW329" s="14" t="s">
        <v>30</v>
      </c>
      <c r="AX329" s="14" t="s">
        <v>73</v>
      </c>
      <c r="AY329" s="280" t="s">
        <v>188</v>
      </c>
    </row>
    <row r="330" s="2" customFormat="1" ht="21.75" customHeight="1">
      <c r="A330" s="37"/>
      <c r="B330" s="38"/>
      <c r="C330" s="245" t="s">
        <v>377</v>
      </c>
      <c r="D330" s="245" t="s">
        <v>190</v>
      </c>
      <c r="E330" s="246" t="s">
        <v>378</v>
      </c>
      <c r="F330" s="247" t="s">
        <v>379</v>
      </c>
      <c r="G330" s="248" t="s">
        <v>305</v>
      </c>
      <c r="H330" s="249">
        <v>42</v>
      </c>
      <c r="I330" s="250"/>
      <c r="J330" s="251">
        <f>ROUND(I330*H330,2)</f>
        <v>0</v>
      </c>
      <c r="K330" s="252"/>
      <c r="L330" s="43"/>
      <c r="M330" s="253" t="s">
        <v>1</v>
      </c>
      <c r="N330" s="254" t="s">
        <v>39</v>
      </c>
      <c r="O330" s="90"/>
      <c r="P330" s="255">
        <f>O330*H330</f>
        <v>0</v>
      </c>
      <c r="Q330" s="255">
        <v>0</v>
      </c>
      <c r="R330" s="255">
        <f>Q330*H330</f>
        <v>0</v>
      </c>
      <c r="S330" s="255">
        <v>0.027</v>
      </c>
      <c r="T330" s="256">
        <f>S330*H330</f>
        <v>1.1339999999999999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57" t="s">
        <v>194</v>
      </c>
      <c r="AT330" s="257" t="s">
        <v>190</v>
      </c>
      <c r="AU330" s="257" t="s">
        <v>85</v>
      </c>
      <c r="AY330" s="16" t="s">
        <v>188</v>
      </c>
      <c r="BE330" s="258">
        <f>IF(N330="základní",J330,0)</f>
        <v>0</v>
      </c>
      <c r="BF330" s="258">
        <f>IF(N330="snížená",J330,0)</f>
        <v>0</v>
      </c>
      <c r="BG330" s="258">
        <f>IF(N330="zákl. přenesená",J330,0)</f>
        <v>0</v>
      </c>
      <c r="BH330" s="258">
        <f>IF(N330="sníž. přenesená",J330,0)</f>
        <v>0</v>
      </c>
      <c r="BI330" s="258">
        <f>IF(N330="nulová",J330,0)</f>
        <v>0</v>
      </c>
      <c r="BJ330" s="16" t="s">
        <v>85</v>
      </c>
      <c r="BK330" s="258">
        <f>ROUND(I330*H330,2)</f>
        <v>0</v>
      </c>
      <c r="BL330" s="16" t="s">
        <v>194</v>
      </c>
      <c r="BM330" s="257" t="s">
        <v>380</v>
      </c>
    </row>
    <row r="331" s="13" customFormat="1">
      <c r="A331" s="13"/>
      <c r="B331" s="259"/>
      <c r="C331" s="260"/>
      <c r="D331" s="261" t="s">
        <v>196</v>
      </c>
      <c r="E331" s="262" t="s">
        <v>1</v>
      </c>
      <c r="F331" s="263" t="s">
        <v>221</v>
      </c>
      <c r="G331" s="260"/>
      <c r="H331" s="262" t="s">
        <v>1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9" t="s">
        <v>196</v>
      </c>
      <c r="AU331" s="269" t="s">
        <v>85</v>
      </c>
      <c r="AV331" s="13" t="s">
        <v>80</v>
      </c>
      <c r="AW331" s="13" t="s">
        <v>30</v>
      </c>
      <c r="AX331" s="13" t="s">
        <v>73</v>
      </c>
      <c r="AY331" s="269" t="s">
        <v>188</v>
      </c>
    </row>
    <row r="332" s="14" customFormat="1">
      <c r="A332" s="14"/>
      <c r="B332" s="270"/>
      <c r="C332" s="271"/>
      <c r="D332" s="261" t="s">
        <v>196</v>
      </c>
      <c r="E332" s="272" t="s">
        <v>1</v>
      </c>
      <c r="F332" s="273" t="s">
        <v>381</v>
      </c>
      <c r="G332" s="271"/>
      <c r="H332" s="274">
        <v>14</v>
      </c>
      <c r="I332" s="275"/>
      <c r="J332" s="271"/>
      <c r="K332" s="271"/>
      <c r="L332" s="276"/>
      <c r="M332" s="277"/>
      <c r="N332" s="278"/>
      <c r="O332" s="278"/>
      <c r="P332" s="278"/>
      <c r="Q332" s="278"/>
      <c r="R332" s="278"/>
      <c r="S332" s="278"/>
      <c r="T332" s="27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0" t="s">
        <v>196</v>
      </c>
      <c r="AU332" s="280" t="s">
        <v>85</v>
      </c>
      <c r="AV332" s="14" t="s">
        <v>85</v>
      </c>
      <c r="AW332" s="14" t="s">
        <v>30</v>
      </c>
      <c r="AX332" s="14" t="s">
        <v>73</v>
      </c>
      <c r="AY332" s="280" t="s">
        <v>188</v>
      </c>
    </row>
    <row r="333" s="14" customFormat="1">
      <c r="A333" s="14"/>
      <c r="B333" s="270"/>
      <c r="C333" s="271"/>
      <c r="D333" s="261" t="s">
        <v>196</v>
      </c>
      <c r="E333" s="272" t="s">
        <v>1</v>
      </c>
      <c r="F333" s="273" t="s">
        <v>382</v>
      </c>
      <c r="G333" s="271"/>
      <c r="H333" s="274">
        <v>14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80" t="s">
        <v>196</v>
      </c>
      <c r="AU333" s="280" t="s">
        <v>85</v>
      </c>
      <c r="AV333" s="14" t="s">
        <v>85</v>
      </c>
      <c r="AW333" s="14" t="s">
        <v>30</v>
      </c>
      <c r="AX333" s="14" t="s">
        <v>73</v>
      </c>
      <c r="AY333" s="280" t="s">
        <v>188</v>
      </c>
    </row>
    <row r="334" s="14" customFormat="1">
      <c r="A334" s="14"/>
      <c r="B334" s="270"/>
      <c r="C334" s="271"/>
      <c r="D334" s="261" t="s">
        <v>196</v>
      </c>
      <c r="E334" s="272" t="s">
        <v>1</v>
      </c>
      <c r="F334" s="273" t="s">
        <v>383</v>
      </c>
      <c r="G334" s="271"/>
      <c r="H334" s="274">
        <v>14</v>
      </c>
      <c r="I334" s="275"/>
      <c r="J334" s="271"/>
      <c r="K334" s="271"/>
      <c r="L334" s="276"/>
      <c r="M334" s="277"/>
      <c r="N334" s="278"/>
      <c r="O334" s="278"/>
      <c r="P334" s="278"/>
      <c r="Q334" s="278"/>
      <c r="R334" s="278"/>
      <c r="S334" s="278"/>
      <c r="T334" s="27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0" t="s">
        <v>196</v>
      </c>
      <c r="AU334" s="280" t="s">
        <v>85</v>
      </c>
      <c r="AV334" s="14" t="s">
        <v>85</v>
      </c>
      <c r="AW334" s="14" t="s">
        <v>30</v>
      </c>
      <c r="AX334" s="14" t="s">
        <v>73</v>
      </c>
      <c r="AY334" s="280" t="s">
        <v>188</v>
      </c>
    </row>
    <row r="335" s="12" customFormat="1" ht="22.8" customHeight="1">
      <c r="A335" s="12"/>
      <c r="B335" s="229"/>
      <c r="C335" s="230"/>
      <c r="D335" s="231" t="s">
        <v>72</v>
      </c>
      <c r="E335" s="243" t="s">
        <v>384</v>
      </c>
      <c r="F335" s="243" t="s">
        <v>385</v>
      </c>
      <c r="G335" s="230"/>
      <c r="H335" s="230"/>
      <c r="I335" s="233"/>
      <c r="J335" s="244">
        <f>BK335</f>
        <v>0</v>
      </c>
      <c r="K335" s="230"/>
      <c r="L335" s="235"/>
      <c r="M335" s="236"/>
      <c r="N335" s="237"/>
      <c r="O335" s="237"/>
      <c r="P335" s="238">
        <f>SUM(P336:P341)</f>
        <v>0</v>
      </c>
      <c r="Q335" s="237"/>
      <c r="R335" s="238">
        <f>SUM(R336:R341)</f>
        <v>0</v>
      </c>
      <c r="S335" s="237"/>
      <c r="T335" s="239">
        <f>SUM(T336:T341)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40" t="s">
        <v>80</v>
      </c>
      <c r="AT335" s="241" t="s">
        <v>72</v>
      </c>
      <c r="AU335" s="241" t="s">
        <v>80</v>
      </c>
      <c r="AY335" s="240" t="s">
        <v>188</v>
      </c>
      <c r="BK335" s="242">
        <f>SUM(BK336:BK341)</f>
        <v>0</v>
      </c>
    </row>
    <row r="336" s="2" customFormat="1" ht="16.5" customHeight="1">
      <c r="A336" s="37"/>
      <c r="B336" s="38"/>
      <c r="C336" s="245" t="s">
        <v>386</v>
      </c>
      <c r="D336" s="245" t="s">
        <v>190</v>
      </c>
      <c r="E336" s="246" t="s">
        <v>387</v>
      </c>
      <c r="F336" s="247" t="s">
        <v>388</v>
      </c>
      <c r="G336" s="248" t="s">
        <v>389</v>
      </c>
      <c r="H336" s="249">
        <v>6.2830000000000004</v>
      </c>
      <c r="I336" s="250"/>
      <c r="J336" s="251">
        <f>ROUND(I336*H336,2)</f>
        <v>0</v>
      </c>
      <c r="K336" s="252"/>
      <c r="L336" s="43"/>
      <c r="M336" s="253" t="s">
        <v>1</v>
      </c>
      <c r="N336" s="254" t="s">
        <v>39</v>
      </c>
      <c r="O336" s="90"/>
      <c r="P336" s="255">
        <f>O336*H336</f>
        <v>0</v>
      </c>
      <c r="Q336" s="255">
        <v>0</v>
      </c>
      <c r="R336" s="255">
        <f>Q336*H336</f>
        <v>0</v>
      </c>
      <c r="S336" s="255">
        <v>0</v>
      </c>
      <c r="T336" s="256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57" t="s">
        <v>194</v>
      </c>
      <c r="AT336" s="257" t="s">
        <v>190</v>
      </c>
      <c r="AU336" s="257" t="s">
        <v>85</v>
      </c>
      <c r="AY336" s="16" t="s">
        <v>188</v>
      </c>
      <c r="BE336" s="258">
        <f>IF(N336="základní",J336,0)</f>
        <v>0</v>
      </c>
      <c r="BF336" s="258">
        <f>IF(N336="snížená",J336,0)</f>
        <v>0</v>
      </c>
      <c r="BG336" s="258">
        <f>IF(N336="zákl. přenesená",J336,0)</f>
        <v>0</v>
      </c>
      <c r="BH336" s="258">
        <f>IF(N336="sníž. přenesená",J336,0)</f>
        <v>0</v>
      </c>
      <c r="BI336" s="258">
        <f>IF(N336="nulová",J336,0)</f>
        <v>0</v>
      </c>
      <c r="BJ336" s="16" t="s">
        <v>85</v>
      </c>
      <c r="BK336" s="258">
        <f>ROUND(I336*H336,2)</f>
        <v>0</v>
      </c>
      <c r="BL336" s="16" t="s">
        <v>194</v>
      </c>
      <c r="BM336" s="257" t="s">
        <v>390</v>
      </c>
    </row>
    <row r="337" s="2" customFormat="1" ht="21.75" customHeight="1">
      <c r="A337" s="37"/>
      <c r="B337" s="38"/>
      <c r="C337" s="245" t="s">
        <v>391</v>
      </c>
      <c r="D337" s="245" t="s">
        <v>190</v>
      </c>
      <c r="E337" s="246" t="s">
        <v>392</v>
      </c>
      <c r="F337" s="247" t="s">
        <v>393</v>
      </c>
      <c r="G337" s="248" t="s">
        <v>389</v>
      </c>
      <c r="H337" s="249">
        <v>6.2830000000000004</v>
      </c>
      <c r="I337" s="250"/>
      <c r="J337" s="251">
        <f>ROUND(I337*H337,2)</f>
        <v>0</v>
      </c>
      <c r="K337" s="252"/>
      <c r="L337" s="43"/>
      <c r="M337" s="253" t="s">
        <v>1</v>
      </c>
      <c r="N337" s="254" t="s">
        <v>39</v>
      </c>
      <c r="O337" s="90"/>
      <c r="P337" s="255">
        <f>O337*H337</f>
        <v>0</v>
      </c>
      <c r="Q337" s="255">
        <v>0</v>
      </c>
      <c r="R337" s="255">
        <f>Q337*H337</f>
        <v>0</v>
      </c>
      <c r="S337" s="255">
        <v>0</v>
      </c>
      <c r="T337" s="25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57" t="s">
        <v>194</v>
      </c>
      <c r="AT337" s="257" t="s">
        <v>190</v>
      </c>
      <c r="AU337" s="257" t="s">
        <v>85</v>
      </c>
      <c r="AY337" s="16" t="s">
        <v>188</v>
      </c>
      <c r="BE337" s="258">
        <f>IF(N337="základní",J337,0)</f>
        <v>0</v>
      </c>
      <c r="BF337" s="258">
        <f>IF(N337="snížená",J337,0)</f>
        <v>0</v>
      </c>
      <c r="BG337" s="258">
        <f>IF(N337="zákl. přenesená",J337,0)</f>
        <v>0</v>
      </c>
      <c r="BH337" s="258">
        <f>IF(N337="sníž. přenesená",J337,0)</f>
        <v>0</v>
      </c>
      <c r="BI337" s="258">
        <f>IF(N337="nulová",J337,0)</f>
        <v>0</v>
      </c>
      <c r="BJ337" s="16" t="s">
        <v>85</v>
      </c>
      <c r="BK337" s="258">
        <f>ROUND(I337*H337,2)</f>
        <v>0</v>
      </c>
      <c r="BL337" s="16" t="s">
        <v>194</v>
      </c>
      <c r="BM337" s="257" t="s">
        <v>394</v>
      </c>
    </row>
    <row r="338" s="2" customFormat="1" ht="21.75" customHeight="1">
      <c r="A338" s="37"/>
      <c r="B338" s="38"/>
      <c r="C338" s="245" t="s">
        <v>395</v>
      </c>
      <c r="D338" s="245" t="s">
        <v>190</v>
      </c>
      <c r="E338" s="246" t="s">
        <v>396</v>
      </c>
      <c r="F338" s="247" t="s">
        <v>397</v>
      </c>
      <c r="G338" s="248" t="s">
        <v>389</v>
      </c>
      <c r="H338" s="249">
        <v>6.2830000000000004</v>
      </c>
      <c r="I338" s="250"/>
      <c r="J338" s="251">
        <f>ROUND(I338*H338,2)</f>
        <v>0</v>
      </c>
      <c r="K338" s="252"/>
      <c r="L338" s="43"/>
      <c r="M338" s="253" t="s">
        <v>1</v>
      </c>
      <c r="N338" s="254" t="s">
        <v>39</v>
      </c>
      <c r="O338" s="90"/>
      <c r="P338" s="255">
        <f>O338*H338</f>
        <v>0</v>
      </c>
      <c r="Q338" s="255">
        <v>0</v>
      </c>
      <c r="R338" s="255">
        <f>Q338*H338</f>
        <v>0</v>
      </c>
      <c r="S338" s="255">
        <v>0</v>
      </c>
      <c r="T338" s="25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57" t="s">
        <v>194</v>
      </c>
      <c r="AT338" s="257" t="s">
        <v>190</v>
      </c>
      <c r="AU338" s="257" t="s">
        <v>85</v>
      </c>
      <c r="AY338" s="16" t="s">
        <v>188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6" t="s">
        <v>85</v>
      </c>
      <c r="BK338" s="258">
        <f>ROUND(I338*H338,2)</f>
        <v>0</v>
      </c>
      <c r="BL338" s="16" t="s">
        <v>194</v>
      </c>
      <c r="BM338" s="257" t="s">
        <v>398</v>
      </c>
    </row>
    <row r="339" s="2" customFormat="1" ht="21.75" customHeight="1">
      <c r="A339" s="37"/>
      <c r="B339" s="38"/>
      <c r="C339" s="245" t="s">
        <v>399</v>
      </c>
      <c r="D339" s="245" t="s">
        <v>190</v>
      </c>
      <c r="E339" s="246" t="s">
        <v>400</v>
      </c>
      <c r="F339" s="247" t="s">
        <v>401</v>
      </c>
      <c r="G339" s="248" t="s">
        <v>389</v>
      </c>
      <c r="H339" s="249">
        <v>69.113</v>
      </c>
      <c r="I339" s="250"/>
      <c r="J339" s="251">
        <f>ROUND(I339*H339,2)</f>
        <v>0</v>
      </c>
      <c r="K339" s="252"/>
      <c r="L339" s="43"/>
      <c r="M339" s="253" t="s">
        <v>1</v>
      </c>
      <c r="N339" s="254" t="s">
        <v>39</v>
      </c>
      <c r="O339" s="90"/>
      <c r="P339" s="255">
        <f>O339*H339</f>
        <v>0</v>
      </c>
      <c r="Q339" s="255">
        <v>0</v>
      </c>
      <c r="R339" s="255">
        <f>Q339*H339</f>
        <v>0</v>
      </c>
      <c r="S339" s="255">
        <v>0</v>
      </c>
      <c r="T339" s="25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57" t="s">
        <v>194</v>
      </c>
      <c r="AT339" s="257" t="s">
        <v>190</v>
      </c>
      <c r="AU339" s="257" t="s">
        <v>85</v>
      </c>
      <c r="AY339" s="16" t="s">
        <v>188</v>
      </c>
      <c r="BE339" s="258">
        <f>IF(N339="základní",J339,0)</f>
        <v>0</v>
      </c>
      <c r="BF339" s="258">
        <f>IF(N339="snížená",J339,0)</f>
        <v>0</v>
      </c>
      <c r="BG339" s="258">
        <f>IF(N339="zákl. přenesená",J339,0)</f>
        <v>0</v>
      </c>
      <c r="BH339" s="258">
        <f>IF(N339="sníž. přenesená",J339,0)</f>
        <v>0</v>
      </c>
      <c r="BI339" s="258">
        <f>IF(N339="nulová",J339,0)</f>
        <v>0</v>
      </c>
      <c r="BJ339" s="16" t="s">
        <v>85</v>
      </c>
      <c r="BK339" s="258">
        <f>ROUND(I339*H339,2)</f>
        <v>0</v>
      </c>
      <c r="BL339" s="16" t="s">
        <v>194</v>
      </c>
      <c r="BM339" s="257" t="s">
        <v>402</v>
      </c>
    </row>
    <row r="340" s="14" customFormat="1">
      <c r="A340" s="14"/>
      <c r="B340" s="270"/>
      <c r="C340" s="271"/>
      <c r="D340" s="261" t="s">
        <v>196</v>
      </c>
      <c r="E340" s="271"/>
      <c r="F340" s="273" t="s">
        <v>403</v>
      </c>
      <c r="G340" s="271"/>
      <c r="H340" s="274">
        <v>69.113</v>
      </c>
      <c r="I340" s="275"/>
      <c r="J340" s="271"/>
      <c r="K340" s="271"/>
      <c r="L340" s="276"/>
      <c r="M340" s="277"/>
      <c r="N340" s="278"/>
      <c r="O340" s="278"/>
      <c r="P340" s="278"/>
      <c r="Q340" s="278"/>
      <c r="R340" s="278"/>
      <c r="S340" s="278"/>
      <c r="T340" s="27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0" t="s">
        <v>196</v>
      </c>
      <c r="AU340" s="280" t="s">
        <v>85</v>
      </c>
      <c r="AV340" s="14" t="s">
        <v>85</v>
      </c>
      <c r="AW340" s="14" t="s">
        <v>4</v>
      </c>
      <c r="AX340" s="14" t="s">
        <v>80</v>
      </c>
      <c r="AY340" s="280" t="s">
        <v>188</v>
      </c>
    </row>
    <row r="341" s="2" customFormat="1" ht="33" customHeight="1">
      <c r="A341" s="37"/>
      <c r="B341" s="38"/>
      <c r="C341" s="245" t="s">
        <v>404</v>
      </c>
      <c r="D341" s="245" t="s">
        <v>190</v>
      </c>
      <c r="E341" s="246" t="s">
        <v>405</v>
      </c>
      <c r="F341" s="247" t="s">
        <v>406</v>
      </c>
      <c r="G341" s="248" t="s">
        <v>389</v>
      </c>
      <c r="H341" s="249">
        <v>6.2830000000000004</v>
      </c>
      <c r="I341" s="250"/>
      <c r="J341" s="251">
        <f>ROUND(I341*H341,2)</f>
        <v>0</v>
      </c>
      <c r="K341" s="252"/>
      <c r="L341" s="43"/>
      <c r="M341" s="253" t="s">
        <v>1</v>
      </c>
      <c r="N341" s="254" t="s">
        <v>39</v>
      </c>
      <c r="O341" s="90"/>
      <c r="P341" s="255">
        <f>O341*H341</f>
        <v>0</v>
      </c>
      <c r="Q341" s="255">
        <v>0</v>
      </c>
      <c r="R341" s="255">
        <f>Q341*H341</f>
        <v>0</v>
      </c>
      <c r="S341" s="255">
        <v>0</v>
      </c>
      <c r="T341" s="256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57" t="s">
        <v>194</v>
      </c>
      <c r="AT341" s="257" t="s">
        <v>190</v>
      </c>
      <c r="AU341" s="257" t="s">
        <v>85</v>
      </c>
      <c r="AY341" s="16" t="s">
        <v>188</v>
      </c>
      <c r="BE341" s="258">
        <f>IF(N341="základní",J341,0)</f>
        <v>0</v>
      </c>
      <c r="BF341" s="258">
        <f>IF(N341="snížená",J341,0)</f>
        <v>0</v>
      </c>
      <c r="BG341" s="258">
        <f>IF(N341="zákl. přenesená",J341,0)</f>
        <v>0</v>
      </c>
      <c r="BH341" s="258">
        <f>IF(N341="sníž. přenesená",J341,0)</f>
        <v>0</v>
      </c>
      <c r="BI341" s="258">
        <f>IF(N341="nulová",J341,0)</f>
        <v>0</v>
      </c>
      <c r="BJ341" s="16" t="s">
        <v>85</v>
      </c>
      <c r="BK341" s="258">
        <f>ROUND(I341*H341,2)</f>
        <v>0</v>
      </c>
      <c r="BL341" s="16" t="s">
        <v>194</v>
      </c>
      <c r="BM341" s="257" t="s">
        <v>407</v>
      </c>
    </row>
    <row r="342" s="12" customFormat="1" ht="22.8" customHeight="1">
      <c r="A342" s="12"/>
      <c r="B342" s="229"/>
      <c r="C342" s="230"/>
      <c r="D342" s="231" t="s">
        <v>72</v>
      </c>
      <c r="E342" s="243" t="s">
        <v>408</v>
      </c>
      <c r="F342" s="243" t="s">
        <v>409</v>
      </c>
      <c r="G342" s="230"/>
      <c r="H342" s="230"/>
      <c r="I342" s="233"/>
      <c r="J342" s="244">
        <f>BK342</f>
        <v>0</v>
      </c>
      <c r="K342" s="230"/>
      <c r="L342" s="235"/>
      <c r="M342" s="236"/>
      <c r="N342" s="237"/>
      <c r="O342" s="237"/>
      <c r="P342" s="238">
        <f>SUM(P343:P344)</f>
        <v>0</v>
      </c>
      <c r="Q342" s="237"/>
      <c r="R342" s="238">
        <f>SUM(R343:R344)</f>
        <v>0</v>
      </c>
      <c r="S342" s="237"/>
      <c r="T342" s="239">
        <f>SUM(T343:T344)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40" t="s">
        <v>80</v>
      </c>
      <c r="AT342" s="241" t="s">
        <v>72</v>
      </c>
      <c r="AU342" s="241" t="s">
        <v>80</v>
      </c>
      <c r="AY342" s="240" t="s">
        <v>188</v>
      </c>
      <c r="BK342" s="242">
        <f>SUM(BK343:BK344)</f>
        <v>0</v>
      </c>
    </row>
    <row r="343" s="2" customFormat="1" ht="21.75" customHeight="1">
      <c r="A343" s="37"/>
      <c r="B343" s="38"/>
      <c r="C343" s="245" t="s">
        <v>410</v>
      </c>
      <c r="D343" s="245" t="s">
        <v>190</v>
      </c>
      <c r="E343" s="246" t="s">
        <v>411</v>
      </c>
      <c r="F343" s="247" t="s">
        <v>412</v>
      </c>
      <c r="G343" s="248" t="s">
        <v>389</v>
      </c>
      <c r="H343" s="249">
        <v>16.457000000000001</v>
      </c>
      <c r="I343" s="250"/>
      <c r="J343" s="251">
        <f>ROUND(I343*H343,2)</f>
        <v>0</v>
      </c>
      <c r="K343" s="252"/>
      <c r="L343" s="43"/>
      <c r="M343" s="253" t="s">
        <v>1</v>
      </c>
      <c r="N343" s="254" t="s">
        <v>39</v>
      </c>
      <c r="O343" s="90"/>
      <c r="P343" s="255">
        <f>O343*H343</f>
        <v>0</v>
      </c>
      <c r="Q343" s="255">
        <v>0</v>
      </c>
      <c r="R343" s="255">
        <f>Q343*H343</f>
        <v>0</v>
      </c>
      <c r="S343" s="255">
        <v>0</v>
      </c>
      <c r="T343" s="256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57" t="s">
        <v>194</v>
      </c>
      <c r="AT343" s="257" t="s">
        <v>190</v>
      </c>
      <c r="AU343" s="257" t="s">
        <v>85</v>
      </c>
      <c r="AY343" s="16" t="s">
        <v>188</v>
      </c>
      <c r="BE343" s="258">
        <f>IF(N343="základní",J343,0)</f>
        <v>0</v>
      </c>
      <c r="BF343" s="258">
        <f>IF(N343="snížená",J343,0)</f>
        <v>0</v>
      </c>
      <c r="BG343" s="258">
        <f>IF(N343="zákl. přenesená",J343,0)</f>
        <v>0</v>
      </c>
      <c r="BH343" s="258">
        <f>IF(N343="sníž. přenesená",J343,0)</f>
        <v>0</v>
      </c>
      <c r="BI343" s="258">
        <f>IF(N343="nulová",J343,0)</f>
        <v>0</v>
      </c>
      <c r="BJ343" s="16" t="s">
        <v>85</v>
      </c>
      <c r="BK343" s="258">
        <f>ROUND(I343*H343,2)</f>
        <v>0</v>
      </c>
      <c r="BL343" s="16" t="s">
        <v>194</v>
      </c>
      <c r="BM343" s="257" t="s">
        <v>413</v>
      </c>
    </row>
    <row r="344" s="2" customFormat="1" ht="21.75" customHeight="1">
      <c r="A344" s="37"/>
      <c r="B344" s="38"/>
      <c r="C344" s="245" t="s">
        <v>414</v>
      </c>
      <c r="D344" s="245" t="s">
        <v>190</v>
      </c>
      <c r="E344" s="246" t="s">
        <v>415</v>
      </c>
      <c r="F344" s="247" t="s">
        <v>416</v>
      </c>
      <c r="G344" s="248" t="s">
        <v>417</v>
      </c>
      <c r="H344" s="249">
        <v>1</v>
      </c>
      <c r="I344" s="250"/>
      <c r="J344" s="251">
        <f>ROUND(I344*H344,2)</f>
        <v>0</v>
      </c>
      <c r="K344" s="252"/>
      <c r="L344" s="43"/>
      <c r="M344" s="253" t="s">
        <v>1</v>
      </c>
      <c r="N344" s="254" t="s">
        <v>39</v>
      </c>
      <c r="O344" s="90"/>
      <c r="P344" s="255">
        <f>O344*H344</f>
        <v>0</v>
      </c>
      <c r="Q344" s="255">
        <v>0</v>
      </c>
      <c r="R344" s="255">
        <f>Q344*H344</f>
        <v>0</v>
      </c>
      <c r="S344" s="255">
        <v>0</v>
      </c>
      <c r="T344" s="25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57" t="s">
        <v>194</v>
      </c>
      <c r="AT344" s="257" t="s">
        <v>190</v>
      </c>
      <c r="AU344" s="257" t="s">
        <v>85</v>
      </c>
      <c r="AY344" s="16" t="s">
        <v>188</v>
      </c>
      <c r="BE344" s="258">
        <f>IF(N344="základní",J344,0)</f>
        <v>0</v>
      </c>
      <c r="BF344" s="258">
        <f>IF(N344="snížená",J344,0)</f>
        <v>0</v>
      </c>
      <c r="BG344" s="258">
        <f>IF(N344="zákl. přenesená",J344,0)</f>
        <v>0</v>
      </c>
      <c r="BH344" s="258">
        <f>IF(N344="sníž. přenesená",J344,0)</f>
        <v>0</v>
      </c>
      <c r="BI344" s="258">
        <f>IF(N344="nulová",J344,0)</f>
        <v>0</v>
      </c>
      <c r="BJ344" s="16" t="s">
        <v>85</v>
      </c>
      <c r="BK344" s="258">
        <f>ROUND(I344*H344,2)</f>
        <v>0</v>
      </c>
      <c r="BL344" s="16" t="s">
        <v>194</v>
      </c>
      <c r="BM344" s="257" t="s">
        <v>418</v>
      </c>
    </row>
    <row r="345" s="12" customFormat="1" ht="25.92" customHeight="1">
      <c r="A345" s="12"/>
      <c r="B345" s="229"/>
      <c r="C345" s="230"/>
      <c r="D345" s="231" t="s">
        <v>72</v>
      </c>
      <c r="E345" s="232" t="s">
        <v>419</v>
      </c>
      <c r="F345" s="232" t="s">
        <v>420</v>
      </c>
      <c r="G345" s="230"/>
      <c r="H345" s="230"/>
      <c r="I345" s="233"/>
      <c r="J345" s="234">
        <f>BK345</f>
        <v>0</v>
      </c>
      <c r="K345" s="230"/>
      <c r="L345" s="235"/>
      <c r="M345" s="236"/>
      <c r="N345" s="237"/>
      <c r="O345" s="237"/>
      <c r="P345" s="238">
        <f>P346+P359+P370+P381+P384+P400</f>
        <v>0</v>
      </c>
      <c r="Q345" s="237"/>
      <c r="R345" s="238">
        <f>R346+R359+R370+R381+R384+R400</f>
        <v>3.5626948000000001</v>
      </c>
      <c r="S345" s="237"/>
      <c r="T345" s="239">
        <f>T346+T359+T370+T381+T384+T400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40" t="s">
        <v>85</v>
      </c>
      <c r="AT345" s="241" t="s">
        <v>72</v>
      </c>
      <c r="AU345" s="241" t="s">
        <v>73</v>
      </c>
      <c r="AY345" s="240" t="s">
        <v>188</v>
      </c>
      <c r="BK345" s="242">
        <f>BK346+BK359+BK370+BK381+BK384+BK400</f>
        <v>0</v>
      </c>
    </row>
    <row r="346" s="12" customFormat="1" ht="22.8" customHeight="1">
      <c r="A346" s="12"/>
      <c r="B346" s="229"/>
      <c r="C346" s="230"/>
      <c r="D346" s="231" t="s">
        <v>72</v>
      </c>
      <c r="E346" s="243" t="s">
        <v>421</v>
      </c>
      <c r="F346" s="243" t="s">
        <v>422</v>
      </c>
      <c r="G346" s="230"/>
      <c r="H346" s="230"/>
      <c r="I346" s="233"/>
      <c r="J346" s="244">
        <f>BK346</f>
        <v>0</v>
      </c>
      <c r="K346" s="230"/>
      <c r="L346" s="235"/>
      <c r="M346" s="236"/>
      <c r="N346" s="237"/>
      <c r="O346" s="237"/>
      <c r="P346" s="238">
        <f>SUM(P347:P358)</f>
        <v>0</v>
      </c>
      <c r="Q346" s="237"/>
      <c r="R346" s="238">
        <f>SUM(R347:R358)</f>
        <v>0.027320000000000001</v>
      </c>
      <c r="S346" s="237"/>
      <c r="T346" s="239">
        <f>SUM(T347:T358)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40" t="s">
        <v>85</v>
      </c>
      <c r="AT346" s="241" t="s">
        <v>72</v>
      </c>
      <c r="AU346" s="241" t="s">
        <v>80</v>
      </c>
      <c r="AY346" s="240" t="s">
        <v>188</v>
      </c>
      <c r="BK346" s="242">
        <f>SUM(BK347:BK358)</f>
        <v>0</v>
      </c>
    </row>
    <row r="347" s="2" customFormat="1" ht="21.75" customHeight="1">
      <c r="A347" s="37"/>
      <c r="B347" s="38"/>
      <c r="C347" s="245" t="s">
        <v>423</v>
      </c>
      <c r="D347" s="245" t="s">
        <v>190</v>
      </c>
      <c r="E347" s="246" t="s">
        <v>424</v>
      </c>
      <c r="F347" s="247" t="s">
        <v>425</v>
      </c>
      <c r="G347" s="248" t="s">
        <v>193</v>
      </c>
      <c r="H347" s="249">
        <v>4</v>
      </c>
      <c r="I347" s="250"/>
      <c r="J347" s="251">
        <f>ROUND(I347*H347,2)</f>
        <v>0</v>
      </c>
      <c r="K347" s="252"/>
      <c r="L347" s="43"/>
      <c r="M347" s="253" t="s">
        <v>1</v>
      </c>
      <c r="N347" s="254" t="s">
        <v>39</v>
      </c>
      <c r="O347" s="90"/>
      <c r="P347" s="255">
        <f>O347*H347</f>
        <v>0</v>
      </c>
      <c r="Q347" s="255">
        <v>0.0018699999999999999</v>
      </c>
      <c r="R347" s="255">
        <f>Q347*H347</f>
        <v>0.0074799999999999997</v>
      </c>
      <c r="S347" s="255">
        <v>0</v>
      </c>
      <c r="T347" s="256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57" t="s">
        <v>345</v>
      </c>
      <c r="AT347" s="257" t="s">
        <v>190</v>
      </c>
      <c r="AU347" s="257" t="s">
        <v>85</v>
      </c>
      <c r="AY347" s="16" t="s">
        <v>188</v>
      </c>
      <c r="BE347" s="258">
        <f>IF(N347="základní",J347,0)</f>
        <v>0</v>
      </c>
      <c r="BF347" s="258">
        <f>IF(N347="snížená",J347,0)</f>
        <v>0</v>
      </c>
      <c r="BG347" s="258">
        <f>IF(N347="zákl. přenesená",J347,0)</f>
        <v>0</v>
      </c>
      <c r="BH347" s="258">
        <f>IF(N347="sníž. přenesená",J347,0)</f>
        <v>0</v>
      </c>
      <c r="BI347" s="258">
        <f>IF(N347="nulová",J347,0)</f>
        <v>0</v>
      </c>
      <c r="BJ347" s="16" t="s">
        <v>85</v>
      </c>
      <c r="BK347" s="258">
        <f>ROUND(I347*H347,2)</f>
        <v>0</v>
      </c>
      <c r="BL347" s="16" t="s">
        <v>345</v>
      </c>
      <c r="BM347" s="257" t="s">
        <v>426</v>
      </c>
    </row>
    <row r="348" s="2" customFormat="1" ht="16.5" customHeight="1">
      <c r="A348" s="37"/>
      <c r="B348" s="38"/>
      <c r="C348" s="245" t="s">
        <v>427</v>
      </c>
      <c r="D348" s="245" t="s">
        <v>190</v>
      </c>
      <c r="E348" s="246" t="s">
        <v>428</v>
      </c>
      <c r="F348" s="247" t="s">
        <v>429</v>
      </c>
      <c r="G348" s="248" t="s">
        <v>305</v>
      </c>
      <c r="H348" s="249">
        <v>16</v>
      </c>
      <c r="I348" s="250"/>
      <c r="J348" s="251">
        <f>ROUND(I348*H348,2)</f>
        <v>0</v>
      </c>
      <c r="K348" s="252"/>
      <c r="L348" s="43"/>
      <c r="M348" s="253" t="s">
        <v>1</v>
      </c>
      <c r="N348" s="254" t="s">
        <v>39</v>
      </c>
      <c r="O348" s="90"/>
      <c r="P348" s="255">
        <f>O348*H348</f>
        <v>0</v>
      </c>
      <c r="Q348" s="255">
        <v>0.00029</v>
      </c>
      <c r="R348" s="255">
        <f>Q348*H348</f>
        <v>0.00464</v>
      </c>
      <c r="S348" s="255">
        <v>0</v>
      </c>
      <c r="T348" s="25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57" t="s">
        <v>345</v>
      </c>
      <c r="AT348" s="257" t="s">
        <v>190</v>
      </c>
      <c r="AU348" s="257" t="s">
        <v>85</v>
      </c>
      <c r="AY348" s="16" t="s">
        <v>188</v>
      </c>
      <c r="BE348" s="258">
        <f>IF(N348="základní",J348,0)</f>
        <v>0</v>
      </c>
      <c r="BF348" s="258">
        <f>IF(N348="snížená",J348,0)</f>
        <v>0</v>
      </c>
      <c r="BG348" s="258">
        <f>IF(N348="zákl. přenesená",J348,0)</f>
        <v>0</v>
      </c>
      <c r="BH348" s="258">
        <f>IF(N348="sníž. přenesená",J348,0)</f>
        <v>0</v>
      </c>
      <c r="BI348" s="258">
        <f>IF(N348="nulová",J348,0)</f>
        <v>0</v>
      </c>
      <c r="BJ348" s="16" t="s">
        <v>85</v>
      </c>
      <c r="BK348" s="258">
        <f>ROUND(I348*H348,2)</f>
        <v>0</v>
      </c>
      <c r="BL348" s="16" t="s">
        <v>345</v>
      </c>
      <c r="BM348" s="257" t="s">
        <v>430</v>
      </c>
    </row>
    <row r="349" s="14" customFormat="1">
      <c r="A349" s="14"/>
      <c r="B349" s="270"/>
      <c r="C349" s="271"/>
      <c r="D349" s="261" t="s">
        <v>196</v>
      </c>
      <c r="E349" s="272" t="s">
        <v>1</v>
      </c>
      <c r="F349" s="273" t="s">
        <v>431</v>
      </c>
      <c r="G349" s="271"/>
      <c r="H349" s="274">
        <v>16</v>
      </c>
      <c r="I349" s="275"/>
      <c r="J349" s="271"/>
      <c r="K349" s="271"/>
      <c r="L349" s="276"/>
      <c r="M349" s="277"/>
      <c r="N349" s="278"/>
      <c r="O349" s="278"/>
      <c r="P349" s="278"/>
      <c r="Q349" s="278"/>
      <c r="R349" s="278"/>
      <c r="S349" s="278"/>
      <c r="T349" s="27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80" t="s">
        <v>196</v>
      </c>
      <c r="AU349" s="280" t="s">
        <v>85</v>
      </c>
      <c r="AV349" s="14" t="s">
        <v>85</v>
      </c>
      <c r="AW349" s="14" t="s">
        <v>30</v>
      </c>
      <c r="AX349" s="14" t="s">
        <v>73</v>
      </c>
      <c r="AY349" s="280" t="s">
        <v>188</v>
      </c>
    </row>
    <row r="350" s="2" customFormat="1" ht="16.5" customHeight="1">
      <c r="A350" s="37"/>
      <c r="B350" s="38"/>
      <c r="C350" s="245" t="s">
        <v>432</v>
      </c>
      <c r="D350" s="245" t="s">
        <v>190</v>
      </c>
      <c r="E350" s="246" t="s">
        <v>433</v>
      </c>
      <c r="F350" s="247" t="s">
        <v>434</v>
      </c>
      <c r="G350" s="248" t="s">
        <v>305</v>
      </c>
      <c r="H350" s="249">
        <v>32</v>
      </c>
      <c r="I350" s="250"/>
      <c r="J350" s="251">
        <f>ROUND(I350*H350,2)</f>
        <v>0</v>
      </c>
      <c r="K350" s="252"/>
      <c r="L350" s="43"/>
      <c r="M350" s="253" t="s">
        <v>1</v>
      </c>
      <c r="N350" s="254" t="s">
        <v>39</v>
      </c>
      <c r="O350" s="90"/>
      <c r="P350" s="255">
        <f>O350*H350</f>
        <v>0</v>
      </c>
      <c r="Q350" s="255">
        <v>0.00035</v>
      </c>
      <c r="R350" s="255">
        <f>Q350*H350</f>
        <v>0.0112</v>
      </c>
      <c r="S350" s="255">
        <v>0</v>
      </c>
      <c r="T350" s="25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7" t="s">
        <v>345</v>
      </c>
      <c r="AT350" s="257" t="s">
        <v>190</v>
      </c>
      <c r="AU350" s="257" t="s">
        <v>85</v>
      </c>
      <c r="AY350" s="16" t="s">
        <v>188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6" t="s">
        <v>85</v>
      </c>
      <c r="BK350" s="258">
        <f>ROUND(I350*H350,2)</f>
        <v>0</v>
      </c>
      <c r="BL350" s="16" t="s">
        <v>345</v>
      </c>
      <c r="BM350" s="257" t="s">
        <v>435</v>
      </c>
    </row>
    <row r="351" s="14" customFormat="1">
      <c r="A351" s="14"/>
      <c r="B351" s="270"/>
      <c r="C351" s="271"/>
      <c r="D351" s="261" t="s">
        <v>196</v>
      </c>
      <c r="E351" s="272" t="s">
        <v>1</v>
      </c>
      <c r="F351" s="273" t="s">
        <v>436</v>
      </c>
      <c r="G351" s="271"/>
      <c r="H351" s="274">
        <v>32</v>
      </c>
      <c r="I351" s="275"/>
      <c r="J351" s="271"/>
      <c r="K351" s="271"/>
      <c r="L351" s="276"/>
      <c r="M351" s="277"/>
      <c r="N351" s="278"/>
      <c r="O351" s="278"/>
      <c r="P351" s="278"/>
      <c r="Q351" s="278"/>
      <c r="R351" s="278"/>
      <c r="S351" s="278"/>
      <c r="T351" s="27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80" t="s">
        <v>196</v>
      </c>
      <c r="AU351" s="280" t="s">
        <v>85</v>
      </c>
      <c r="AV351" s="14" t="s">
        <v>85</v>
      </c>
      <c r="AW351" s="14" t="s">
        <v>30</v>
      </c>
      <c r="AX351" s="14" t="s">
        <v>73</v>
      </c>
      <c r="AY351" s="280" t="s">
        <v>188</v>
      </c>
    </row>
    <row r="352" s="2" customFormat="1" ht="21.75" customHeight="1">
      <c r="A352" s="37"/>
      <c r="B352" s="38"/>
      <c r="C352" s="245" t="s">
        <v>437</v>
      </c>
      <c r="D352" s="245" t="s">
        <v>190</v>
      </c>
      <c r="E352" s="246" t="s">
        <v>438</v>
      </c>
      <c r="F352" s="247" t="s">
        <v>439</v>
      </c>
      <c r="G352" s="248" t="s">
        <v>193</v>
      </c>
      <c r="H352" s="249">
        <v>8</v>
      </c>
      <c r="I352" s="250"/>
      <c r="J352" s="251">
        <f>ROUND(I352*H352,2)</f>
        <v>0</v>
      </c>
      <c r="K352" s="252"/>
      <c r="L352" s="43"/>
      <c r="M352" s="253" t="s">
        <v>1</v>
      </c>
      <c r="N352" s="254" t="s">
        <v>39</v>
      </c>
      <c r="O352" s="90"/>
      <c r="P352" s="255">
        <f>O352*H352</f>
        <v>0</v>
      </c>
      <c r="Q352" s="255">
        <v>0.00050000000000000001</v>
      </c>
      <c r="R352" s="255">
        <f>Q352*H352</f>
        <v>0.0040000000000000001</v>
      </c>
      <c r="S352" s="255">
        <v>0</v>
      </c>
      <c r="T352" s="25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57" t="s">
        <v>345</v>
      </c>
      <c r="AT352" s="257" t="s">
        <v>190</v>
      </c>
      <c r="AU352" s="257" t="s">
        <v>85</v>
      </c>
      <c r="AY352" s="16" t="s">
        <v>188</v>
      </c>
      <c r="BE352" s="258">
        <f>IF(N352="základní",J352,0)</f>
        <v>0</v>
      </c>
      <c r="BF352" s="258">
        <f>IF(N352="snížená",J352,0)</f>
        <v>0</v>
      </c>
      <c r="BG352" s="258">
        <f>IF(N352="zákl. přenesená",J352,0)</f>
        <v>0</v>
      </c>
      <c r="BH352" s="258">
        <f>IF(N352="sníž. přenesená",J352,0)</f>
        <v>0</v>
      </c>
      <c r="BI352" s="258">
        <f>IF(N352="nulová",J352,0)</f>
        <v>0</v>
      </c>
      <c r="BJ352" s="16" t="s">
        <v>85</v>
      </c>
      <c r="BK352" s="258">
        <f>ROUND(I352*H352,2)</f>
        <v>0</v>
      </c>
      <c r="BL352" s="16" t="s">
        <v>345</v>
      </c>
      <c r="BM352" s="257" t="s">
        <v>440</v>
      </c>
    </row>
    <row r="353" s="14" customFormat="1">
      <c r="A353" s="14"/>
      <c r="B353" s="270"/>
      <c r="C353" s="271"/>
      <c r="D353" s="261" t="s">
        <v>196</v>
      </c>
      <c r="E353" s="272" t="s">
        <v>1</v>
      </c>
      <c r="F353" s="273" t="s">
        <v>441</v>
      </c>
      <c r="G353" s="271"/>
      <c r="H353" s="274">
        <v>8</v>
      </c>
      <c r="I353" s="275"/>
      <c r="J353" s="271"/>
      <c r="K353" s="271"/>
      <c r="L353" s="276"/>
      <c r="M353" s="277"/>
      <c r="N353" s="278"/>
      <c r="O353" s="278"/>
      <c r="P353" s="278"/>
      <c r="Q353" s="278"/>
      <c r="R353" s="278"/>
      <c r="S353" s="278"/>
      <c r="T353" s="27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0" t="s">
        <v>196</v>
      </c>
      <c r="AU353" s="280" t="s">
        <v>85</v>
      </c>
      <c r="AV353" s="14" t="s">
        <v>85</v>
      </c>
      <c r="AW353" s="14" t="s">
        <v>30</v>
      </c>
      <c r="AX353" s="14" t="s">
        <v>73</v>
      </c>
      <c r="AY353" s="280" t="s">
        <v>188</v>
      </c>
    </row>
    <row r="354" s="2" customFormat="1" ht="16.5" customHeight="1">
      <c r="A354" s="37"/>
      <c r="B354" s="38"/>
      <c r="C354" s="245" t="s">
        <v>442</v>
      </c>
      <c r="D354" s="245" t="s">
        <v>190</v>
      </c>
      <c r="E354" s="246" t="s">
        <v>443</v>
      </c>
      <c r="F354" s="247" t="s">
        <v>444</v>
      </c>
      <c r="G354" s="248" t="s">
        <v>305</v>
      </c>
      <c r="H354" s="249">
        <v>48</v>
      </c>
      <c r="I354" s="250"/>
      <c r="J354" s="251">
        <f>ROUND(I354*H354,2)</f>
        <v>0</v>
      </c>
      <c r="K354" s="252"/>
      <c r="L354" s="43"/>
      <c r="M354" s="253" t="s">
        <v>1</v>
      </c>
      <c r="N354" s="254" t="s">
        <v>39</v>
      </c>
      <c r="O354" s="90"/>
      <c r="P354" s="255">
        <f>O354*H354</f>
        <v>0</v>
      </c>
      <c r="Q354" s="255">
        <v>0</v>
      </c>
      <c r="R354" s="255">
        <f>Q354*H354</f>
        <v>0</v>
      </c>
      <c r="S354" s="255">
        <v>0</v>
      </c>
      <c r="T354" s="256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57" t="s">
        <v>345</v>
      </c>
      <c r="AT354" s="257" t="s">
        <v>190</v>
      </c>
      <c r="AU354" s="257" t="s">
        <v>85</v>
      </c>
      <c r="AY354" s="16" t="s">
        <v>188</v>
      </c>
      <c r="BE354" s="258">
        <f>IF(N354="základní",J354,0)</f>
        <v>0</v>
      </c>
      <c r="BF354" s="258">
        <f>IF(N354="snížená",J354,0)</f>
        <v>0</v>
      </c>
      <c r="BG354" s="258">
        <f>IF(N354="zákl. přenesená",J354,0)</f>
        <v>0</v>
      </c>
      <c r="BH354" s="258">
        <f>IF(N354="sníž. přenesená",J354,0)</f>
        <v>0</v>
      </c>
      <c r="BI354" s="258">
        <f>IF(N354="nulová",J354,0)</f>
        <v>0</v>
      </c>
      <c r="BJ354" s="16" t="s">
        <v>85</v>
      </c>
      <c r="BK354" s="258">
        <f>ROUND(I354*H354,2)</f>
        <v>0</v>
      </c>
      <c r="BL354" s="16" t="s">
        <v>345</v>
      </c>
      <c r="BM354" s="257" t="s">
        <v>445</v>
      </c>
    </row>
    <row r="355" s="14" customFormat="1">
      <c r="A355" s="14"/>
      <c r="B355" s="270"/>
      <c r="C355" s="271"/>
      <c r="D355" s="261" t="s">
        <v>196</v>
      </c>
      <c r="E355" s="272" t="s">
        <v>1</v>
      </c>
      <c r="F355" s="273" t="s">
        <v>446</v>
      </c>
      <c r="G355" s="271"/>
      <c r="H355" s="274">
        <v>48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0" t="s">
        <v>196</v>
      </c>
      <c r="AU355" s="280" t="s">
        <v>85</v>
      </c>
      <c r="AV355" s="14" t="s">
        <v>85</v>
      </c>
      <c r="AW355" s="14" t="s">
        <v>30</v>
      </c>
      <c r="AX355" s="14" t="s">
        <v>73</v>
      </c>
      <c r="AY355" s="280" t="s">
        <v>188</v>
      </c>
    </row>
    <row r="356" s="2" customFormat="1" ht="16.5" customHeight="1">
      <c r="A356" s="37"/>
      <c r="B356" s="38"/>
      <c r="C356" s="245" t="s">
        <v>447</v>
      </c>
      <c r="D356" s="245" t="s">
        <v>190</v>
      </c>
      <c r="E356" s="246" t="s">
        <v>448</v>
      </c>
      <c r="F356" s="247" t="s">
        <v>449</v>
      </c>
      <c r="G356" s="248" t="s">
        <v>305</v>
      </c>
      <c r="H356" s="249">
        <v>48</v>
      </c>
      <c r="I356" s="250"/>
      <c r="J356" s="251">
        <f>ROUND(I356*H356,2)</f>
        <v>0</v>
      </c>
      <c r="K356" s="252"/>
      <c r="L356" s="43"/>
      <c r="M356" s="253" t="s">
        <v>1</v>
      </c>
      <c r="N356" s="254" t="s">
        <v>39</v>
      </c>
      <c r="O356" s="90"/>
      <c r="P356" s="255">
        <f>O356*H356</f>
        <v>0</v>
      </c>
      <c r="Q356" s="255">
        <v>0</v>
      </c>
      <c r="R356" s="255">
        <f>Q356*H356</f>
        <v>0</v>
      </c>
      <c r="S356" s="255">
        <v>0</v>
      </c>
      <c r="T356" s="25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57" t="s">
        <v>345</v>
      </c>
      <c r="AT356" s="257" t="s">
        <v>190</v>
      </c>
      <c r="AU356" s="257" t="s">
        <v>85</v>
      </c>
      <c r="AY356" s="16" t="s">
        <v>188</v>
      </c>
      <c r="BE356" s="258">
        <f>IF(N356="základní",J356,0)</f>
        <v>0</v>
      </c>
      <c r="BF356" s="258">
        <f>IF(N356="snížená",J356,0)</f>
        <v>0</v>
      </c>
      <c r="BG356" s="258">
        <f>IF(N356="zákl. přenesená",J356,0)</f>
        <v>0</v>
      </c>
      <c r="BH356" s="258">
        <f>IF(N356="sníž. přenesená",J356,0)</f>
        <v>0</v>
      </c>
      <c r="BI356" s="258">
        <f>IF(N356="nulová",J356,0)</f>
        <v>0</v>
      </c>
      <c r="BJ356" s="16" t="s">
        <v>85</v>
      </c>
      <c r="BK356" s="258">
        <f>ROUND(I356*H356,2)</f>
        <v>0</v>
      </c>
      <c r="BL356" s="16" t="s">
        <v>345</v>
      </c>
      <c r="BM356" s="257" t="s">
        <v>450</v>
      </c>
    </row>
    <row r="357" s="14" customFormat="1">
      <c r="A357" s="14"/>
      <c r="B357" s="270"/>
      <c r="C357" s="271"/>
      <c r="D357" s="261" t="s">
        <v>196</v>
      </c>
      <c r="E357" s="272" t="s">
        <v>1</v>
      </c>
      <c r="F357" s="273" t="s">
        <v>446</v>
      </c>
      <c r="G357" s="271"/>
      <c r="H357" s="274">
        <v>48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0" t="s">
        <v>196</v>
      </c>
      <c r="AU357" s="280" t="s">
        <v>85</v>
      </c>
      <c r="AV357" s="14" t="s">
        <v>85</v>
      </c>
      <c r="AW357" s="14" t="s">
        <v>30</v>
      </c>
      <c r="AX357" s="14" t="s">
        <v>73</v>
      </c>
      <c r="AY357" s="280" t="s">
        <v>188</v>
      </c>
    </row>
    <row r="358" s="2" customFormat="1" ht="21.75" customHeight="1">
      <c r="A358" s="37"/>
      <c r="B358" s="38"/>
      <c r="C358" s="245" t="s">
        <v>451</v>
      </c>
      <c r="D358" s="245" t="s">
        <v>190</v>
      </c>
      <c r="E358" s="246" t="s">
        <v>452</v>
      </c>
      <c r="F358" s="247" t="s">
        <v>453</v>
      </c>
      <c r="G358" s="248" t="s">
        <v>389</v>
      </c>
      <c r="H358" s="249">
        <v>0.027</v>
      </c>
      <c r="I358" s="250"/>
      <c r="J358" s="251">
        <f>ROUND(I358*H358,2)</f>
        <v>0</v>
      </c>
      <c r="K358" s="252"/>
      <c r="L358" s="43"/>
      <c r="M358" s="253" t="s">
        <v>1</v>
      </c>
      <c r="N358" s="254" t="s">
        <v>39</v>
      </c>
      <c r="O358" s="90"/>
      <c r="P358" s="255">
        <f>O358*H358</f>
        <v>0</v>
      </c>
      <c r="Q358" s="255">
        <v>0</v>
      </c>
      <c r="R358" s="255">
        <f>Q358*H358</f>
        <v>0</v>
      </c>
      <c r="S358" s="255">
        <v>0</v>
      </c>
      <c r="T358" s="25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57" t="s">
        <v>194</v>
      </c>
      <c r="AT358" s="257" t="s">
        <v>190</v>
      </c>
      <c r="AU358" s="257" t="s">
        <v>85</v>
      </c>
      <c r="AY358" s="16" t="s">
        <v>188</v>
      </c>
      <c r="BE358" s="258">
        <f>IF(N358="základní",J358,0)</f>
        <v>0</v>
      </c>
      <c r="BF358" s="258">
        <f>IF(N358="snížená",J358,0)</f>
        <v>0</v>
      </c>
      <c r="BG358" s="258">
        <f>IF(N358="zákl. přenesená",J358,0)</f>
        <v>0</v>
      </c>
      <c r="BH358" s="258">
        <f>IF(N358="sníž. přenesená",J358,0)</f>
        <v>0</v>
      </c>
      <c r="BI358" s="258">
        <f>IF(N358="nulová",J358,0)</f>
        <v>0</v>
      </c>
      <c r="BJ358" s="16" t="s">
        <v>85</v>
      </c>
      <c r="BK358" s="258">
        <f>ROUND(I358*H358,2)</f>
        <v>0</v>
      </c>
      <c r="BL358" s="16" t="s">
        <v>194</v>
      </c>
      <c r="BM358" s="257" t="s">
        <v>454</v>
      </c>
    </row>
    <row r="359" s="12" customFormat="1" ht="22.8" customHeight="1">
      <c r="A359" s="12"/>
      <c r="B359" s="229"/>
      <c r="C359" s="230"/>
      <c r="D359" s="231" t="s">
        <v>72</v>
      </c>
      <c r="E359" s="243" t="s">
        <v>455</v>
      </c>
      <c r="F359" s="243" t="s">
        <v>456</v>
      </c>
      <c r="G359" s="230"/>
      <c r="H359" s="230"/>
      <c r="I359" s="233"/>
      <c r="J359" s="244">
        <f>BK359</f>
        <v>0</v>
      </c>
      <c r="K359" s="230"/>
      <c r="L359" s="235"/>
      <c r="M359" s="236"/>
      <c r="N359" s="237"/>
      <c r="O359" s="237"/>
      <c r="P359" s="238">
        <f>SUM(P360:P369)</f>
        <v>0</v>
      </c>
      <c r="Q359" s="237"/>
      <c r="R359" s="238">
        <f>SUM(R360:R369)</f>
        <v>0.058800000000000005</v>
      </c>
      <c r="S359" s="237"/>
      <c r="T359" s="239">
        <f>SUM(T360:T369)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40" t="s">
        <v>85</v>
      </c>
      <c r="AT359" s="241" t="s">
        <v>72</v>
      </c>
      <c r="AU359" s="241" t="s">
        <v>80</v>
      </c>
      <c r="AY359" s="240" t="s">
        <v>188</v>
      </c>
      <c r="BK359" s="242">
        <f>SUM(BK360:BK369)</f>
        <v>0</v>
      </c>
    </row>
    <row r="360" s="2" customFormat="1" ht="16.5" customHeight="1">
      <c r="A360" s="37"/>
      <c r="B360" s="38"/>
      <c r="C360" s="245" t="s">
        <v>457</v>
      </c>
      <c r="D360" s="245" t="s">
        <v>190</v>
      </c>
      <c r="E360" s="246" t="s">
        <v>458</v>
      </c>
      <c r="F360" s="247" t="s">
        <v>459</v>
      </c>
      <c r="G360" s="248" t="s">
        <v>193</v>
      </c>
      <c r="H360" s="249">
        <v>1</v>
      </c>
      <c r="I360" s="250"/>
      <c r="J360" s="251">
        <f>ROUND(I360*H360,2)</f>
        <v>0</v>
      </c>
      <c r="K360" s="252"/>
      <c r="L360" s="43"/>
      <c r="M360" s="253" t="s">
        <v>1</v>
      </c>
      <c r="N360" s="254" t="s">
        <v>39</v>
      </c>
      <c r="O360" s="90"/>
      <c r="P360" s="255">
        <f>O360*H360</f>
        <v>0</v>
      </c>
      <c r="Q360" s="255">
        <v>0.0024499999999999999</v>
      </c>
      <c r="R360" s="255">
        <f>Q360*H360</f>
        <v>0.0024499999999999999</v>
      </c>
      <c r="S360" s="255">
        <v>0</v>
      </c>
      <c r="T360" s="256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57" t="s">
        <v>345</v>
      </c>
      <c r="AT360" s="257" t="s">
        <v>190</v>
      </c>
      <c r="AU360" s="257" t="s">
        <v>85</v>
      </c>
      <c r="AY360" s="16" t="s">
        <v>188</v>
      </c>
      <c r="BE360" s="258">
        <f>IF(N360="základní",J360,0)</f>
        <v>0</v>
      </c>
      <c r="BF360" s="258">
        <f>IF(N360="snížená",J360,0)</f>
        <v>0</v>
      </c>
      <c r="BG360" s="258">
        <f>IF(N360="zákl. přenesená",J360,0)</f>
        <v>0</v>
      </c>
      <c r="BH360" s="258">
        <f>IF(N360="sníž. přenesená",J360,0)</f>
        <v>0</v>
      </c>
      <c r="BI360" s="258">
        <f>IF(N360="nulová",J360,0)</f>
        <v>0</v>
      </c>
      <c r="BJ360" s="16" t="s">
        <v>85</v>
      </c>
      <c r="BK360" s="258">
        <f>ROUND(I360*H360,2)</f>
        <v>0</v>
      </c>
      <c r="BL360" s="16" t="s">
        <v>345</v>
      </c>
      <c r="BM360" s="257" t="s">
        <v>460</v>
      </c>
    </row>
    <row r="361" s="2" customFormat="1" ht="16.5" customHeight="1">
      <c r="A361" s="37"/>
      <c r="B361" s="38"/>
      <c r="C361" s="245" t="s">
        <v>461</v>
      </c>
      <c r="D361" s="245" t="s">
        <v>190</v>
      </c>
      <c r="E361" s="246" t="s">
        <v>462</v>
      </c>
      <c r="F361" s="247" t="s">
        <v>463</v>
      </c>
      <c r="G361" s="248" t="s">
        <v>305</v>
      </c>
      <c r="H361" s="249">
        <v>7</v>
      </c>
      <c r="I361" s="250"/>
      <c r="J361" s="251">
        <f>ROUND(I361*H361,2)</f>
        <v>0</v>
      </c>
      <c r="K361" s="252"/>
      <c r="L361" s="43"/>
      <c r="M361" s="253" t="s">
        <v>1</v>
      </c>
      <c r="N361" s="254" t="s">
        <v>39</v>
      </c>
      <c r="O361" s="90"/>
      <c r="P361" s="255">
        <f>O361*H361</f>
        <v>0</v>
      </c>
      <c r="Q361" s="255">
        <v>0.0024499999999999999</v>
      </c>
      <c r="R361" s="255">
        <f>Q361*H361</f>
        <v>0.017149999999999999</v>
      </c>
      <c r="S361" s="255">
        <v>0</v>
      </c>
      <c r="T361" s="25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57" t="s">
        <v>345</v>
      </c>
      <c r="AT361" s="257" t="s">
        <v>190</v>
      </c>
      <c r="AU361" s="257" t="s">
        <v>85</v>
      </c>
      <c r="AY361" s="16" t="s">
        <v>188</v>
      </c>
      <c r="BE361" s="258">
        <f>IF(N361="základní",J361,0)</f>
        <v>0</v>
      </c>
      <c r="BF361" s="258">
        <f>IF(N361="snížená",J361,0)</f>
        <v>0</v>
      </c>
      <c r="BG361" s="258">
        <f>IF(N361="zákl. přenesená",J361,0)</f>
        <v>0</v>
      </c>
      <c r="BH361" s="258">
        <f>IF(N361="sníž. přenesená",J361,0)</f>
        <v>0</v>
      </c>
      <c r="BI361" s="258">
        <f>IF(N361="nulová",J361,0)</f>
        <v>0</v>
      </c>
      <c r="BJ361" s="16" t="s">
        <v>85</v>
      </c>
      <c r="BK361" s="258">
        <f>ROUND(I361*H361,2)</f>
        <v>0</v>
      </c>
      <c r="BL361" s="16" t="s">
        <v>345</v>
      </c>
      <c r="BM361" s="257" t="s">
        <v>464</v>
      </c>
    </row>
    <row r="362" s="2" customFormat="1" ht="16.5" customHeight="1">
      <c r="A362" s="37"/>
      <c r="B362" s="38"/>
      <c r="C362" s="245" t="s">
        <v>465</v>
      </c>
      <c r="D362" s="245" t="s">
        <v>190</v>
      </c>
      <c r="E362" s="246" t="s">
        <v>466</v>
      </c>
      <c r="F362" s="247" t="s">
        <v>467</v>
      </c>
      <c r="G362" s="248" t="s">
        <v>305</v>
      </c>
      <c r="H362" s="249">
        <v>7</v>
      </c>
      <c r="I362" s="250"/>
      <c r="J362" s="251">
        <f>ROUND(I362*H362,2)</f>
        <v>0</v>
      </c>
      <c r="K362" s="252"/>
      <c r="L362" s="43"/>
      <c r="M362" s="253" t="s">
        <v>1</v>
      </c>
      <c r="N362" s="254" t="s">
        <v>39</v>
      </c>
      <c r="O362" s="90"/>
      <c r="P362" s="255">
        <f>O362*H362</f>
        <v>0</v>
      </c>
      <c r="Q362" s="255">
        <v>0.0024499999999999999</v>
      </c>
      <c r="R362" s="255">
        <f>Q362*H362</f>
        <v>0.017149999999999999</v>
      </c>
      <c r="S362" s="255">
        <v>0</v>
      </c>
      <c r="T362" s="256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57" t="s">
        <v>345</v>
      </c>
      <c r="AT362" s="257" t="s">
        <v>190</v>
      </c>
      <c r="AU362" s="257" t="s">
        <v>85</v>
      </c>
      <c r="AY362" s="16" t="s">
        <v>188</v>
      </c>
      <c r="BE362" s="258">
        <f>IF(N362="základní",J362,0)</f>
        <v>0</v>
      </c>
      <c r="BF362" s="258">
        <f>IF(N362="snížená",J362,0)</f>
        <v>0</v>
      </c>
      <c r="BG362" s="258">
        <f>IF(N362="zákl. přenesená",J362,0)</f>
        <v>0</v>
      </c>
      <c r="BH362" s="258">
        <f>IF(N362="sníž. přenesená",J362,0)</f>
        <v>0</v>
      </c>
      <c r="BI362" s="258">
        <f>IF(N362="nulová",J362,0)</f>
        <v>0</v>
      </c>
      <c r="BJ362" s="16" t="s">
        <v>85</v>
      </c>
      <c r="BK362" s="258">
        <f>ROUND(I362*H362,2)</f>
        <v>0</v>
      </c>
      <c r="BL362" s="16" t="s">
        <v>345</v>
      </c>
      <c r="BM362" s="257" t="s">
        <v>468</v>
      </c>
    </row>
    <row r="363" s="2" customFormat="1" ht="16.5" customHeight="1">
      <c r="A363" s="37"/>
      <c r="B363" s="38"/>
      <c r="C363" s="245" t="s">
        <v>469</v>
      </c>
      <c r="D363" s="245" t="s">
        <v>190</v>
      </c>
      <c r="E363" s="246" t="s">
        <v>470</v>
      </c>
      <c r="F363" s="247" t="s">
        <v>471</v>
      </c>
      <c r="G363" s="248" t="s">
        <v>193</v>
      </c>
      <c r="H363" s="249">
        <v>4</v>
      </c>
      <c r="I363" s="250"/>
      <c r="J363" s="251">
        <f>ROUND(I363*H363,2)</f>
        <v>0</v>
      </c>
      <c r="K363" s="252"/>
      <c r="L363" s="43"/>
      <c r="M363" s="253" t="s">
        <v>1</v>
      </c>
      <c r="N363" s="254" t="s">
        <v>39</v>
      </c>
      <c r="O363" s="90"/>
      <c r="P363" s="255">
        <f>O363*H363</f>
        <v>0</v>
      </c>
      <c r="Q363" s="255">
        <v>0.0024499999999999999</v>
      </c>
      <c r="R363" s="255">
        <f>Q363*H363</f>
        <v>0.0097999999999999997</v>
      </c>
      <c r="S363" s="255">
        <v>0</v>
      </c>
      <c r="T363" s="256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57" t="s">
        <v>345</v>
      </c>
      <c r="AT363" s="257" t="s">
        <v>190</v>
      </c>
      <c r="AU363" s="257" t="s">
        <v>85</v>
      </c>
      <c r="AY363" s="16" t="s">
        <v>188</v>
      </c>
      <c r="BE363" s="258">
        <f>IF(N363="základní",J363,0)</f>
        <v>0</v>
      </c>
      <c r="BF363" s="258">
        <f>IF(N363="snížená",J363,0)</f>
        <v>0</v>
      </c>
      <c r="BG363" s="258">
        <f>IF(N363="zákl. přenesená",J363,0)</f>
        <v>0</v>
      </c>
      <c r="BH363" s="258">
        <f>IF(N363="sníž. přenesená",J363,0)</f>
        <v>0</v>
      </c>
      <c r="BI363" s="258">
        <f>IF(N363="nulová",J363,0)</f>
        <v>0</v>
      </c>
      <c r="BJ363" s="16" t="s">
        <v>85</v>
      </c>
      <c r="BK363" s="258">
        <f>ROUND(I363*H363,2)</f>
        <v>0</v>
      </c>
      <c r="BL363" s="16" t="s">
        <v>345</v>
      </c>
      <c r="BM363" s="257" t="s">
        <v>472</v>
      </c>
    </row>
    <row r="364" s="2" customFormat="1" ht="16.5" customHeight="1">
      <c r="A364" s="37"/>
      <c r="B364" s="38"/>
      <c r="C364" s="245" t="s">
        <v>473</v>
      </c>
      <c r="D364" s="245" t="s">
        <v>190</v>
      </c>
      <c r="E364" s="246" t="s">
        <v>474</v>
      </c>
      <c r="F364" s="247" t="s">
        <v>475</v>
      </c>
      <c r="G364" s="248" t="s">
        <v>193</v>
      </c>
      <c r="H364" s="249">
        <v>1</v>
      </c>
      <c r="I364" s="250"/>
      <c r="J364" s="251">
        <f>ROUND(I364*H364,2)</f>
        <v>0</v>
      </c>
      <c r="K364" s="252"/>
      <c r="L364" s="43"/>
      <c r="M364" s="253" t="s">
        <v>1</v>
      </c>
      <c r="N364" s="254" t="s">
        <v>39</v>
      </c>
      <c r="O364" s="90"/>
      <c r="P364" s="255">
        <f>O364*H364</f>
        <v>0</v>
      </c>
      <c r="Q364" s="255">
        <v>0.0024499999999999999</v>
      </c>
      <c r="R364" s="255">
        <f>Q364*H364</f>
        <v>0.0024499999999999999</v>
      </c>
      <c r="S364" s="255">
        <v>0</v>
      </c>
      <c r="T364" s="25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7" t="s">
        <v>345</v>
      </c>
      <c r="AT364" s="257" t="s">
        <v>190</v>
      </c>
      <c r="AU364" s="257" t="s">
        <v>85</v>
      </c>
      <c r="AY364" s="16" t="s">
        <v>188</v>
      </c>
      <c r="BE364" s="258">
        <f>IF(N364="základní",J364,0)</f>
        <v>0</v>
      </c>
      <c r="BF364" s="258">
        <f>IF(N364="snížená",J364,0)</f>
        <v>0</v>
      </c>
      <c r="BG364" s="258">
        <f>IF(N364="zákl. přenesená",J364,0)</f>
        <v>0</v>
      </c>
      <c r="BH364" s="258">
        <f>IF(N364="sníž. přenesená",J364,0)</f>
        <v>0</v>
      </c>
      <c r="BI364" s="258">
        <f>IF(N364="nulová",J364,0)</f>
        <v>0</v>
      </c>
      <c r="BJ364" s="16" t="s">
        <v>85</v>
      </c>
      <c r="BK364" s="258">
        <f>ROUND(I364*H364,2)</f>
        <v>0</v>
      </c>
      <c r="BL364" s="16" t="s">
        <v>345</v>
      </c>
      <c r="BM364" s="257" t="s">
        <v>476</v>
      </c>
    </row>
    <row r="365" s="2" customFormat="1" ht="16.5" customHeight="1">
      <c r="A365" s="37"/>
      <c r="B365" s="38"/>
      <c r="C365" s="245" t="s">
        <v>477</v>
      </c>
      <c r="D365" s="245" t="s">
        <v>190</v>
      </c>
      <c r="E365" s="246" t="s">
        <v>478</v>
      </c>
      <c r="F365" s="247" t="s">
        <v>479</v>
      </c>
      <c r="G365" s="248" t="s">
        <v>193</v>
      </c>
      <c r="H365" s="249">
        <v>1</v>
      </c>
      <c r="I365" s="250"/>
      <c r="J365" s="251">
        <f>ROUND(I365*H365,2)</f>
        <v>0</v>
      </c>
      <c r="K365" s="252"/>
      <c r="L365" s="43"/>
      <c r="M365" s="253" t="s">
        <v>1</v>
      </c>
      <c r="N365" s="254" t="s">
        <v>39</v>
      </c>
      <c r="O365" s="90"/>
      <c r="P365" s="255">
        <f>O365*H365</f>
        <v>0</v>
      </c>
      <c r="Q365" s="255">
        <v>0.0024499999999999999</v>
      </c>
      <c r="R365" s="255">
        <f>Q365*H365</f>
        <v>0.0024499999999999999</v>
      </c>
      <c r="S365" s="255">
        <v>0</v>
      </c>
      <c r="T365" s="25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57" t="s">
        <v>345</v>
      </c>
      <c r="AT365" s="257" t="s">
        <v>190</v>
      </c>
      <c r="AU365" s="257" t="s">
        <v>85</v>
      </c>
      <c r="AY365" s="16" t="s">
        <v>188</v>
      </c>
      <c r="BE365" s="258">
        <f>IF(N365="základní",J365,0)</f>
        <v>0</v>
      </c>
      <c r="BF365" s="258">
        <f>IF(N365="snížená",J365,0)</f>
        <v>0</v>
      </c>
      <c r="BG365" s="258">
        <f>IF(N365="zákl. přenesená",J365,0)</f>
        <v>0</v>
      </c>
      <c r="BH365" s="258">
        <f>IF(N365="sníž. přenesená",J365,0)</f>
        <v>0</v>
      </c>
      <c r="BI365" s="258">
        <f>IF(N365="nulová",J365,0)</f>
        <v>0</v>
      </c>
      <c r="BJ365" s="16" t="s">
        <v>85</v>
      </c>
      <c r="BK365" s="258">
        <f>ROUND(I365*H365,2)</f>
        <v>0</v>
      </c>
      <c r="BL365" s="16" t="s">
        <v>345</v>
      </c>
      <c r="BM365" s="257" t="s">
        <v>480</v>
      </c>
    </row>
    <row r="366" s="2" customFormat="1" ht="16.5" customHeight="1">
      <c r="A366" s="37"/>
      <c r="B366" s="38"/>
      <c r="C366" s="245" t="s">
        <v>481</v>
      </c>
      <c r="D366" s="245" t="s">
        <v>190</v>
      </c>
      <c r="E366" s="246" t="s">
        <v>482</v>
      </c>
      <c r="F366" s="247" t="s">
        <v>483</v>
      </c>
      <c r="G366" s="248" t="s">
        <v>193</v>
      </c>
      <c r="H366" s="249">
        <v>1</v>
      </c>
      <c r="I366" s="250"/>
      <c r="J366" s="251">
        <f>ROUND(I366*H366,2)</f>
        <v>0</v>
      </c>
      <c r="K366" s="252"/>
      <c r="L366" s="43"/>
      <c r="M366" s="253" t="s">
        <v>1</v>
      </c>
      <c r="N366" s="254" t="s">
        <v>39</v>
      </c>
      <c r="O366" s="90"/>
      <c r="P366" s="255">
        <f>O366*H366</f>
        <v>0</v>
      </c>
      <c r="Q366" s="255">
        <v>0.0024499999999999999</v>
      </c>
      <c r="R366" s="255">
        <f>Q366*H366</f>
        <v>0.0024499999999999999</v>
      </c>
      <c r="S366" s="255">
        <v>0</v>
      </c>
      <c r="T366" s="25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7" t="s">
        <v>345</v>
      </c>
      <c r="AT366" s="257" t="s">
        <v>190</v>
      </c>
      <c r="AU366" s="257" t="s">
        <v>85</v>
      </c>
      <c r="AY366" s="16" t="s">
        <v>188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6" t="s">
        <v>85</v>
      </c>
      <c r="BK366" s="258">
        <f>ROUND(I366*H366,2)</f>
        <v>0</v>
      </c>
      <c r="BL366" s="16" t="s">
        <v>345</v>
      </c>
      <c r="BM366" s="257" t="s">
        <v>484</v>
      </c>
    </row>
    <row r="367" s="2" customFormat="1" ht="16.5" customHeight="1">
      <c r="A367" s="37"/>
      <c r="B367" s="38"/>
      <c r="C367" s="245" t="s">
        <v>485</v>
      </c>
      <c r="D367" s="245" t="s">
        <v>190</v>
      </c>
      <c r="E367" s="246" t="s">
        <v>486</v>
      </c>
      <c r="F367" s="247" t="s">
        <v>487</v>
      </c>
      <c r="G367" s="248" t="s">
        <v>193</v>
      </c>
      <c r="H367" s="249">
        <v>1</v>
      </c>
      <c r="I367" s="250"/>
      <c r="J367" s="251">
        <f>ROUND(I367*H367,2)</f>
        <v>0</v>
      </c>
      <c r="K367" s="252"/>
      <c r="L367" s="43"/>
      <c r="M367" s="253" t="s">
        <v>1</v>
      </c>
      <c r="N367" s="254" t="s">
        <v>39</v>
      </c>
      <c r="O367" s="90"/>
      <c r="P367" s="255">
        <f>O367*H367</f>
        <v>0</v>
      </c>
      <c r="Q367" s="255">
        <v>0.0024499999999999999</v>
      </c>
      <c r="R367" s="255">
        <f>Q367*H367</f>
        <v>0.0024499999999999999</v>
      </c>
      <c r="S367" s="255">
        <v>0</v>
      </c>
      <c r="T367" s="25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57" t="s">
        <v>345</v>
      </c>
      <c r="AT367" s="257" t="s">
        <v>190</v>
      </c>
      <c r="AU367" s="257" t="s">
        <v>85</v>
      </c>
      <c r="AY367" s="16" t="s">
        <v>188</v>
      </c>
      <c r="BE367" s="258">
        <f>IF(N367="základní",J367,0)</f>
        <v>0</v>
      </c>
      <c r="BF367" s="258">
        <f>IF(N367="snížená",J367,0)</f>
        <v>0</v>
      </c>
      <c r="BG367" s="258">
        <f>IF(N367="zákl. přenesená",J367,0)</f>
        <v>0</v>
      </c>
      <c r="BH367" s="258">
        <f>IF(N367="sníž. přenesená",J367,0)</f>
        <v>0</v>
      </c>
      <c r="BI367" s="258">
        <f>IF(N367="nulová",J367,0)</f>
        <v>0</v>
      </c>
      <c r="BJ367" s="16" t="s">
        <v>85</v>
      </c>
      <c r="BK367" s="258">
        <f>ROUND(I367*H367,2)</f>
        <v>0</v>
      </c>
      <c r="BL367" s="16" t="s">
        <v>345</v>
      </c>
      <c r="BM367" s="257" t="s">
        <v>488</v>
      </c>
    </row>
    <row r="368" s="2" customFormat="1" ht="16.5" customHeight="1">
      <c r="A368" s="37"/>
      <c r="B368" s="38"/>
      <c r="C368" s="245" t="s">
        <v>489</v>
      </c>
      <c r="D368" s="245" t="s">
        <v>190</v>
      </c>
      <c r="E368" s="246" t="s">
        <v>490</v>
      </c>
      <c r="F368" s="247" t="s">
        <v>491</v>
      </c>
      <c r="G368" s="248" t="s">
        <v>193</v>
      </c>
      <c r="H368" s="249">
        <v>1</v>
      </c>
      <c r="I368" s="250"/>
      <c r="J368" s="251">
        <f>ROUND(I368*H368,2)</f>
        <v>0</v>
      </c>
      <c r="K368" s="252"/>
      <c r="L368" s="43"/>
      <c r="M368" s="253" t="s">
        <v>1</v>
      </c>
      <c r="N368" s="254" t="s">
        <v>39</v>
      </c>
      <c r="O368" s="90"/>
      <c r="P368" s="255">
        <f>O368*H368</f>
        <v>0</v>
      </c>
      <c r="Q368" s="255">
        <v>0.0024499999999999999</v>
      </c>
      <c r="R368" s="255">
        <f>Q368*H368</f>
        <v>0.0024499999999999999</v>
      </c>
      <c r="S368" s="255">
        <v>0</v>
      </c>
      <c r="T368" s="25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57" t="s">
        <v>345</v>
      </c>
      <c r="AT368" s="257" t="s">
        <v>190</v>
      </c>
      <c r="AU368" s="257" t="s">
        <v>85</v>
      </c>
      <c r="AY368" s="16" t="s">
        <v>188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6" t="s">
        <v>85</v>
      </c>
      <c r="BK368" s="258">
        <f>ROUND(I368*H368,2)</f>
        <v>0</v>
      </c>
      <c r="BL368" s="16" t="s">
        <v>345</v>
      </c>
      <c r="BM368" s="257" t="s">
        <v>492</v>
      </c>
    </row>
    <row r="369" s="2" customFormat="1" ht="21.75" customHeight="1">
      <c r="A369" s="37"/>
      <c r="B369" s="38"/>
      <c r="C369" s="245" t="s">
        <v>493</v>
      </c>
      <c r="D369" s="245" t="s">
        <v>190</v>
      </c>
      <c r="E369" s="246" t="s">
        <v>494</v>
      </c>
      <c r="F369" s="247" t="s">
        <v>495</v>
      </c>
      <c r="G369" s="248" t="s">
        <v>389</v>
      </c>
      <c r="H369" s="249">
        <v>0.058999999999999997</v>
      </c>
      <c r="I369" s="250"/>
      <c r="J369" s="251">
        <f>ROUND(I369*H369,2)</f>
        <v>0</v>
      </c>
      <c r="K369" s="252"/>
      <c r="L369" s="43"/>
      <c r="M369" s="253" t="s">
        <v>1</v>
      </c>
      <c r="N369" s="254" t="s">
        <v>39</v>
      </c>
      <c r="O369" s="90"/>
      <c r="P369" s="255">
        <f>O369*H369</f>
        <v>0</v>
      </c>
      <c r="Q369" s="255">
        <v>0</v>
      </c>
      <c r="R369" s="255">
        <f>Q369*H369</f>
        <v>0</v>
      </c>
      <c r="S369" s="255">
        <v>0</v>
      </c>
      <c r="T369" s="256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57" t="s">
        <v>345</v>
      </c>
      <c r="AT369" s="257" t="s">
        <v>190</v>
      </c>
      <c r="AU369" s="257" t="s">
        <v>85</v>
      </c>
      <c r="AY369" s="16" t="s">
        <v>188</v>
      </c>
      <c r="BE369" s="258">
        <f>IF(N369="základní",J369,0)</f>
        <v>0</v>
      </c>
      <c r="BF369" s="258">
        <f>IF(N369="snížená",J369,0)</f>
        <v>0</v>
      </c>
      <c r="BG369" s="258">
        <f>IF(N369="zákl. přenesená",J369,0)</f>
        <v>0</v>
      </c>
      <c r="BH369" s="258">
        <f>IF(N369="sníž. přenesená",J369,0)</f>
        <v>0</v>
      </c>
      <c r="BI369" s="258">
        <f>IF(N369="nulová",J369,0)</f>
        <v>0</v>
      </c>
      <c r="BJ369" s="16" t="s">
        <v>85</v>
      </c>
      <c r="BK369" s="258">
        <f>ROUND(I369*H369,2)</f>
        <v>0</v>
      </c>
      <c r="BL369" s="16" t="s">
        <v>345</v>
      </c>
      <c r="BM369" s="257" t="s">
        <v>496</v>
      </c>
    </row>
    <row r="370" s="12" customFormat="1" ht="22.8" customHeight="1">
      <c r="A370" s="12"/>
      <c r="B370" s="229"/>
      <c r="C370" s="230"/>
      <c r="D370" s="231" t="s">
        <v>72</v>
      </c>
      <c r="E370" s="243" t="s">
        <v>497</v>
      </c>
      <c r="F370" s="243" t="s">
        <v>498</v>
      </c>
      <c r="G370" s="230"/>
      <c r="H370" s="230"/>
      <c r="I370" s="233"/>
      <c r="J370" s="244">
        <f>BK370</f>
        <v>0</v>
      </c>
      <c r="K370" s="230"/>
      <c r="L370" s="235"/>
      <c r="M370" s="236"/>
      <c r="N370" s="237"/>
      <c r="O370" s="237"/>
      <c r="P370" s="238">
        <f>SUM(P371:P380)</f>
        <v>0</v>
      </c>
      <c r="Q370" s="237"/>
      <c r="R370" s="238">
        <f>SUM(R371:R380)</f>
        <v>0.079199999999999965</v>
      </c>
      <c r="S370" s="237"/>
      <c r="T370" s="239">
        <f>SUM(T371:T380)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40" t="s">
        <v>85</v>
      </c>
      <c r="AT370" s="241" t="s">
        <v>72</v>
      </c>
      <c r="AU370" s="241" t="s">
        <v>80</v>
      </c>
      <c r="AY370" s="240" t="s">
        <v>188</v>
      </c>
      <c r="BK370" s="242">
        <f>SUM(BK371:BK380)</f>
        <v>0</v>
      </c>
    </row>
    <row r="371" s="2" customFormat="1" ht="16.5" customHeight="1">
      <c r="A371" s="37"/>
      <c r="B371" s="38"/>
      <c r="C371" s="245" t="s">
        <v>499</v>
      </c>
      <c r="D371" s="245" t="s">
        <v>190</v>
      </c>
      <c r="E371" s="246" t="s">
        <v>500</v>
      </c>
      <c r="F371" s="247" t="s">
        <v>501</v>
      </c>
      <c r="G371" s="248" t="s">
        <v>193</v>
      </c>
      <c r="H371" s="249">
        <v>1</v>
      </c>
      <c r="I371" s="250"/>
      <c r="J371" s="251">
        <f>ROUND(I371*H371,2)</f>
        <v>0</v>
      </c>
      <c r="K371" s="252"/>
      <c r="L371" s="43"/>
      <c r="M371" s="253" t="s">
        <v>1</v>
      </c>
      <c r="N371" s="254" t="s">
        <v>39</v>
      </c>
      <c r="O371" s="90"/>
      <c r="P371" s="255">
        <f>O371*H371</f>
        <v>0</v>
      </c>
      <c r="Q371" s="255">
        <v>0.0022000000000000001</v>
      </c>
      <c r="R371" s="255">
        <f>Q371*H371</f>
        <v>0.0022000000000000001</v>
      </c>
      <c r="S371" s="255">
        <v>0</v>
      </c>
      <c r="T371" s="256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57" t="s">
        <v>345</v>
      </c>
      <c r="AT371" s="257" t="s">
        <v>190</v>
      </c>
      <c r="AU371" s="257" t="s">
        <v>85</v>
      </c>
      <c r="AY371" s="16" t="s">
        <v>188</v>
      </c>
      <c r="BE371" s="258">
        <f>IF(N371="základní",J371,0)</f>
        <v>0</v>
      </c>
      <c r="BF371" s="258">
        <f>IF(N371="snížená",J371,0)</f>
        <v>0</v>
      </c>
      <c r="BG371" s="258">
        <f>IF(N371="zákl. přenesená",J371,0)</f>
        <v>0</v>
      </c>
      <c r="BH371" s="258">
        <f>IF(N371="sníž. přenesená",J371,0)</f>
        <v>0</v>
      </c>
      <c r="BI371" s="258">
        <f>IF(N371="nulová",J371,0)</f>
        <v>0</v>
      </c>
      <c r="BJ371" s="16" t="s">
        <v>85</v>
      </c>
      <c r="BK371" s="258">
        <f>ROUND(I371*H371,2)</f>
        <v>0</v>
      </c>
      <c r="BL371" s="16" t="s">
        <v>345</v>
      </c>
      <c r="BM371" s="257" t="s">
        <v>502</v>
      </c>
    </row>
    <row r="372" s="2" customFormat="1" ht="21.75" customHeight="1">
      <c r="A372" s="37"/>
      <c r="B372" s="38"/>
      <c r="C372" s="245" t="s">
        <v>503</v>
      </c>
      <c r="D372" s="245" t="s">
        <v>190</v>
      </c>
      <c r="E372" s="246" t="s">
        <v>504</v>
      </c>
      <c r="F372" s="247" t="s">
        <v>505</v>
      </c>
      <c r="G372" s="248" t="s">
        <v>305</v>
      </c>
      <c r="H372" s="249">
        <v>14</v>
      </c>
      <c r="I372" s="250"/>
      <c r="J372" s="251">
        <f>ROUND(I372*H372,2)</f>
        <v>0</v>
      </c>
      <c r="K372" s="252"/>
      <c r="L372" s="43"/>
      <c r="M372" s="253" t="s">
        <v>1</v>
      </c>
      <c r="N372" s="254" t="s">
        <v>39</v>
      </c>
      <c r="O372" s="90"/>
      <c r="P372" s="255">
        <f>O372*H372</f>
        <v>0</v>
      </c>
      <c r="Q372" s="255">
        <v>0.0022000000000000001</v>
      </c>
      <c r="R372" s="255">
        <f>Q372*H372</f>
        <v>0.030800000000000001</v>
      </c>
      <c r="S372" s="255">
        <v>0</v>
      </c>
      <c r="T372" s="25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57" t="s">
        <v>345</v>
      </c>
      <c r="AT372" s="257" t="s">
        <v>190</v>
      </c>
      <c r="AU372" s="257" t="s">
        <v>85</v>
      </c>
      <c r="AY372" s="16" t="s">
        <v>188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6" t="s">
        <v>85</v>
      </c>
      <c r="BK372" s="258">
        <f>ROUND(I372*H372,2)</f>
        <v>0</v>
      </c>
      <c r="BL372" s="16" t="s">
        <v>345</v>
      </c>
      <c r="BM372" s="257" t="s">
        <v>506</v>
      </c>
    </row>
    <row r="373" s="2" customFormat="1" ht="21.75" customHeight="1">
      <c r="A373" s="37"/>
      <c r="B373" s="38"/>
      <c r="C373" s="245" t="s">
        <v>507</v>
      </c>
      <c r="D373" s="245" t="s">
        <v>190</v>
      </c>
      <c r="E373" s="246" t="s">
        <v>508</v>
      </c>
      <c r="F373" s="247" t="s">
        <v>509</v>
      </c>
      <c r="G373" s="248" t="s">
        <v>305</v>
      </c>
      <c r="H373" s="249">
        <v>14</v>
      </c>
      <c r="I373" s="250"/>
      <c r="J373" s="251">
        <f>ROUND(I373*H373,2)</f>
        <v>0</v>
      </c>
      <c r="K373" s="252"/>
      <c r="L373" s="43"/>
      <c r="M373" s="253" t="s">
        <v>1</v>
      </c>
      <c r="N373" s="254" t="s">
        <v>39</v>
      </c>
      <c r="O373" s="90"/>
      <c r="P373" s="255">
        <f>O373*H373</f>
        <v>0</v>
      </c>
      <c r="Q373" s="255">
        <v>0.0022000000000000001</v>
      </c>
      <c r="R373" s="255">
        <f>Q373*H373</f>
        <v>0.030800000000000001</v>
      </c>
      <c r="S373" s="255">
        <v>0</v>
      </c>
      <c r="T373" s="256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57" t="s">
        <v>345</v>
      </c>
      <c r="AT373" s="257" t="s">
        <v>190</v>
      </c>
      <c r="AU373" s="257" t="s">
        <v>85</v>
      </c>
      <c r="AY373" s="16" t="s">
        <v>188</v>
      </c>
      <c r="BE373" s="258">
        <f>IF(N373="základní",J373,0)</f>
        <v>0</v>
      </c>
      <c r="BF373" s="258">
        <f>IF(N373="snížená",J373,0)</f>
        <v>0</v>
      </c>
      <c r="BG373" s="258">
        <f>IF(N373="zákl. přenesená",J373,0)</f>
        <v>0</v>
      </c>
      <c r="BH373" s="258">
        <f>IF(N373="sníž. přenesená",J373,0)</f>
        <v>0</v>
      </c>
      <c r="BI373" s="258">
        <f>IF(N373="nulová",J373,0)</f>
        <v>0</v>
      </c>
      <c r="BJ373" s="16" t="s">
        <v>85</v>
      </c>
      <c r="BK373" s="258">
        <f>ROUND(I373*H373,2)</f>
        <v>0</v>
      </c>
      <c r="BL373" s="16" t="s">
        <v>345</v>
      </c>
      <c r="BM373" s="257" t="s">
        <v>510</v>
      </c>
    </row>
    <row r="374" s="2" customFormat="1" ht="16.5" customHeight="1">
      <c r="A374" s="37"/>
      <c r="B374" s="38"/>
      <c r="C374" s="245" t="s">
        <v>511</v>
      </c>
      <c r="D374" s="245" t="s">
        <v>190</v>
      </c>
      <c r="E374" s="246" t="s">
        <v>512</v>
      </c>
      <c r="F374" s="247" t="s">
        <v>513</v>
      </c>
      <c r="G374" s="248" t="s">
        <v>193</v>
      </c>
      <c r="H374" s="249">
        <v>2</v>
      </c>
      <c r="I374" s="250"/>
      <c r="J374" s="251">
        <f>ROUND(I374*H374,2)</f>
        <v>0</v>
      </c>
      <c r="K374" s="252"/>
      <c r="L374" s="43"/>
      <c r="M374" s="253" t="s">
        <v>1</v>
      </c>
      <c r="N374" s="254" t="s">
        <v>39</v>
      </c>
      <c r="O374" s="90"/>
      <c r="P374" s="255">
        <f>O374*H374</f>
        <v>0</v>
      </c>
      <c r="Q374" s="255">
        <v>0.0022000000000000001</v>
      </c>
      <c r="R374" s="255">
        <f>Q374*H374</f>
        <v>0.0044000000000000003</v>
      </c>
      <c r="S374" s="255">
        <v>0</v>
      </c>
      <c r="T374" s="256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57" t="s">
        <v>345</v>
      </c>
      <c r="AT374" s="257" t="s">
        <v>190</v>
      </c>
      <c r="AU374" s="257" t="s">
        <v>85</v>
      </c>
      <c r="AY374" s="16" t="s">
        <v>188</v>
      </c>
      <c r="BE374" s="258">
        <f>IF(N374="základní",J374,0)</f>
        <v>0</v>
      </c>
      <c r="BF374" s="258">
        <f>IF(N374="snížená",J374,0)</f>
        <v>0</v>
      </c>
      <c r="BG374" s="258">
        <f>IF(N374="zákl. přenesená",J374,0)</f>
        <v>0</v>
      </c>
      <c r="BH374" s="258">
        <f>IF(N374="sníž. přenesená",J374,0)</f>
        <v>0</v>
      </c>
      <c r="BI374" s="258">
        <f>IF(N374="nulová",J374,0)</f>
        <v>0</v>
      </c>
      <c r="BJ374" s="16" t="s">
        <v>85</v>
      </c>
      <c r="BK374" s="258">
        <f>ROUND(I374*H374,2)</f>
        <v>0</v>
      </c>
      <c r="BL374" s="16" t="s">
        <v>345</v>
      </c>
      <c r="BM374" s="257" t="s">
        <v>514</v>
      </c>
    </row>
    <row r="375" s="2" customFormat="1" ht="16.5" customHeight="1">
      <c r="A375" s="37"/>
      <c r="B375" s="38"/>
      <c r="C375" s="245" t="s">
        <v>515</v>
      </c>
      <c r="D375" s="245" t="s">
        <v>190</v>
      </c>
      <c r="E375" s="246" t="s">
        <v>516</v>
      </c>
      <c r="F375" s="247" t="s">
        <v>517</v>
      </c>
      <c r="G375" s="248" t="s">
        <v>193</v>
      </c>
      <c r="H375" s="249">
        <v>1</v>
      </c>
      <c r="I375" s="250"/>
      <c r="J375" s="251">
        <f>ROUND(I375*H375,2)</f>
        <v>0</v>
      </c>
      <c r="K375" s="252"/>
      <c r="L375" s="43"/>
      <c r="M375" s="253" t="s">
        <v>1</v>
      </c>
      <c r="N375" s="254" t="s">
        <v>39</v>
      </c>
      <c r="O375" s="90"/>
      <c r="P375" s="255">
        <f>O375*H375</f>
        <v>0</v>
      </c>
      <c r="Q375" s="255">
        <v>0.0022000000000000001</v>
      </c>
      <c r="R375" s="255">
        <f>Q375*H375</f>
        <v>0.0022000000000000001</v>
      </c>
      <c r="S375" s="255">
        <v>0</v>
      </c>
      <c r="T375" s="25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7" t="s">
        <v>345</v>
      </c>
      <c r="AT375" s="257" t="s">
        <v>190</v>
      </c>
      <c r="AU375" s="257" t="s">
        <v>85</v>
      </c>
      <c r="AY375" s="16" t="s">
        <v>188</v>
      </c>
      <c r="BE375" s="258">
        <f>IF(N375="základní",J375,0)</f>
        <v>0</v>
      </c>
      <c r="BF375" s="258">
        <f>IF(N375="snížená",J375,0)</f>
        <v>0</v>
      </c>
      <c r="BG375" s="258">
        <f>IF(N375="zákl. přenesená",J375,0)</f>
        <v>0</v>
      </c>
      <c r="BH375" s="258">
        <f>IF(N375="sníž. přenesená",J375,0)</f>
        <v>0</v>
      </c>
      <c r="BI375" s="258">
        <f>IF(N375="nulová",J375,0)</f>
        <v>0</v>
      </c>
      <c r="BJ375" s="16" t="s">
        <v>85</v>
      </c>
      <c r="BK375" s="258">
        <f>ROUND(I375*H375,2)</f>
        <v>0</v>
      </c>
      <c r="BL375" s="16" t="s">
        <v>345</v>
      </c>
      <c r="BM375" s="257" t="s">
        <v>518</v>
      </c>
    </row>
    <row r="376" s="2" customFormat="1" ht="16.5" customHeight="1">
      <c r="A376" s="37"/>
      <c r="B376" s="38"/>
      <c r="C376" s="245" t="s">
        <v>519</v>
      </c>
      <c r="D376" s="245" t="s">
        <v>190</v>
      </c>
      <c r="E376" s="246" t="s">
        <v>520</v>
      </c>
      <c r="F376" s="247" t="s">
        <v>521</v>
      </c>
      <c r="G376" s="248" t="s">
        <v>193</v>
      </c>
      <c r="H376" s="249">
        <v>1</v>
      </c>
      <c r="I376" s="250"/>
      <c r="J376" s="251">
        <f>ROUND(I376*H376,2)</f>
        <v>0</v>
      </c>
      <c r="K376" s="252"/>
      <c r="L376" s="43"/>
      <c r="M376" s="253" t="s">
        <v>1</v>
      </c>
      <c r="N376" s="254" t="s">
        <v>39</v>
      </c>
      <c r="O376" s="90"/>
      <c r="P376" s="255">
        <f>O376*H376</f>
        <v>0</v>
      </c>
      <c r="Q376" s="255">
        <v>0.0022000000000000001</v>
      </c>
      <c r="R376" s="255">
        <f>Q376*H376</f>
        <v>0.0022000000000000001</v>
      </c>
      <c r="S376" s="255">
        <v>0</v>
      </c>
      <c r="T376" s="256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57" t="s">
        <v>345</v>
      </c>
      <c r="AT376" s="257" t="s">
        <v>190</v>
      </c>
      <c r="AU376" s="257" t="s">
        <v>85</v>
      </c>
      <c r="AY376" s="16" t="s">
        <v>188</v>
      </c>
      <c r="BE376" s="258">
        <f>IF(N376="základní",J376,0)</f>
        <v>0</v>
      </c>
      <c r="BF376" s="258">
        <f>IF(N376="snížená",J376,0)</f>
        <v>0</v>
      </c>
      <c r="BG376" s="258">
        <f>IF(N376="zákl. přenesená",J376,0)</f>
        <v>0</v>
      </c>
      <c r="BH376" s="258">
        <f>IF(N376="sníž. přenesená",J376,0)</f>
        <v>0</v>
      </c>
      <c r="BI376" s="258">
        <f>IF(N376="nulová",J376,0)</f>
        <v>0</v>
      </c>
      <c r="BJ376" s="16" t="s">
        <v>85</v>
      </c>
      <c r="BK376" s="258">
        <f>ROUND(I376*H376,2)</f>
        <v>0</v>
      </c>
      <c r="BL376" s="16" t="s">
        <v>345</v>
      </c>
      <c r="BM376" s="257" t="s">
        <v>522</v>
      </c>
    </row>
    <row r="377" s="2" customFormat="1" ht="16.5" customHeight="1">
      <c r="A377" s="37"/>
      <c r="B377" s="38"/>
      <c r="C377" s="245" t="s">
        <v>523</v>
      </c>
      <c r="D377" s="245" t="s">
        <v>190</v>
      </c>
      <c r="E377" s="246" t="s">
        <v>524</v>
      </c>
      <c r="F377" s="247" t="s">
        <v>525</v>
      </c>
      <c r="G377" s="248" t="s">
        <v>193</v>
      </c>
      <c r="H377" s="249">
        <v>1</v>
      </c>
      <c r="I377" s="250"/>
      <c r="J377" s="251">
        <f>ROUND(I377*H377,2)</f>
        <v>0</v>
      </c>
      <c r="K377" s="252"/>
      <c r="L377" s="43"/>
      <c r="M377" s="253" t="s">
        <v>1</v>
      </c>
      <c r="N377" s="254" t="s">
        <v>39</v>
      </c>
      <c r="O377" s="90"/>
      <c r="P377" s="255">
        <f>O377*H377</f>
        <v>0</v>
      </c>
      <c r="Q377" s="255">
        <v>0.0022000000000000001</v>
      </c>
      <c r="R377" s="255">
        <f>Q377*H377</f>
        <v>0.0022000000000000001</v>
      </c>
      <c r="S377" s="255">
        <v>0</v>
      </c>
      <c r="T377" s="256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57" t="s">
        <v>345</v>
      </c>
      <c r="AT377" s="257" t="s">
        <v>190</v>
      </c>
      <c r="AU377" s="257" t="s">
        <v>85</v>
      </c>
      <c r="AY377" s="16" t="s">
        <v>188</v>
      </c>
      <c r="BE377" s="258">
        <f>IF(N377="základní",J377,0)</f>
        <v>0</v>
      </c>
      <c r="BF377" s="258">
        <f>IF(N377="snížená",J377,0)</f>
        <v>0</v>
      </c>
      <c r="BG377" s="258">
        <f>IF(N377="zákl. přenesená",J377,0)</f>
        <v>0</v>
      </c>
      <c r="BH377" s="258">
        <f>IF(N377="sníž. přenesená",J377,0)</f>
        <v>0</v>
      </c>
      <c r="BI377" s="258">
        <f>IF(N377="nulová",J377,0)</f>
        <v>0</v>
      </c>
      <c r="BJ377" s="16" t="s">
        <v>85</v>
      </c>
      <c r="BK377" s="258">
        <f>ROUND(I377*H377,2)</f>
        <v>0</v>
      </c>
      <c r="BL377" s="16" t="s">
        <v>345</v>
      </c>
      <c r="BM377" s="257" t="s">
        <v>526</v>
      </c>
    </row>
    <row r="378" s="2" customFormat="1" ht="33" customHeight="1">
      <c r="A378" s="37"/>
      <c r="B378" s="38"/>
      <c r="C378" s="245" t="s">
        <v>527</v>
      </c>
      <c r="D378" s="245" t="s">
        <v>190</v>
      </c>
      <c r="E378" s="246" t="s">
        <v>528</v>
      </c>
      <c r="F378" s="247" t="s">
        <v>529</v>
      </c>
      <c r="G378" s="248" t="s">
        <v>193</v>
      </c>
      <c r="H378" s="249">
        <v>1</v>
      </c>
      <c r="I378" s="250"/>
      <c r="J378" s="251">
        <f>ROUND(I378*H378,2)</f>
        <v>0</v>
      </c>
      <c r="K378" s="252"/>
      <c r="L378" s="43"/>
      <c r="M378" s="253" t="s">
        <v>1</v>
      </c>
      <c r="N378" s="254" t="s">
        <v>39</v>
      </c>
      <c r="O378" s="90"/>
      <c r="P378" s="255">
        <f>O378*H378</f>
        <v>0</v>
      </c>
      <c r="Q378" s="255">
        <v>0.0022000000000000001</v>
      </c>
      <c r="R378" s="255">
        <f>Q378*H378</f>
        <v>0.0022000000000000001</v>
      </c>
      <c r="S378" s="255">
        <v>0</v>
      </c>
      <c r="T378" s="256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57" t="s">
        <v>345</v>
      </c>
      <c r="AT378" s="257" t="s">
        <v>190</v>
      </c>
      <c r="AU378" s="257" t="s">
        <v>85</v>
      </c>
      <c r="AY378" s="16" t="s">
        <v>188</v>
      </c>
      <c r="BE378" s="258">
        <f>IF(N378="základní",J378,0)</f>
        <v>0</v>
      </c>
      <c r="BF378" s="258">
        <f>IF(N378="snížená",J378,0)</f>
        <v>0</v>
      </c>
      <c r="BG378" s="258">
        <f>IF(N378="zákl. přenesená",J378,0)</f>
        <v>0</v>
      </c>
      <c r="BH378" s="258">
        <f>IF(N378="sníž. přenesená",J378,0)</f>
        <v>0</v>
      </c>
      <c r="BI378" s="258">
        <f>IF(N378="nulová",J378,0)</f>
        <v>0</v>
      </c>
      <c r="BJ378" s="16" t="s">
        <v>85</v>
      </c>
      <c r="BK378" s="258">
        <f>ROUND(I378*H378,2)</f>
        <v>0</v>
      </c>
      <c r="BL378" s="16" t="s">
        <v>345</v>
      </c>
      <c r="BM378" s="257" t="s">
        <v>530</v>
      </c>
    </row>
    <row r="379" s="2" customFormat="1" ht="21.75" customHeight="1">
      <c r="A379" s="37"/>
      <c r="B379" s="38"/>
      <c r="C379" s="245" t="s">
        <v>531</v>
      </c>
      <c r="D379" s="245" t="s">
        <v>190</v>
      </c>
      <c r="E379" s="246" t="s">
        <v>532</v>
      </c>
      <c r="F379" s="247" t="s">
        <v>533</v>
      </c>
      <c r="G379" s="248" t="s">
        <v>193</v>
      </c>
      <c r="H379" s="249">
        <v>1</v>
      </c>
      <c r="I379" s="250"/>
      <c r="J379" s="251">
        <f>ROUND(I379*H379,2)</f>
        <v>0</v>
      </c>
      <c r="K379" s="252"/>
      <c r="L379" s="43"/>
      <c r="M379" s="253" t="s">
        <v>1</v>
      </c>
      <c r="N379" s="254" t="s">
        <v>39</v>
      </c>
      <c r="O379" s="90"/>
      <c r="P379" s="255">
        <f>O379*H379</f>
        <v>0</v>
      </c>
      <c r="Q379" s="255">
        <v>0.0022000000000000001</v>
      </c>
      <c r="R379" s="255">
        <f>Q379*H379</f>
        <v>0.0022000000000000001</v>
      </c>
      <c r="S379" s="255">
        <v>0</v>
      </c>
      <c r="T379" s="256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57" t="s">
        <v>345</v>
      </c>
      <c r="AT379" s="257" t="s">
        <v>190</v>
      </c>
      <c r="AU379" s="257" t="s">
        <v>85</v>
      </c>
      <c r="AY379" s="16" t="s">
        <v>188</v>
      </c>
      <c r="BE379" s="258">
        <f>IF(N379="základní",J379,0)</f>
        <v>0</v>
      </c>
      <c r="BF379" s="258">
        <f>IF(N379="snížená",J379,0)</f>
        <v>0</v>
      </c>
      <c r="BG379" s="258">
        <f>IF(N379="zákl. přenesená",J379,0)</f>
        <v>0</v>
      </c>
      <c r="BH379" s="258">
        <f>IF(N379="sníž. přenesená",J379,0)</f>
        <v>0</v>
      </c>
      <c r="BI379" s="258">
        <f>IF(N379="nulová",J379,0)</f>
        <v>0</v>
      </c>
      <c r="BJ379" s="16" t="s">
        <v>85</v>
      </c>
      <c r="BK379" s="258">
        <f>ROUND(I379*H379,2)</f>
        <v>0</v>
      </c>
      <c r="BL379" s="16" t="s">
        <v>345</v>
      </c>
      <c r="BM379" s="257" t="s">
        <v>534</v>
      </c>
    </row>
    <row r="380" s="2" customFormat="1" ht="21.75" customHeight="1">
      <c r="A380" s="37"/>
      <c r="B380" s="38"/>
      <c r="C380" s="245" t="s">
        <v>535</v>
      </c>
      <c r="D380" s="245" t="s">
        <v>190</v>
      </c>
      <c r="E380" s="246" t="s">
        <v>536</v>
      </c>
      <c r="F380" s="247" t="s">
        <v>537</v>
      </c>
      <c r="G380" s="248" t="s">
        <v>389</v>
      </c>
      <c r="H380" s="249">
        <v>0.079000000000000001</v>
      </c>
      <c r="I380" s="250"/>
      <c r="J380" s="251">
        <f>ROUND(I380*H380,2)</f>
        <v>0</v>
      </c>
      <c r="K380" s="252"/>
      <c r="L380" s="43"/>
      <c r="M380" s="253" t="s">
        <v>1</v>
      </c>
      <c r="N380" s="254" t="s">
        <v>39</v>
      </c>
      <c r="O380" s="90"/>
      <c r="P380" s="255">
        <f>O380*H380</f>
        <v>0</v>
      </c>
      <c r="Q380" s="255">
        <v>0</v>
      </c>
      <c r="R380" s="255">
        <f>Q380*H380</f>
        <v>0</v>
      </c>
      <c r="S380" s="255">
        <v>0</v>
      </c>
      <c r="T380" s="25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57" t="s">
        <v>345</v>
      </c>
      <c r="AT380" s="257" t="s">
        <v>190</v>
      </c>
      <c r="AU380" s="257" t="s">
        <v>85</v>
      </c>
      <c r="AY380" s="16" t="s">
        <v>188</v>
      </c>
      <c r="BE380" s="258">
        <f>IF(N380="základní",J380,0)</f>
        <v>0</v>
      </c>
      <c r="BF380" s="258">
        <f>IF(N380="snížená",J380,0)</f>
        <v>0</v>
      </c>
      <c r="BG380" s="258">
        <f>IF(N380="zákl. přenesená",J380,0)</f>
        <v>0</v>
      </c>
      <c r="BH380" s="258">
        <f>IF(N380="sníž. přenesená",J380,0)</f>
        <v>0</v>
      </c>
      <c r="BI380" s="258">
        <f>IF(N380="nulová",J380,0)</f>
        <v>0</v>
      </c>
      <c r="BJ380" s="16" t="s">
        <v>85</v>
      </c>
      <c r="BK380" s="258">
        <f>ROUND(I380*H380,2)</f>
        <v>0</v>
      </c>
      <c r="BL380" s="16" t="s">
        <v>345</v>
      </c>
      <c r="BM380" s="257" t="s">
        <v>538</v>
      </c>
    </row>
    <row r="381" s="12" customFormat="1" ht="22.8" customHeight="1">
      <c r="A381" s="12"/>
      <c r="B381" s="229"/>
      <c r="C381" s="230"/>
      <c r="D381" s="231" t="s">
        <v>72</v>
      </c>
      <c r="E381" s="243" t="s">
        <v>539</v>
      </c>
      <c r="F381" s="243" t="s">
        <v>540</v>
      </c>
      <c r="G381" s="230"/>
      <c r="H381" s="230"/>
      <c r="I381" s="233"/>
      <c r="J381" s="244">
        <f>BK381</f>
        <v>0</v>
      </c>
      <c r="K381" s="230"/>
      <c r="L381" s="235"/>
      <c r="M381" s="236"/>
      <c r="N381" s="237"/>
      <c r="O381" s="237"/>
      <c r="P381" s="238">
        <f>SUM(P382:P383)</f>
        <v>0</v>
      </c>
      <c r="Q381" s="237"/>
      <c r="R381" s="238">
        <f>SUM(R382:R383)</f>
        <v>0.047039999999999998</v>
      </c>
      <c r="S381" s="237"/>
      <c r="T381" s="239">
        <f>SUM(T382:T383)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40" t="s">
        <v>85</v>
      </c>
      <c r="AT381" s="241" t="s">
        <v>72</v>
      </c>
      <c r="AU381" s="241" t="s">
        <v>80</v>
      </c>
      <c r="AY381" s="240" t="s">
        <v>188</v>
      </c>
      <c r="BK381" s="242">
        <f>SUM(BK382:BK383)</f>
        <v>0</v>
      </c>
    </row>
    <row r="382" s="2" customFormat="1" ht="21.75" customHeight="1">
      <c r="A382" s="37"/>
      <c r="B382" s="38"/>
      <c r="C382" s="245" t="s">
        <v>541</v>
      </c>
      <c r="D382" s="245" t="s">
        <v>190</v>
      </c>
      <c r="E382" s="246" t="s">
        <v>542</v>
      </c>
      <c r="F382" s="247" t="s">
        <v>543</v>
      </c>
      <c r="G382" s="248" t="s">
        <v>193</v>
      </c>
      <c r="H382" s="249">
        <v>28</v>
      </c>
      <c r="I382" s="250"/>
      <c r="J382" s="251">
        <f>ROUND(I382*H382,2)</f>
        <v>0</v>
      </c>
      <c r="K382" s="252"/>
      <c r="L382" s="43"/>
      <c r="M382" s="253" t="s">
        <v>1</v>
      </c>
      <c r="N382" s="254" t="s">
        <v>39</v>
      </c>
      <c r="O382" s="90"/>
      <c r="P382" s="255">
        <f>O382*H382</f>
        <v>0</v>
      </c>
      <c r="Q382" s="255">
        <v>0.0016800000000000001</v>
      </c>
      <c r="R382" s="255">
        <f>Q382*H382</f>
        <v>0.047039999999999998</v>
      </c>
      <c r="S382" s="255">
        <v>0</v>
      </c>
      <c r="T382" s="256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57" t="s">
        <v>345</v>
      </c>
      <c r="AT382" s="257" t="s">
        <v>190</v>
      </c>
      <c r="AU382" s="257" t="s">
        <v>85</v>
      </c>
      <c r="AY382" s="16" t="s">
        <v>188</v>
      </c>
      <c r="BE382" s="258">
        <f>IF(N382="základní",J382,0)</f>
        <v>0</v>
      </c>
      <c r="BF382" s="258">
        <f>IF(N382="snížená",J382,0)</f>
        <v>0</v>
      </c>
      <c r="BG382" s="258">
        <f>IF(N382="zákl. přenesená",J382,0)</f>
        <v>0</v>
      </c>
      <c r="BH382" s="258">
        <f>IF(N382="sníž. přenesená",J382,0)</f>
        <v>0</v>
      </c>
      <c r="BI382" s="258">
        <f>IF(N382="nulová",J382,0)</f>
        <v>0</v>
      </c>
      <c r="BJ382" s="16" t="s">
        <v>85</v>
      </c>
      <c r="BK382" s="258">
        <f>ROUND(I382*H382,2)</f>
        <v>0</v>
      </c>
      <c r="BL382" s="16" t="s">
        <v>345</v>
      </c>
      <c r="BM382" s="257" t="s">
        <v>544</v>
      </c>
    </row>
    <row r="383" s="14" customFormat="1">
      <c r="A383" s="14"/>
      <c r="B383" s="270"/>
      <c r="C383" s="271"/>
      <c r="D383" s="261" t="s">
        <v>196</v>
      </c>
      <c r="E383" s="272" t="s">
        <v>1</v>
      </c>
      <c r="F383" s="273" t="s">
        <v>545</v>
      </c>
      <c r="G383" s="271"/>
      <c r="H383" s="274">
        <v>28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80" t="s">
        <v>196</v>
      </c>
      <c r="AU383" s="280" t="s">
        <v>85</v>
      </c>
      <c r="AV383" s="14" t="s">
        <v>85</v>
      </c>
      <c r="AW383" s="14" t="s">
        <v>30</v>
      </c>
      <c r="AX383" s="14" t="s">
        <v>73</v>
      </c>
      <c r="AY383" s="280" t="s">
        <v>188</v>
      </c>
    </row>
    <row r="384" s="12" customFormat="1" ht="22.8" customHeight="1">
      <c r="A384" s="12"/>
      <c r="B384" s="229"/>
      <c r="C384" s="230"/>
      <c r="D384" s="231" t="s">
        <v>72</v>
      </c>
      <c r="E384" s="243" t="s">
        <v>546</v>
      </c>
      <c r="F384" s="243" t="s">
        <v>547</v>
      </c>
      <c r="G384" s="230"/>
      <c r="H384" s="230"/>
      <c r="I384" s="233"/>
      <c r="J384" s="244">
        <f>BK384</f>
        <v>0</v>
      </c>
      <c r="K384" s="230"/>
      <c r="L384" s="235"/>
      <c r="M384" s="236"/>
      <c r="N384" s="237"/>
      <c r="O384" s="237"/>
      <c r="P384" s="238">
        <f>SUM(P385:P399)</f>
        <v>0</v>
      </c>
      <c r="Q384" s="237"/>
      <c r="R384" s="238">
        <f>SUM(R385:R399)</f>
        <v>2.8985229500000003</v>
      </c>
      <c r="S384" s="237"/>
      <c r="T384" s="239">
        <f>SUM(T385:T399)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40" t="s">
        <v>85</v>
      </c>
      <c r="AT384" s="241" t="s">
        <v>72</v>
      </c>
      <c r="AU384" s="241" t="s">
        <v>80</v>
      </c>
      <c r="AY384" s="240" t="s">
        <v>188</v>
      </c>
      <c r="BK384" s="242">
        <f>SUM(BK385:BK399)</f>
        <v>0</v>
      </c>
    </row>
    <row r="385" s="2" customFormat="1" ht="21.75" customHeight="1">
      <c r="A385" s="37"/>
      <c r="B385" s="38"/>
      <c r="C385" s="245" t="s">
        <v>548</v>
      </c>
      <c r="D385" s="245" t="s">
        <v>190</v>
      </c>
      <c r="E385" s="246" t="s">
        <v>549</v>
      </c>
      <c r="F385" s="247" t="s">
        <v>550</v>
      </c>
      <c r="G385" s="248" t="s">
        <v>215</v>
      </c>
      <c r="H385" s="249">
        <v>24</v>
      </c>
      <c r="I385" s="250"/>
      <c r="J385" s="251">
        <f>ROUND(I385*H385,2)</f>
        <v>0</v>
      </c>
      <c r="K385" s="252"/>
      <c r="L385" s="43"/>
      <c r="M385" s="253" t="s">
        <v>1</v>
      </c>
      <c r="N385" s="254" t="s">
        <v>39</v>
      </c>
      <c r="O385" s="90"/>
      <c r="P385" s="255">
        <f>O385*H385</f>
        <v>0</v>
      </c>
      <c r="Q385" s="255">
        <v>0.01644</v>
      </c>
      <c r="R385" s="255">
        <f>Q385*H385</f>
        <v>0.39456000000000002</v>
      </c>
      <c r="S385" s="255">
        <v>0</v>
      </c>
      <c r="T385" s="256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57" t="s">
        <v>345</v>
      </c>
      <c r="AT385" s="257" t="s">
        <v>190</v>
      </c>
      <c r="AU385" s="257" t="s">
        <v>85</v>
      </c>
      <c r="AY385" s="16" t="s">
        <v>188</v>
      </c>
      <c r="BE385" s="258">
        <f>IF(N385="základní",J385,0)</f>
        <v>0</v>
      </c>
      <c r="BF385" s="258">
        <f>IF(N385="snížená",J385,0)</f>
        <v>0</v>
      </c>
      <c r="BG385" s="258">
        <f>IF(N385="zákl. přenesená",J385,0)</f>
        <v>0</v>
      </c>
      <c r="BH385" s="258">
        <f>IF(N385="sníž. přenesená",J385,0)</f>
        <v>0</v>
      </c>
      <c r="BI385" s="258">
        <f>IF(N385="nulová",J385,0)</f>
        <v>0</v>
      </c>
      <c r="BJ385" s="16" t="s">
        <v>85</v>
      </c>
      <c r="BK385" s="258">
        <f>ROUND(I385*H385,2)</f>
        <v>0</v>
      </c>
      <c r="BL385" s="16" t="s">
        <v>345</v>
      </c>
      <c r="BM385" s="257" t="s">
        <v>551</v>
      </c>
    </row>
    <row r="386" s="14" customFormat="1">
      <c r="A386" s="14"/>
      <c r="B386" s="270"/>
      <c r="C386" s="271"/>
      <c r="D386" s="261" t="s">
        <v>196</v>
      </c>
      <c r="E386" s="272" t="s">
        <v>1</v>
      </c>
      <c r="F386" s="273" t="s">
        <v>552</v>
      </c>
      <c r="G386" s="271"/>
      <c r="H386" s="274">
        <v>24</v>
      </c>
      <c r="I386" s="275"/>
      <c r="J386" s="271"/>
      <c r="K386" s="271"/>
      <c r="L386" s="276"/>
      <c r="M386" s="277"/>
      <c r="N386" s="278"/>
      <c r="O386" s="278"/>
      <c r="P386" s="278"/>
      <c r="Q386" s="278"/>
      <c r="R386" s="278"/>
      <c r="S386" s="278"/>
      <c r="T386" s="27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0" t="s">
        <v>196</v>
      </c>
      <c r="AU386" s="280" t="s">
        <v>85</v>
      </c>
      <c r="AV386" s="14" t="s">
        <v>85</v>
      </c>
      <c r="AW386" s="14" t="s">
        <v>30</v>
      </c>
      <c r="AX386" s="14" t="s">
        <v>73</v>
      </c>
      <c r="AY386" s="280" t="s">
        <v>188</v>
      </c>
    </row>
    <row r="387" s="2" customFormat="1" ht="21.75" customHeight="1">
      <c r="A387" s="37"/>
      <c r="B387" s="38"/>
      <c r="C387" s="245" t="s">
        <v>553</v>
      </c>
      <c r="D387" s="245" t="s">
        <v>190</v>
      </c>
      <c r="E387" s="246" t="s">
        <v>554</v>
      </c>
      <c r="F387" s="247" t="s">
        <v>555</v>
      </c>
      <c r="G387" s="248" t="s">
        <v>215</v>
      </c>
      <c r="H387" s="249">
        <v>198.065</v>
      </c>
      <c r="I387" s="250"/>
      <c r="J387" s="251">
        <f>ROUND(I387*H387,2)</f>
        <v>0</v>
      </c>
      <c r="K387" s="252"/>
      <c r="L387" s="43"/>
      <c r="M387" s="253" t="s">
        <v>1</v>
      </c>
      <c r="N387" s="254" t="s">
        <v>39</v>
      </c>
      <c r="O387" s="90"/>
      <c r="P387" s="255">
        <f>O387*H387</f>
        <v>0</v>
      </c>
      <c r="Q387" s="255">
        <v>0.01223</v>
      </c>
      <c r="R387" s="255">
        <f>Q387*H387</f>
        <v>2.4223349499999998</v>
      </c>
      <c r="S387" s="255">
        <v>0</v>
      </c>
      <c r="T387" s="25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57" t="s">
        <v>345</v>
      </c>
      <c r="AT387" s="257" t="s">
        <v>190</v>
      </c>
      <c r="AU387" s="257" t="s">
        <v>85</v>
      </c>
      <c r="AY387" s="16" t="s">
        <v>188</v>
      </c>
      <c r="BE387" s="258">
        <f>IF(N387="základní",J387,0)</f>
        <v>0</v>
      </c>
      <c r="BF387" s="258">
        <f>IF(N387="snížená",J387,0)</f>
        <v>0</v>
      </c>
      <c r="BG387" s="258">
        <f>IF(N387="zákl. přenesená",J387,0)</f>
        <v>0</v>
      </c>
      <c r="BH387" s="258">
        <f>IF(N387="sníž. přenesená",J387,0)</f>
        <v>0</v>
      </c>
      <c r="BI387" s="258">
        <f>IF(N387="nulová",J387,0)</f>
        <v>0</v>
      </c>
      <c r="BJ387" s="16" t="s">
        <v>85</v>
      </c>
      <c r="BK387" s="258">
        <f>ROUND(I387*H387,2)</f>
        <v>0</v>
      </c>
      <c r="BL387" s="16" t="s">
        <v>345</v>
      </c>
      <c r="BM387" s="257" t="s">
        <v>556</v>
      </c>
    </row>
    <row r="388" s="13" customFormat="1">
      <c r="A388" s="13"/>
      <c r="B388" s="259"/>
      <c r="C388" s="260"/>
      <c r="D388" s="261" t="s">
        <v>196</v>
      </c>
      <c r="E388" s="262" t="s">
        <v>1</v>
      </c>
      <c r="F388" s="263" t="s">
        <v>557</v>
      </c>
      <c r="G388" s="260"/>
      <c r="H388" s="262" t="s">
        <v>1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9" t="s">
        <v>196</v>
      </c>
      <c r="AU388" s="269" t="s">
        <v>85</v>
      </c>
      <c r="AV388" s="13" t="s">
        <v>80</v>
      </c>
      <c r="AW388" s="13" t="s">
        <v>30</v>
      </c>
      <c r="AX388" s="13" t="s">
        <v>73</v>
      </c>
      <c r="AY388" s="269" t="s">
        <v>188</v>
      </c>
    </row>
    <row r="389" s="14" customFormat="1">
      <c r="A389" s="14"/>
      <c r="B389" s="270"/>
      <c r="C389" s="271"/>
      <c r="D389" s="261" t="s">
        <v>196</v>
      </c>
      <c r="E389" s="272" t="s">
        <v>1</v>
      </c>
      <c r="F389" s="273" t="s">
        <v>558</v>
      </c>
      <c r="G389" s="271"/>
      <c r="H389" s="274">
        <v>77.840000000000003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80" t="s">
        <v>196</v>
      </c>
      <c r="AU389" s="280" t="s">
        <v>85</v>
      </c>
      <c r="AV389" s="14" t="s">
        <v>85</v>
      </c>
      <c r="AW389" s="14" t="s">
        <v>30</v>
      </c>
      <c r="AX389" s="14" t="s">
        <v>73</v>
      </c>
      <c r="AY389" s="280" t="s">
        <v>188</v>
      </c>
    </row>
    <row r="390" s="14" customFormat="1">
      <c r="A390" s="14"/>
      <c r="B390" s="270"/>
      <c r="C390" s="271"/>
      <c r="D390" s="261" t="s">
        <v>196</v>
      </c>
      <c r="E390" s="272" t="s">
        <v>1</v>
      </c>
      <c r="F390" s="273" t="s">
        <v>559</v>
      </c>
      <c r="G390" s="271"/>
      <c r="H390" s="274">
        <v>77.840000000000003</v>
      </c>
      <c r="I390" s="275"/>
      <c r="J390" s="271"/>
      <c r="K390" s="271"/>
      <c r="L390" s="276"/>
      <c r="M390" s="277"/>
      <c r="N390" s="278"/>
      <c r="O390" s="278"/>
      <c r="P390" s="278"/>
      <c r="Q390" s="278"/>
      <c r="R390" s="278"/>
      <c r="S390" s="278"/>
      <c r="T390" s="27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0" t="s">
        <v>196</v>
      </c>
      <c r="AU390" s="280" t="s">
        <v>85</v>
      </c>
      <c r="AV390" s="14" t="s">
        <v>85</v>
      </c>
      <c r="AW390" s="14" t="s">
        <v>30</v>
      </c>
      <c r="AX390" s="14" t="s">
        <v>73</v>
      </c>
      <c r="AY390" s="280" t="s">
        <v>188</v>
      </c>
    </row>
    <row r="391" s="13" customFormat="1">
      <c r="A391" s="13"/>
      <c r="B391" s="259"/>
      <c r="C391" s="260"/>
      <c r="D391" s="261" t="s">
        <v>196</v>
      </c>
      <c r="E391" s="262" t="s">
        <v>1</v>
      </c>
      <c r="F391" s="263" t="s">
        <v>560</v>
      </c>
      <c r="G391" s="260"/>
      <c r="H391" s="262" t="s">
        <v>1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9" t="s">
        <v>196</v>
      </c>
      <c r="AU391" s="269" t="s">
        <v>85</v>
      </c>
      <c r="AV391" s="13" t="s">
        <v>80</v>
      </c>
      <c r="AW391" s="13" t="s">
        <v>30</v>
      </c>
      <c r="AX391" s="13" t="s">
        <v>73</v>
      </c>
      <c r="AY391" s="269" t="s">
        <v>188</v>
      </c>
    </row>
    <row r="392" s="14" customFormat="1">
      <c r="A392" s="14"/>
      <c r="B392" s="270"/>
      <c r="C392" s="271"/>
      <c r="D392" s="261" t="s">
        <v>196</v>
      </c>
      <c r="E392" s="272" t="s">
        <v>1</v>
      </c>
      <c r="F392" s="273" t="s">
        <v>561</v>
      </c>
      <c r="G392" s="271"/>
      <c r="H392" s="274">
        <v>15.865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0" t="s">
        <v>196</v>
      </c>
      <c r="AU392" s="280" t="s">
        <v>85</v>
      </c>
      <c r="AV392" s="14" t="s">
        <v>85</v>
      </c>
      <c r="AW392" s="14" t="s">
        <v>30</v>
      </c>
      <c r="AX392" s="14" t="s">
        <v>73</v>
      </c>
      <c r="AY392" s="280" t="s">
        <v>188</v>
      </c>
    </row>
    <row r="393" s="14" customFormat="1">
      <c r="A393" s="14"/>
      <c r="B393" s="270"/>
      <c r="C393" s="271"/>
      <c r="D393" s="261" t="s">
        <v>196</v>
      </c>
      <c r="E393" s="272" t="s">
        <v>1</v>
      </c>
      <c r="F393" s="273" t="s">
        <v>562</v>
      </c>
      <c r="G393" s="271"/>
      <c r="H393" s="274">
        <v>26.52</v>
      </c>
      <c r="I393" s="275"/>
      <c r="J393" s="271"/>
      <c r="K393" s="271"/>
      <c r="L393" s="276"/>
      <c r="M393" s="277"/>
      <c r="N393" s="278"/>
      <c r="O393" s="278"/>
      <c r="P393" s="278"/>
      <c r="Q393" s="278"/>
      <c r="R393" s="278"/>
      <c r="S393" s="278"/>
      <c r="T393" s="27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80" t="s">
        <v>196</v>
      </c>
      <c r="AU393" s="280" t="s">
        <v>85</v>
      </c>
      <c r="AV393" s="14" t="s">
        <v>85</v>
      </c>
      <c r="AW393" s="14" t="s">
        <v>30</v>
      </c>
      <c r="AX393" s="14" t="s">
        <v>73</v>
      </c>
      <c r="AY393" s="280" t="s">
        <v>188</v>
      </c>
    </row>
    <row r="394" s="2" customFormat="1" ht="16.5" customHeight="1">
      <c r="A394" s="37"/>
      <c r="B394" s="38"/>
      <c r="C394" s="245" t="s">
        <v>563</v>
      </c>
      <c r="D394" s="245" t="s">
        <v>190</v>
      </c>
      <c r="E394" s="246" t="s">
        <v>564</v>
      </c>
      <c r="F394" s="247" t="s">
        <v>565</v>
      </c>
      <c r="G394" s="248" t="s">
        <v>305</v>
      </c>
      <c r="H394" s="249">
        <v>15.6</v>
      </c>
      <c r="I394" s="250"/>
      <c r="J394" s="251">
        <f>ROUND(I394*H394,2)</f>
        <v>0</v>
      </c>
      <c r="K394" s="252"/>
      <c r="L394" s="43"/>
      <c r="M394" s="253" t="s">
        <v>1</v>
      </c>
      <c r="N394" s="254" t="s">
        <v>39</v>
      </c>
      <c r="O394" s="90"/>
      <c r="P394" s="255">
        <f>O394*H394</f>
        <v>0</v>
      </c>
      <c r="Q394" s="255">
        <v>0.0043800000000000002</v>
      </c>
      <c r="R394" s="255">
        <f>Q394*H394</f>
        <v>0.068328</v>
      </c>
      <c r="S394" s="255">
        <v>0</v>
      </c>
      <c r="T394" s="256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57" t="s">
        <v>345</v>
      </c>
      <c r="AT394" s="257" t="s">
        <v>190</v>
      </c>
      <c r="AU394" s="257" t="s">
        <v>85</v>
      </c>
      <c r="AY394" s="16" t="s">
        <v>188</v>
      </c>
      <c r="BE394" s="258">
        <f>IF(N394="základní",J394,0)</f>
        <v>0</v>
      </c>
      <c r="BF394" s="258">
        <f>IF(N394="snížená",J394,0)</f>
        <v>0</v>
      </c>
      <c r="BG394" s="258">
        <f>IF(N394="zákl. přenesená",J394,0)</f>
        <v>0</v>
      </c>
      <c r="BH394" s="258">
        <f>IF(N394="sníž. přenesená",J394,0)</f>
        <v>0</v>
      </c>
      <c r="BI394" s="258">
        <f>IF(N394="nulová",J394,0)</f>
        <v>0</v>
      </c>
      <c r="BJ394" s="16" t="s">
        <v>85</v>
      </c>
      <c r="BK394" s="258">
        <f>ROUND(I394*H394,2)</f>
        <v>0</v>
      </c>
      <c r="BL394" s="16" t="s">
        <v>345</v>
      </c>
      <c r="BM394" s="257" t="s">
        <v>566</v>
      </c>
    </row>
    <row r="395" s="14" customFormat="1">
      <c r="A395" s="14"/>
      <c r="B395" s="270"/>
      <c r="C395" s="271"/>
      <c r="D395" s="261" t="s">
        <v>196</v>
      </c>
      <c r="E395" s="272" t="s">
        <v>1</v>
      </c>
      <c r="F395" s="273" t="s">
        <v>567</v>
      </c>
      <c r="G395" s="271"/>
      <c r="H395" s="274">
        <v>15.6</v>
      </c>
      <c r="I395" s="275"/>
      <c r="J395" s="271"/>
      <c r="K395" s="271"/>
      <c r="L395" s="276"/>
      <c r="M395" s="277"/>
      <c r="N395" s="278"/>
      <c r="O395" s="278"/>
      <c r="P395" s="278"/>
      <c r="Q395" s="278"/>
      <c r="R395" s="278"/>
      <c r="S395" s="278"/>
      <c r="T395" s="27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0" t="s">
        <v>196</v>
      </c>
      <c r="AU395" s="280" t="s">
        <v>85</v>
      </c>
      <c r="AV395" s="14" t="s">
        <v>85</v>
      </c>
      <c r="AW395" s="14" t="s">
        <v>30</v>
      </c>
      <c r="AX395" s="14" t="s">
        <v>73</v>
      </c>
      <c r="AY395" s="280" t="s">
        <v>188</v>
      </c>
    </row>
    <row r="396" s="2" customFormat="1" ht="21.75" customHeight="1">
      <c r="A396" s="37"/>
      <c r="B396" s="38"/>
      <c r="C396" s="245" t="s">
        <v>568</v>
      </c>
      <c r="D396" s="245" t="s">
        <v>190</v>
      </c>
      <c r="E396" s="246" t="s">
        <v>569</v>
      </c>
      <c r="F396" s="247" t="s">
        <v>570</v>
      </c>
      <c r="G396" s="248" t="s">
        <v>193</v>
      </c>
      <c r="H396" s="249">
        <v>14</v>
      </c>
      <c r="I396" s="250"/>
      <c r="J396" s="251">
        <f>ROUND(I396*H396,2)</f>
        <v>0</v>
      </c>
      <c r="K396" s="252"/>
      <c r="L396" s="43"/>
      <c r="M396" s="253" t="s">
        <v>1</v>
      </c>
      <c r="N396" s="254" t="s">
        <v>39</v>
      </c>
      <c r="O396" s="90"/>
      <c r="P396" s="255">
        <f>O396*H396</f>
        <v>0</v>
      </c>
      <c r="Q396" s="255">
        <v>3.0000000000000001E-05</v>
      </c>
      <c r="R396" s="255">
        <f>Q396*H396</f>
        <v>0.00042000000000000002</v>
      </c>
      <c r="S396" s="255">
        <v>0</v>
      </c>
      <c r="T396" s="256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57" t="s">
        <v>345</v>
      </c>
      <c r="AT396" s="257" t="s">
        <v>190</v>
      </c>
      <c r="AU396" s="257" t="s">
        <v>85</v>
      </c>
      <c r="AY396" s="16" t="s">
        <v>188</v>
      </c>
      <c r="BE396" s="258">
        <f>IF(N396="základní",J396,0)</f>
        <v>0</v>
      </c>
      <c r="BF396" s="258">
        <f>IF(N396="snížená",J396,0)</f>
        <v>0</v>
      </c>
      <c r="BG396" s="258">
        <f>IF(N396="zákl. přenesená",J396,0)</f>
        <v>0</v>
      </c>
      <c r="BH396" s="258">
        <f>IF(N396="sníž. přenesená",J396,0)</f>
        <v>0</v>
      </c>
      <c r="BI396" s="258">
        <f>IF(N396="nulová",J396,0)</f>
        <v>0</v>
      </c>
      <c r="BJ396" s="16" t="s">
        <v>85</v>
      </c>
      <c r="BK396" s="258">
        <f>ROUND(I396*H396,2)</f>
        <v>0</v>
      </c>
      <c r="BL396" s="16" t="s">
        <v>345</v>
      </c>
      <c r="BM396" s="257" t="s">
        <v>571</v>
      </c>
    </row>
    <row r="397" s="14" customFormat="1">
      <c r="A397" s="14"/>
      <c r="B397" s="270"/>
      <c r="C397" s="271"/>
      <c r="D397" s="261" t="s">
        <v>196</v>
      </c>
      <c r="E397" s="272" t="s">
        <v>1</v>
      </c>
      <c r="F397" s="273" t="s">
        <v>333</v>
      </c>
      <c r="G397" s="271"/>
      <c r="H397" s="274">
        <v>14</v>
      </c>
      <c r="I397" s="275"/>
      <c r="J397" s="271"/>
      <c r="K397" s="271"/>
      <c r="L397" s="276"/>
      <c r="M397" s="277"/>
      <c r="N397" s="278"/>
      <c r="O397" s="278"/>
      <c r="P397" s="278"/>
      <c r="Q397" s="278"/>
      <c r="R397" s="278"/>
      <c r="S397" s="278"/>
      <c r="T397" s="27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80" t="s">
        <v>196</v>
      </c>
      <c r="AU397" s="280" t="s">
        <v>85</v>
      </c>
      <c r="AV397" s="14" t="s">
        <v>85</v>
      </c>
      <c r="AW397" s="14" t="s">
        <v>30</v>
      </c>
      <c r="AX397" s="14" t="s">
        <v>73</v>
      </c>
      <c r="AY397" s="280" t="s">
        <v>188</v>
      </c>
    </row>
    <row r="398" s="2" customFormat="1" ht="16.5" customHeight="1">
      <c r="A398" s="37"/>
      <c r="B398" s="38"/>
      <c r="C398" s="281" t="s">
        <v>268</v>
      </c>
      <c r="D398" s="281" t="s">
        <v>263</v>
      </c>
      <c r="E398" s="282" t="s">
        <v>572</v>
      </c>
      <c r="F398" s="283" t="s">
        <v>573</v>
      </c>
      <c r="G398" s="284" t="s">
        <v>193</v>
      </c>
      <c r="H398" s="285">
        <v>14</v>
      </c>
      <c r="I398" s="286"/>
      <c r="J398" s="287">
        <f>ROUND(I398*H398,2)</f>
        <v>0</v>
      </c>
      <c r="K398" s="288"/>
      <c r="L398" s="289"/>
      <c r="M398" s="290" t="s">
        <v>1</v>
      </c>
      <c r="N398" s="291" t="s">
        <v>39</v>
      </c>
      <c r="O398" s="90"/>
      <c r="P398" s="255">
        <f>O398*H398</f>
        <v>0</v>
      </c>
      <c r="Q398" s="255">
        <v>0.00092000000000000003</v>
      </c>
      <c r="R398" s="255">
        <f>Q398*H398</f>
        <v>0.012880000000000001</v>
      </c>
      <c r="S398" s="255">
        <v>0</v>
      </c>
      <c r="T398" s="25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57" t="s">
        <v>437</v>
      </c>
      <c r="AT398" s="257" t="s">
        <v>263</v>
      </c>
      <c r="AU398" s="257" t="s">
        <v>85</v>
      </c>
      <c r="AY398" s="16" t="s">
        <v>188</v>
      </c>
      <c r="BE398" s="258">
        <f>IF(N398="základní",J398,0)</f>
        <v>0</v>
      </c>
      <c r="BF398" s="258">
        <f>IF(N398="snížená",J398,0)</f>
        <v>0</v>
      </c>
      <c r="BG398" s="258">
        <f>IF(N398="zákl. přenesená",J398,0)</f>
        <v>0</v>
      </c>
      <c r="BH398" s="258">
        <f>IF(N398="sníž. přenesená",J398,0)</f>
        <v>0</v>
      </c>
      <c r="BI398" s="258">
        <f>IF(N398="nulová",J398,0)</f>
        <v>0</v>
      </c>
      <c r="BJ398" s="16" t="s">
        <v>85</v>
      </c>
      <c r="BK398" s="258">
        <f>ROUND(I398*H398,2)</f>
        <v>0</v>
      </c>
      <c r="BL398" s="16" t="s">
        <v>345</v>
      </c>
      <c r="BM398" s="257" t="s">
        <v>574</v>
      </c>
    </row>
    <row r="399" s="2" customFormat="1" ht="21.75" customHeight="1">
      <c r="A399" s="37"/>
      <c r="B399" s="38"/>
      <c r="C399" s="245" t="s">
        <v>575</v>
      </c>
      <c r="D399" s="245" t="s">
        <v>190</v>
      </c>
      <c r="E399" s="246" t="s">
        <v>576</v>
      </c>
      <c r="F399" s="247" t="s">
        <v>577</v>
      </c>
      <c r="G399" s="248" t="s">
        <v>389</v>
      </c>
      <c r="H399" s="249">
        <v>2.899</v>
      </c>
      <c r="I399" s="250"/>
      <c r="J399" s="251">
        <f>ROUND(I399*H399,2)</f>
        <v>0</v>
      </c>
      <c r="K399" s="252"/>
      <c r="L399" s="43"/>
      <c r="M399" s="253" t="s">
        <v>1</v>
      </c>
      <c r="N399" s="254" t="s">
        <v>39</v>
      </c>
      <c r="O399" s="90"/>
      <c r="P399" s="255">
        <f>O399*H399</f>
        <v>0</v>
      </c>
      <c r="Q399" s="255">
        <v>0</v>
      </c>
      <c r="R399" s="255">
        <f>Q399*H399</f>
        <v>0</v>
      </c>
      <c r="S399" s="255">
        <v>0</v>
      </c>
      <c r="T399" s="25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57" t="s">
        <v>345</v>
      </c>
      <c r="AT399" s="257" t="s">
        <v>190</v>
      </c>
      <c r="AU399" s="257" t="s">
        <v>85</v>
      </c>
      <c r="AY399" s="16" t="s">
        <v>188</v>
      </c>
      <c r="BE399" s="258">
        <f>IF(N399="základní",J399,0)</f>
        <v>0</v>
      </c>
      <c r="BF399" s="258">
        <f>IF(N399="snížená",J399,0)</f>
        <v>0</v>
      </c>
      <c r="BG399" s="258">
        <f>IF(N399="zákl. přenesená",J399,0)</f>
        <v>0</v>
      </c>
      <c r="BH399" s="258">
        <f>IF(N399="sníž. přenesená",J399,0)</f>
        <v>0</v>
      </c>
      <c r="BI399" s="258">
        <f>IF(N399="nulová",J399,0)</f>
        <v>0</v>
      </c>
      <c r="BJ399" s="16" t="s">
        <v>85</v>
      </c>
      <c r="BK399" s="258">
        <f>ROUND(I399*H399,2)</f>
        <v>0</v>
      </c>
      <c r="BL399" s="16" t="s">
        <v>345</v>
      </c>
      <c r="BM399" s="257" t="s">
        <v>578</v>
      </c>
    </row>
    <row r="400" s="12" customFormat="1" ht="22.8" customHeight="1">
      <c r="A400" s="12"/>
      <c r="B400" s="229"/>
      <c r="C400" s="230"/>
      <c r="D400" s="231" t="s">
        <v>72</v>
      </c>
      <c r="E400" s="243" t="s">
        <v>579</v>
      </c>
      <c r="F400" s="243" t="s">
        <v>580</v>
      </c>
      <c r="G400" s="230"/>
      <c r="H400" s="230"/>
      <c r="I400" s="233"/>
      <c r="J400" s="244">
        <f>BK400</f>
        <v>0</v>
      </c>
      <c r="K400" s="230"/>
      <c r="L400" s="235"/>
      <c r="M400" s="236"/>
      <c r="N400" s="237"/>
      <c r="O400" s="237"/>
      <c r="P400" s="238">
        <f>SUM(P401:P412)</f>
        <v>0</v>
      </c>
      <c r="Q400" s="237"/>
      <c r="R400" s="238">
        <f>SUM(R401:R412)</f>
        <v>0.45181185000000001</v>
      </c>
      <c r="S400" s="237"/>
      <c r="T400" s="239">
        <f>SUM(T401:T412)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40" t="s">
        <v>85</v>
      </c>
      <c r="AT400" s="241" t="s">
        <v>72</v>
      </c>
      <c r="AU400" s="241" t="s">
        <v>80</v>
      </c>
      <c r="AY400" s="240" t="s">
        <v>188</v>
      </c>
      <c r="BK400" s="242">
        <f>SUM(BK401:BK412)</f>
        <v>0</v>
      </c>
    </row>
    <row r="401" s="2" customFormat="1" ht="16.5" customHeight="1">
      <c r="A401" s="37"/>
      <c r="B401" s="38"/>
      <c r="C401" s="245" t="s">
        <v>290</v>
      </c>
      <c r="D401" s="245" t="s">
        <v>190</v>
      </c>
      <c r="E401" s="246" t="s">
        <v>581</v>
      </c>
      <c r="F401" s="247" t="s">
        <v>582</v>
      </c>
      <c r="G401" s="248" t="s">
        <v>215</v>
      </c>
      <c r="H401" s="249">
        <v>420</v>
      </c>
      <c r="I401" s="250"/>
      <c r="J401" s="251">
        <f>ROUND(I401*H401,2)</f>
        <v>0</v>
      </c>
      <c r="K401" s="252"/>
      <c r="L401" s="43"/>
      <c r="M401" s="253" t="s">
        <v>1</v>
      </c>
      <c r="N401" s="254" t="s">
        <v>39</v>
      </c>
      <c r="O401" s="90"/>
      <c r="P401" s="255">
        <f>O401*H401</f>
        <v>0</v>
      </c>
      <c r="Q401" s="255">
        <v>0</v>
      </c>
      <c r="R401" s="255">
        <f>Q401*H401</f>
        <v>0</v>
      </c>
      <c r="S401" s="255">
        <v>0</v>
      </c>
      <c r="T401" s="256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57" t="s">
        <v>345</v>
      </c>
      <c r="AT401" s="257" t="s">
        <v>190</v>
      </c>
      <c r="AU401" s="257" t="s">
        <v>85</v>
      </c>
      <c r="AY401" s="16" t="s">
        <v>188</v>
      </c>
      <c r="BE401" s="258">
        <f>IF(N401="základní",J401,0)</f>
        <v>0</v>
      </c>
      <c r="BF401" s="258">
        <f>IF(N401="snížená",J401,0)</f>
        <v>0</v>
      </c>
      <c r="BG401" s="258">
        <f>IF(N401="zákl. přenesená",J401,0)</f>
        <v>0</v>
      </c>
      <c r="BH401" s="258">
        <f>IF(N401="sníž. přenesená",J401,0)</f>
        <v>0</v>
      </c>
      <c r="BI401" s="258">
        <f>IF(N401="nulová",J401,0)</f>
        <v>0</v>
      </c>
      <c r="BJ401" s="16" t="s">
        <v>85</v>
      </c>
      <c r="BK401" s="258">
        <f>ROUND(I401*H401,2)</f>
        <v>0</v>
      </c>
      <c r="BL401" s="16" t="s">
        <v>345</v>
      </c>
      <c r="BM401" s="257" t="s">
        <v>583</v>
      </c>
    </row>
    <row r="402" s="14" customFormat="1">
      <c r="A402" s="14"/>
      <c r="B402" s="270"/>
      <c r="C402" s="271"/>
      <c r="D402" s="261" t="s">
        <v>196</v>
      </c>
      <c r="E402" s="272" t="s">
        <v>1</v>
      </c>
      <c r="F402" s="273" t="s">
        <v>584</v>
      </c>
      <c r="G402" s="271"/>
      <c r="H402" s="274">
        <v>420</v>
      </c>
      <c r="I402" s="275"/>
      <c r="J402" s="271"/>
      <c r="K402" s="271"/>
      <c r="L402" s="276"/>
      <c r="M402" s="277"/>
      <c r="N402" s="278"/>
      <c r="O402" s="278"/>
      <c r="P402" s="278"/>
      <c r="Q402" s="278"/>
      <c r="R402" s="278"/>
      <c r="S402" s="278"/>
      <c r="T402" s="27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80" t="s">
        <v>196</v>
      </c>
      <c r="AU402" s="280" t="s">
        <v>85</v>
      </c>
      <c r="AV402" s="14" t="s">
        <v>85</v>
      </c>
      <c r="AW402" s="14" t="s">
        <v>30</v>
      </c>
      <c r="AX402" s="14" t="s">
        <v>73</v>
      </c>
      <c r="AY402" s="280" t="s">
        <v>188</v>
      </c>
    </row>
    <row r="403" s="2" customFormat="1" ht="16.5" customHeight="1">
      <c r="A403" s="37"/>
      <c r="B403" s="38"/>
      <c r="C403" s="281" t="s">
        <v>585</v>
      </c>
      <c r="D403" s="281" t="s">
        <v>263</v>
      </c>
      <c r="E403" s="282" t="s">
        <v>586</v>
      </c>
      <c r="F403" s="283" t="s">
        <v>587</v>
      </c>
      <c r="G403" s="284" t="s">
        <v>215</v>
      </c>
      <c r="H403" s="285">
        <v>441</v>
      </c>
      <c r="I403" s="286"/>
      <c r="J403" s="287">
        <f>ROUND(I403*H403,2)</f>
        <v>0</v>
      </c>
      <c r="K403" s="288"/>
      <c r="L403" s="289"/>
      <c r="M403" s="290" t="s">
        <v>1</v>
      </c>
      <c r="N403" s="291" t="s">
        <v>39</v>
      </c>
      <c r="O403" s="90"/>
      <c r="P403" s="255">
        <f>O403*H403</f>
        <v>0</v>
      </c>
      <c r="Q403" s="255">
        <v>0</v>
      </c>
      <c r="R403" s="255">
        <f>Q403*H403</f>
        <v>0</v>
      </c>
      <c r="S403" s="255">
        <v>0</v>
      </c>
      <c r="T403" s="256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57" t="s">
        <v>437</v>
      </c>
      <c r="AT403" s="257" t="s">
        <v>263</v>
      </c>
      <c r="AU403" s="257" t="s">
        <v>85</v>
      </c>
      <c r="AY403" s="16" t="s">
        <v>188</v>
      </c>
      <c r="BE403" s="258">
        <f>IF(N403="základní",J403,0)</f>
        <v>0</v>
      </c>
      <c r="BF403" s="258">
        <f>IF(N403="snížená",J403,0)</f>
        <v>0</v>
      </c>
      <c r="BG403" s="258">
        <f>IF(N403="zákl. přenesená",J403,0)</f>
        <v>0</v>
      </c>
      <c r="BH403" s="258">
        <f>IF(N403="sníž. přenesená",J403,0)</f>
        <v>0</v>
      </c>
      <c r="BI403" s="258">
        <f>IF(N403="nulová",J403,0)</f>
        <v>0</v>
      </c>
      <c r="BJ403" s="16" t="s">
        <v>85</v>
      </c>
      <c r="BK403" s="258">
        <f>ROUND(I403*H403,2)</f>
        <v>0</v>
      </c>
      <c r="BL403" s="16" t="s">
        <v>345</v>
      </c>
      <c r="BM403" s="257" t="s">
        <v>588</v>
      </c>
    </row>
    <row r="404" s="14" customFormat="1">
      <c r="A404" s="14"/>
      <c r="B404" s="270"/>
      <c r="C404" s="271"/>
      <c r="D404" s="261" t="s">
        <v>196</v>
      </c>
      <c r="E404" s="271"/>
      <c r="F404" s="273" t="s">
        <v>589</v>
      </c>
      <c r="G404" s="271"/>
      <c r="H404" s="274">
        <v>441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0" t="s">
        <v>196</v>
      </c>
      <c r="AU404" s="280" t="s">
        <v>85</v>
      </c>
      <c r="AV404" s="14" t="s">
        <v>85</v>
      </c>
      <c r="AW404" s="14" t="s">
        <v>4</v>
      </c>
      <c r="AX404" s="14" t="s">
        <v>80</v>
      </c>
      <c r="AY404" s="280" t="s">
        <v>188</v>
      </c>
    </row>
    <row r="405" s="2" customFormat="1" ht="21.75" customHeight="1">
      <c r="A405" s="37"/>
      <c r="B405" s="38"/>
      <c r="C405" s="245" t="s">
        <v>590</v>
      </c>
      <c r="D405" s="245" t="s">
        <v>190</v>
      </c>
      <c r="E405" s="246" t="s">
        <v>591</v>
      </c>
      <c r="F405" s="247" t="s">
        <v>592</v>
      </c>
      <c r="G405" s="248" t="s">
        <v>215</v>
      </c>
      <c r="H405" s="249">
        <v>922.06500000000005</v>
      </c>
      <c r="I405" s="250"/>
      <c r="J405" s="251">
        <f>ROUND(I405*H405,2)</f>
        <v>0</v>
      </c>
      <c r="K405" s="252"/>
      <c r="L405" s="43"/>
      <c r="M405" s="253" t="s">
        <v>1</v>
      </c>
      <c r="N405" s="254" t="s">
        <v>39</v>
      </c>
      <c r="O405" s="90"/>
      <c r="P405" s="255">
        <f>O405*H405</f>
        <v>0</v>
      </c>
      <c r="Q405" s="255">
        <v>0.00020000000000000001</v>
      </c>
      <c r="R405" s="255">
        <f>Q405*H405</f>
        <v>0.18441300000000002</v>
      </c>
      <c r="S405" s="255">
        <v>0</v>
      </c>
      <c r="T405" s="256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57" t="s">
        <v>345</v>
      </c>
      <c r="AT405" s="257" t="s">
        <v>190</v>
      </c>
      <c r="AU405" s="257" t="s">
        <v>85</v>
      </c>
      <c r="AY405" s="16" t="s">
        <v>188</v>
      </c>
      <c r="BE405" s="258">
        <f>IF(N405="základní",J405,0)</f>
        <v>0</v>
      </c>
      <c r="BF405" s="258">
        <f>IF(N405="snížená",J405,0)</f>
        <v>0</v>
      </c>
      <c r="BG405" s="258">
        <f>IF(N405="zákl. přenesená",J405,0)</f>
        <v>0</v>
      </c>
      <c r="BH405" s="258">
        <f>IF(N405="sníž. přenesená",J405,0)</f>
        <v>0</v>
      </c>
      <c r="BI405" s="258">
        <f>IF(N405="nulová",J405,0)</f>
        <v>0</v>
      </c>
      <c r="BJ405" s="16" t="s">
        <v>85</v>
      </c>
      <c r="BK405" s="258">
        <f>ROUND(I405*H405,2)</f>
        <v>0</v>
      </c>
      <c r="BL405" s="16" t="s">
        <v>345</v>
      </c>
      <c r="BM405" s="257" t="s">
        <v>593</v>
      </c>
    </row>
    <row r="406" s="14" customFormat="1">
      <c r="A406" s="14"/>
      <c r="B406" s="270"/>
      <c r="C406" s="271"/>
      <c r="D406" s="261" t="s">
        <v>196</v>
      </c>
      <c r="E406" s="272" t="s">
        <v>1</v>
      </c>
      <c r="F406" s="273" t="s">
        <v>594</v>
      </c>
      <c r="G406" s="271"/>
      <c r="H406" s="274">
        <v>24</v>
      </c>
      <c r="I406" s="275"/>
      <c r="J406" s="271"/>
      <c r="K406" s="271"/>
      <c r="L406" s="276"/>
      <c r="M406" s="277"/>
      <c r="N406" s="278"/>
      <c r="O406" s="278"/>
      <c r="P406" s="278"/>
      <c r="Q406" s="278"/>
      <c r="R406" s="278"/>
      <c r="S406" s="278"/>
      <c r="T406" s="27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80" t="s">
        <v>196</v>
      </c>
      <c r="AU406" s="280" t="s">
        <v>85</v>
      </c>
      <c r="AV406" s="14" t="s">
        <v>85</v>
      </c>
      <c r="AW406" s="14" t="s">
        <v>30</v>
      </c>
      <c r="AX406" s="14" t="s">
        <v>73</v>
      </c>
      <c r="AY406" s="280" t="s">
        <v>188</v>
      </c>
    </row>
    <row r="407" s="14" customFormat="1">
      <c r="A407" s="14"/>
      <c r="B407" s="270"/>
      <c r="C407" s="271"/>
      <c r="D407" s="261" t="s">
        <v>196</v>
      </c>
      <c r="E407" s="272" t="s">
        <v>1</v>
      </c>
      <c r="F407" s="273" t="s">
        <v>595</v>
      </c>
      <c r="G407" s="271"/>
      <c r="H407" s="274">
        <v>198.065</v>
      </c>
      <c r="I407" s="275"/>
      <c r="J407" s="271"/>
      <c r="K407" s="271"/>
      <c r="L407" s="276"/>
      <c r="M407" s="277"/>
      <c r="N407" s="278"/>
      <c r="O407" s="278"/>
      <c r="P407" s="278"/>
      <c r="Q407" s="278"/>
      <c r="R407" s="278"/>
      <c r="S407" s="278"/>
      <c r="T407" s="27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80" t="s">
        <v>196</v>
      </c>
      <c r="AU407" s="280" t="s">
        <v>85</v>
      </c>
      <c r="AV407" s="14" t="s">
        <v>85</v>
      </c>
      <c r="AW407" s="14" t="s">
        <v>30</v>
      </c>
      <c r="AX407" s="14" t="s">
        <v>73</v>
      </c>
      <c r="AY407" s="280" t="s">
        <v>188</v>
      </c>
    </row>
    <row r="408" s="14" customFormat="1">
      <c r="A408" s="14"/>
      <c r="B408" s="270"/>
      <c r="C408" s="271"/>
      <c r="D408" s="261" t="s">
        <v>196</v>
      </c>
      <c r="E408" s="272" t="s">
        <v>1</v>
      </c>
      <c r="F408" s="273" t="s">
        <v>596</v>
      </c>
      <c r="G408" s="271"/>
      <c r="H408" s="274">
        <v>700</v>
      </c>
      <c r="I408" s="275"/>
      <c r="J408" s="271"/>
      <c r="K408" s="271"/>
      <c r="L408" s="276"/>
      <c r="M408" s="277"/>
      <c r="N408" s="278"/>
      <c r="O408" s="278"/>
      <c r="P408" s="278"/>
      <c r="Q408" s="278"/>
      <c r="R408" s="278"/>
      <c r="S408" s="278"/>
      <c r="T408" s="27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80" t="s">
        <v>196</v>
      </c>
      <c r="AU408" s="280" t="s">
        <v>85</v>
      </c>
      <c r="AV408" s="14" t="s">
        <v>85</v>
      </c>
      <c r="AW408" s="14" t="s">
        <v>30</v>
      </c>
      <c r="AX408" s="14" t="s">
        <v>73</v>
      </c>
      <c r="AY408" s="280" t="s">
        <v>188</v>
      </c>
    </row>
    <row r="409" s="2" customFormat="1" ht="21.75" customHeight="1">
      <c r="A409" s="37"/>
      <c r="B409" s="38"/>
      <c r="C409" s="245" t="s">
        <v>597</v>
      </c>
      <c r="D409" s="245" t="s">
        <v>190</v>
      </c>
      <c r="E409" s="246" t="s">
        <v>598</v>
      </c>
      <c r="F409" s="247" t="s">
        <v>599</v>
      </c>
      <c r="G409" s="248" t="s">
        <v>215</v>
      </c>
      <c r="H409" s="249">
        <v>922.06500000000005</v>
      </c>
      <c r="I409" s="250"/>
      <c r="J409" s="251">
        <f>ROUND(I409*H409,2)</f>
        <v>0</v>
      </c>
      <c r="K409" s="252"/>
      <c r="L409" s="43"/>
      <c r="M409" s="253" t="s">
        <v>1</v>
      </c>
      <c r="N409" s="254" t="s">
        <v>39</v>
      </c>
      <c r="O409" s="90"/>
      <c r="P409" s="255">
        <f>O409*H409</f>
        <v>0</v>
      </c>
      <c r="Q409" s="255">
        <v>0.00029</v>
      </c>
      <c r="R409" s="255">
        <f>Q409*H409</f>
        <v>0.26739885000000002</v>
      </c>
      <c r="S409" s="255">
        <v>0</v>
      </c>
      <c r="T409" s="256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57" t="s">
        <v>345</v>
      </c>
      <c r="AT409" s="257" t="s">
        <v>190</v>
      </c>
      <c r="AU409" s="257" t="s">
        <v>85</v>
      </c>
      <c r="AY409" s="16" t="s">
        <v>188</v>
      </c>
      <c r="BE409" s="258">
        <f>IF(N409="základní",J409,0)</f>
        <v>0</v>
      </c>
      <c r="BF409" s="258">
        <f>IF(N409="snížená",J409,0)</f>
        <v>0</v>
      </c>
      <c r="BG409" s="258">
        <f>IF(N409="zákl. přenesená",J409,0)</f>
        <v>0</v>
      </c>
      <c r="BH409" s="258">
        <f>IF(N409="sníž. přenesená",J409,0)</f>
        <v>0</v>
      </c>
      <c r="BI409" s="258">
        <f>IF(N409="nulová",J409,0)</f>
        <v>0</v>
      </c>
      <c r="BJ409" s="16" t="s">
        <v>85</v>
      </c>
      <c r="BK409" s="258">
        <f>ROUND(I409*H409,2)</f>
        <v>0</v>
      </c>
      <c r="BL409" s="16" t="s">
        <v>345</v>
      </c>
      <c r="BM409" s="257" t="s">
        <v>600</v>
      </c>
    </row>
    <row r="410" s="14" customFormat="1">
      <c r="A410" s="14"/>
      <c r="B410" s="270"/>
      <c r="C410" s="271"/>
      <c r="D410" s="261" t="s">
        <v>196</v>
      </c>
      <c r="E410" s="272" t="s">
        <v>1</v>
      </c>
      <c r="F410" s="273" t="s">
        <v>594</v>
      </c>
      <c r="G410" s="271"/>
      <c r="H410" s="274">
        <v>24</v>
      </c>
      <c r="I410" s="275"/>
      <c r="J410" s="271"/>
      <c r="K410" s="271"/>
      <c r="L410" s="276"/>
      <c r="M410" s="277"/>
      <c r="N410" s="278"/>
      <c r="O410" s="278"/>
      <c r="P410" s="278"/>
      <c r="Q410" s="278"/>
      <c r="R410" s="278"/>
      <c r="S410" s="278"/>
      <c r="T410" s="27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80" t="s">
        <v>196</v>
      </c>
      <c r="AU410" s="280" t="s">
        <v>85</v>
      </c>
      <c r="AV410" s="14" t="s">
        <v>85</v>
      </c>
      <c r="AW410" s="14" t="s">
        <v>30</v>
      </c>
      <c r="AX410" s="14" t="s">
        <v>73</v>
      </c>
      <c r="AY410" s="280" t="s">
        <v>188</v>
      </c>
    </row>
    <row r="411" s="14" customFormat="1">
      <c r="A411" s="14"/>
      <c r="B411" s="270"/>
      <c r="C411" s="271"/>
      <c r="D411" s="261" t="s">
        <v>196</v>
      </c>
      <c r="E411" s="272" t="s">
        <v>1</v>
      </c>
      <c r="F411" s="273" t="s">
        <v>595</v>
      </c>
      <c r="G411" s="271"/>
      <c r="H411" s="274">
        <v>198.065</v>
      </c>
      <c r="I411" s="275"/>
      <c r="J411" s="271"/>
      <c r="K411" s="271"/>
      <c r="L411" s="276"/>
      <c r="M411" s="277"/>
      <c r="N411" s="278"/>
      <c r="O411" s="278"/>
      <c r="P411" s="278"/>
      <c r="Q411" s="278"/>
      <c r="R411" s="278"/>
      <c r="S411" s="278"/>
      <c r="T411" s="27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80" t="s">
        <v>196</v>
      </c>
      <c r="AU411" s="280" t="s">
        <v>85</v>
      </c>
      <c r="AV411" s="14" t="s">
        <v>85</v>
      </c>
      <c r="AW411" s="14" t="s">
        <v>30</v>
      </c>
      <c r="AX411" s="14" t="s">
        <v>73</v>
      </c>
      <c r="AY411" s="280" t="s">
        <v>188</v>
      </c>
    </row>
    <row r="412" s="14" customFormat="1">
      <c r="A412" s="14"/>
      <c r="B412" s="270"/>
      <c r="C412" s="271"/>
      <c r="D412" s="261" t="s">
        <v>196</v>
      </c>
      <c r="E412" s="272" t="s">
        <v>1</v>
      </c>
      <c r="F412" s="273" t="s">
        <v>596</v>
      </c>
      <c r="G412" s="271"/>
      <c r="H412" s="274">
        <v>700</v>
      </c>
      <c r="I412" s="275"/>
      <c r="J412" s="271"/>
      <c r="K412" s="271"/>
      <c r="L412" s="276"/>
      <c r="M412" s="292"/>
      <c r="N412" s="293"/>
      <c r="O412" s="293"/>
      <c r="P412" s="293"/>
      <c r="Q412" s="293"/>
      <c r="R412" s="293"/>
      <c r="S412" s="293"/>
      <c r="T412" s="29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80" t="s">
        <v>196</v>
      </c>
      <c r="AU412" s="280" t="s">
        <v>85</v>
      </c>
      <c r="AV412" s="14" t="s">
        <v>85</v>
      </c>
      <c r="AW412" s="14" t="s">
        <v>30</v>
      </c>
      <c r="AX412" s="14" t="s">
        <v>73</v>
      </c>
      <c r="AY412" s="280" t="s">
        <v>188</v>
      </c>
    </row>
    <row r="413" s="2" customFormat="1" ht="6.96" customHeight="1">
      <c r="A413" s="37"/>
      <c r="B413" s="65"/>
      <c r="C413" s="66"/>
      <c r="D413" s="66"/>
      <c r="E413" s="66"/>
      <c r="F413" s="66"/>
      <c r="G413" s="66"/>
      <c r="H413" s="66"/>
      <c r="I413" s="192"/>
      <c r="J413" s="66"/>
      <c r="K413" s="66"/>
      <c r="L413" s="43"/>
      <c r="M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</row>
  </sheetData>
  <sheetProtection sheet="1" autoFilter="0" formatColumns="0" formatRows="0" objects="1" scenarios="1" spinCount="100000" saltValue="3YY2NsFnHGLyl6/yO0MsbzzFmf3uOctRpib8VzpcWjO3z6Md4ATqdlOrAbW0DFdgjxBcODJ/mRyzLiPi//qQqA==" hashValue="M9awHRDeyqVcdm7vbfigiI8V3HnK+z18k5qMZlMfmGE9bNRZWgcFAeGUnbKSVgYZOpfMcs3KODMQWyuSX5Oa1Q==" algorithmName="SHA-512" password="CC35"/>
  <autoFilter ref="C139:K41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>
      <c r="B8" s="19"/>
      <c r="D8" s="152" t="s">
        <v>146</v>
      </c>
      <c r="L8" s="19"/>
    </row>
    <row r="9" s="1" customFormat="1" ht="16.5" customHeight="1">
      <c r="B9" s="19"/>
      <c r="E9" s="153" t="s">
        <v>147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148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149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150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601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ROUND(J128,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ROUND((SUM(BE128:BE175)),  2)</f>
        <v>0</v>
      </c>
      <c r="G37" s="37"/>
      <c r="H37" s="37"/>
      <c r="I37" s="171">
        <v>0.20999999999999999</v>
      </c>
      <c r="J37" s="170">
        <f>ROUND(((SUM(BE128:BE175))*I37),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ROUND((SUM(BF128:BF175)),  2)</f>
        <v>0</v>
      </c>
      <c r="G38" s="37"/>
      <c r="H38" s="37"/>
      <c r="I38" s="171">
        <v>0.14999999999999999</v>
      </c>
      <c r="J38" s="170">
        <f>ROUND(((SUM(BF128:BF175))*I38),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ROUND((SUM(BG128:BG175)),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ROUND((SUM(BH128:BH175)),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ROUND((SUM(BI128:BI175)),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147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148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149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150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T.b - Elektroinstalace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153</v>
      </c>
      <c r="D98" s="199"/>
      <c r="E98" s="199"/>
      <c r="F98" s="199"/>
      <c r="G98" s="199"/>
      <c r="H98" s="199"/>
      <c r="I98" s="200"/>
      <c r="J98" s="201" t="s">
        <v>154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155</v>
      </c>
      <c r="D100" s="39"/>
      <c r="E100" s="39"/>
      <c r="F100" s="39"/>
      <c r="G100" s="39"/>
      <c r="H100" s="39"/>
      <c r="I100" s="155"/>
      <c r="J100" s="109">
        <f>J128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156</v>
      </c>
    </row>
    <row r="101" s="9" customFormat="1" ht="24.96" customHeight="1">
      <c r="A101" s="9"/>
      <c r="B101" s="203"/>
      <c r="C101" s="204"/>
      <c r="D101" s="205" t="s">
        <v>602</v>
      </c>
      <c r="E101" s="206"/>
      <c r="F101" s="206"/>
      <c r="G101" s="206"/>
      <c r="H101" s="206"/>
      <c r="I101" s="207"/>
      <c r="J101" s="208">
        <f>J129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603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604</v>
      </c>
      <c r="E103" s="206"/>
      <c r="F103" s="206"/>
      <c r="G103" s="206"/>
      <c r="H103" s="206"/>
      <c r="I103" s="207"/>
      <c r="J103" s="208">
        <f>J161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605</v>
      </c>
      <c r="E104" s="206"/>
      <c r="F104" s="206"/>
      <c r="G104" s="206"/>
      <c r="H104" s="206"/>
      <c r="I104" s="207"/>
      <c r="J104" s="208">
        <f>J172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5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9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9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173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96" t="str">
        <f>E7</f>
        <v xml:space="preserve">Stavební úpravy (TZB)  BD v Milíně, blok T, X - II. etapa</v>
      </c>
      <c r="F114" s="31"/>
      <c r="G114" s="31"/>
      <c r="H114" s="31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146</v>
      </c>
      <c r="D115" s="21"/>
      <c r="E115" s="21"/>
      <c r="F115" s="21"/>
      <c r="G115" s="21"/>
      <c r="H115" s="21"/>
      <c r="I115" s="146"/>
      <c r="J115" s="21"/>
      <c r="K115" s="21"/>
      <c r="L115" s="19"/>
    </row>
    <row r="116" s="1" customFormat="1" ht="16.5" customHeight="1">
      <c r="B116" s="20"/>
      <c r="C116" s="21"/>
      <c r="D116" s="21"/>
      <c r="E116" s="196" t="s">
        <v>147</v>
      </c>
      <c r="F116" s="21"/>
      <c r="G116" s="21"/>
      <c r="H116" s="21"/>
      <c r="I116" s="146"/>
      <c r="J116" s="21"/>
      <c r="K116" s="21"/>
      <c r="L116" s="19"/>
    </row>
    <row r="117" s="1" customFormat="1" ht="12" customHeight="1">
      <c r="B117" s="20"/>
      <c r="C117" s="31" t="s">
        <v>148</v>
      </c>
      <c r="D117" s="21"/>
      <c r="E117" s="21"/>
      <c r="F117" s="21"/>
      <c r="G117" s="21"/>
      <c r="H117" s="21"/>
      <c r="I117" s="146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97" t="s">
        <v>149</v>
      </c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150</v>
      </c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E13</f>
        <v>T.b - Elektroinstalace</v>
      </c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5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F16</f>
        <v xml:space="preserve"> </v>
      </c>
      <c r="G122" s="39"/>
      <c r="H122" s="39"/>
      <c r="I122" s="157" t="s">
        <v>22</v>
      </c>
      <c r="J122" s="78" t="str">
        <f>IF(J16="","",J16)</f>
        <v>16. 3. 2020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E19</f>
        <v xml:space="preserve"> </v>
      </c>
      <c r="G124" s="39"/>
      <c r="H124" s="39"/>
      <c r="I124" s="157" t="s">
        <v>29</v>
      </c>
      <c r="J124" s="35" t="str">
        <f>E25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9"/>
      <c r="E125" s="39"/>
      <c r="F125" s="26" t="str">
        <f>IF(E22="","",E22)</f>
        <v>Vyplň údaj</v>
      </c>
      <c r="G125" s="39"/>
      <c r="H125" s="39"/>
      <c r="I125" s="157" t="s">
        <v>31</v>
      </c>
      <c r="J125" s="35" t="str">
        <f>E28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16"/>
      <c r="B127" s="217"/>
      <c r="C127" s="218" t="s">
        <v>174</v>
      </c>
      <c r="D127" s="219" t="s">
        <v>58</v>
      </c>
      <c r="E127" s="219" t="s">
        <v>54</v>
      </c>
      <c r="F127" s="219" t="s">
        <v>55</v>
      </c>
      <c r="G127" s="219" t="s">
        <v>175</v>
      </c>
      <c r="H127" s="219" t="s">
        <v>176</v>
      </c>
      <c r="I127" s="220" t="s">
        <v>177</v>
      </c>
      <c r="J127" s="221" t="s">
        <v>154</v>
      </c>
      <c r="K127" s="222" t="s">
        <v>178</v>
      </c>
      <c r="L127" s="223"/>
      <c r="M127" s="99" t="s">
        <v>1</v>
      </c>
      <c r="N127" s="100" t="s">
        <v>37</v>
      </c>
      <c r="O127" s="100" t="s">
        <v>179</v>
      </c>
      <c r="P127" s="100" t="s">
        <v>180</v>
      </c>
      <c r="Q127" s="100" t="s">
        <v>181</v>
      </c>
      <c r="R127" s="100" t="s">
        <v>182</v>
      </c>
      <c r="S127" s="100" t="s">
        <v>183</v>
      </c>
      <c r="T127" s="101" t="s">
        <v>184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7"/>
      <c r="B128" s="38"/>
      <c r="C128" s="106" t="s">
        <v>185</v>
      </c>
      <c r="D128" s="39"/>
      <c r="E128" s="39"/>
      <c r="F128" s="39"/>
      <c r="G128" s="39"/>
      <c r="H128" s="39"/>
      <c r="I128" s="155"/>
      <c r="J128" s="224">
        <f>BK128</f>
        <v>0</v>
      </c>
      <c r="K128" s="39"/>
      <c r="L128" s="43"/>
      <c r="M128" s="102"/>
      <c r="N128" s="225"/>
      <c r="O128" s="103"/>
      <c r="P128" s="226">
        <f>P129+P144+P161+P172</f>
        <v>0</v>
      </c>
      <c r="Q128" s="103"/>
      <c r="R128" s="226">
        <f>R129+R144+R161+R172</f>
        <v>0</v>
      </c>
      <c r="S128" s="103"/>
      <c r="T128" s="227">
        <f>T129+T144+T161+T172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72</v>
      </c>
      <c r="AU128" s="16" t="s">
        <v>156</v>
      </c>
      <c r="BK128" s="228">
        <f>BK129+BK144+BK161+BK172</f>
        <v>0</v>
      </c>
    </row>
    <row r="129" s="12" customFormat="1" ht="25.92" customHeight="1">
      <c r="A129" s="12"/>
      <c r="B129" s="229"/>
      <c r="C129" s="230"/>
      <c r="D129" s="231" t="s">
        <v>72</v>
      </c>
      <c r="E129" s="232" t="s">
        <v>606</v>
      </c>
      <c r="F129" s="232" t="s">
        <v>607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SUM(P130:P143)</f>
        <v>0</v>
      </c>
      <c r="Q129" s="237"/>
      <c r="R129" s="238">
        <f>SUM(R130:R143)</f>
        <v>0</v>
      </c>
      <c r="S129" s="237"/>
      <c r="T129" s="239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85</v>
      </c>
      <c r="AT129" s="241" t="s">
        <v>72</v>
      </c>
      <c r="AU129" s="241" t="s">
        <v>73</v>
      </c>
      <c r="AY129" s="240" t="s">
        <v>188</v>
      </c>
      <c r="BK129" s="242">
        <f>SUM(BK130:BK143)</f>
        <v>0</v>
      </c>
    </row>
    <row r="130" s="2" customFormat="1" ht="16.5" customHeight="1">
      <c r="A130" s="37"/>
      <c r="B130" s="38"/>
      <c r="C130" s="245" t="s">
        <v>73</v>
      </c>
      <c r="D130" s="245" t="s">
        <v>190</v>
      </c>
      <c r="E130" s="246" t="s">
        <v>608</v>
      </c>
      <c r="F130" s="247" t="s">
        <v>609</v>
      </c>
      <c r="G130" s="248" t="s">
        <v>305</v>
      </c>
      <c r="H130" s="249">
        <v>69</v>
      </c>
      <c r="I130" s="250"/>
      <c r="J130" s="251">
        <f>ROUND(I130*H130,2)</f>
        <v>0</v>
      </c>
      <c r="K130" s="252"/>
      <c r="L130" s="43"/>
      <c r="M130" s="253" t="s">
        <v>1</v>
      </c>
      <c r="N130" s="254" t="s">
        <v>39</v>
      </c>
      <c r="O130" s="90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7" t="s">
        <v>345</v>
      </c>
      <c r="AT130" s="257" t="s">
        <v>190</v>
      </c>
      <c r="AU130" s="257" t="s">
        <v>80</v>
      </c>
      <c r="AY130" s="16" t="s">
        <v>188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85</v>
      </c>
      <c r="BK130" s="258">
        <f>ROUND(I130*H130,2)</f>
        <v>0</v>
      </c>
      <c r="BL130" s="16" t="s">
        <v>345</v>
      </c>
      <c r="BM130" s="257" t="s">
        <v>85</v>
      </c>
    </row>
    <row r="131" s="2" customFormat="1" ht="16.5" customHeight="1">
      <c r="A131" s="37"/>
      <c r="B131" s="38"/>
      <c r="C131" s="245" t="s">
        <v>73</v>
      </c>
      <c r="D131" s="245" t="s">
        <v>190</v>
      </c>
      <c r="E131" s="246" t="s">
        <v>610</v>
      </c>
      <c r="F131" s="247" t="s">
        <v>611</v>
      </c>
      <c r="G131" s="248" t="s">
        <v>305</v>
      </c>
      <c r="H131" s="249">
        <v>54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39</v>
      </c>
      <c r="O131" s="90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7" t="s">
        <v>345</v>
      </c>
      <c r="AT131" s="257" t="s">
        <v>190</v>
      </c>
      <c r="AU131" s="257" t="s">
        <v>80</v>
      </c>
      <c r="AY131" s="16" t="s">
        <v>188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85</v>
      </c>
      <c r="BK131" s="258">
        <f>ROUND(I131*H131,2)</f>
        <v>0</v>
      </c>
      <c r="BL131" s="16" t="s">
        <v>345</v>
      </c>
      <c r="BM131" s="257" t="s">
        <v>194</v>
      </c>
    </row>
    <row r="132" s="2" customFormat="1" ht="16.5" customHeight="1">
      <c r="A132" s="37"/>
      <c r="B132" s="38"/>
      <c r="C132" s="245" t="s">
        <v>73</v>
      </c>
      <c r="D132" s="245" t="s">
        <v>190</v>
      </c>
      <c r="E132" s="246" t="s">
        <v>612</v>
      </c>
      <c r="F132" s="247" t="s">
        <v>613</v>
      </c>
      <c r="G132" s="248" t="s">
        <v>300</v>
      </c>
      <c r="H132" s="249">
        <v>28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345</v>
      </c>
      <c r="AT132" s="257" t="s">
        <v>190</v>
      </c>
      <c r="AU132" s="257" t="s">
        <v>80</v>
      </c>
      <c r="AY132" s="16" t="s">
        <v>188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345</v>
      </c>
      <c r="BM132" s="257" t="s">
        <v>228</v>
      </c>
    </row>
    <row r="133" s="2" customFormat="1" ht="16.5" customHeight="1">
      <c r="A133" s="37"/>
      <c r="B133" s="38"/>
      <c r="C133" s="245" t="s">
        <v>73</v>
      </c>
      <c r="D133" s="245" t="s">
        <v>190</v>
      </c>
      <c r="E133" s="246" t="s">
        <v>614</v>
      </c>
      <c r="F133" s="247" t="s">
        <v>615</v>
      </c>
      <c r="G133" s="248" t="s">
        <v>300</v>
      </c>
      <c r="H133" s="249">
        <v>12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39</v>
      </c>
      <c r="O133" s="90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7" t="s">
        <v>345</v>
      </c>
      <c r="AT133" s="257" t="s">
        <v>190</v>
      </c>
      <c r="AU133" s="257" t="s">
        <v>80</v>
      </c>
      <c r="AY133" s="16" t="s">
        <v>188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85</v>
      </c>
      <c r="BK133" s="258">
        <f>ROUND(I133*H133,2)</f>
        <v>0</v>
      </c>
      <c r="BL133" s="16" t="s">
        <v>345</v>
      </c>
      <c r="BM133" s="257" t="s">
        <v>266</v>
      </c>
    </row>
    <row r="134" s="2" customFormat="1" ht="16.5" customHeight="1">
      <c r="A134" s="37"/>
      <c r="B134" s="38"/>
      <c r="C134" s="245" t="s">
        <v>73</v>
      </c>
      <c r="D134" s="245" t="s">
        <v>190</v>
      </c>
      <c r="E134" s="246" t="s">
        <v>616</v>
      </c>
      <c r="F134" s="247" t="s">
        <v>617</v>
      </c>
      <c r="G134" s="248" t="s">
        <v>300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345</v>
      </c>
      <c r="AT134" s="257" t="s">
        <v>190</v>
      </c>
      <c r="AU134" s="257" t="s">
        <v>80</v>
      </c>
      <c r="AY134" s="16" t="s">
        <v>188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345</v>
      </c>
      <c r="BM134" s="257" t="s">
        <v>297</v>
      </c>
    </row>
    <row r="135" s="2" customFormat="1" ht="16.5" customHeight="1">
      <c r="A135" s="37"/>
      <c r="B135" s="38"/>
      <c r="C135" s="245" t="s">
        <v>73</v>
      </c>
      <c r="D135" s="245" t="s">
        <v>190</v>
      </c>
      <c r="E135" s="246" t="s">
        <v>618</v>
      </c>
      <c r="F135" s="247" t="s">
        <v>619</v>
      </c>
      <c r="G135" s="248" t="s">
        <v>305</v>
      </c>
      <c r="H135" s="249">
        <v>740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345</v>
      </c>
      <c r="AT135" s="257" t="s">
        <v>190</v>
      </c>
      <c r="AU135" s="257" t="s">
        <v>80</v>
      </c>
      <c r="AY135" s="16" t="s">
        <v>188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345</v>
      </c>
      <c r="BM135" s="257" t="s">
        <v>321</v>
      </c>
    </row>
    <row r="136" s="2" customFormat="1" ht="16.5" customHeight="1">
      <c r="A136" s="37"/>
      <c r="B136" s="38"/>
      <c r="C136" s="245" t="s">
        <v>73</v>
      </c>
      <c r="D136" s="245" t="s">
        <v>190</v>
      </c>
      <c r="E136" s="246" t="s">
        <v>620</v>
      </c>
      <c r="F136" s="247" t="s">
        <v>621</v>
      </c>
      <c r="G136" s="248" t="s">
        <v>305</v>
      </c>
      <c r="H136" s="249">
        <v>120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345</v>
      </c>
      <c r="AT136" s="257" t="s">
        <v>190</v>
      </c>
      <c r="AU136" s="257" t="s">
        <v>80</v>
      </c>
      <c r="AY136" s="16" t="s">
        <v>188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345</v>
      </c>
      <c r="BM136" s="257" t="s">
        <v>333</v>
      </c>
    </row>
    <row r="137" s="2" customFormat="1" ht="16.5" customHeight="1">
      <c r="A137" s="37"/>
      <c r="B137" s="38"/>
      <c r="C137" s="245" t="s">
        <v>73</v>
      </c>
      <c r="D137" s="245" t="s">
        <v>190</v>
      </c>
      <c r="E137" s="246" t="s">
        <v>622</v>
      </c>
      <c r="F137" s="247" t="s">
        <v>623</v>
      </c>
      <c r="G137" s="248" t="s">
        <v>305</v>
      </c>
      <c r="H137" s="249">
        <v>42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345</v>
      </c>
      <c r="AT137" s="257" t="s">
        <v>190</v>
      </c>
      <c r="AU137" s="257" t="s">
        <v>80</v>
      </c>
      <c r="AY137" s="16" t="s">
        <v>188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345</v>
      </c>
      <c r="BM137" s="257" t="s">
        <v>345</v>
      </c>
    </row>
    <row r="138" s="2" customFormat="1" ht="16.5" customHeight="1">
      <c r="A138" s="37"/>
      <c r="B138" s="38"/>
      <c r="C138" s="245" t="s">
        <v>73</v>
      </c>
      <c r="D138" s="245" t="s">
        <v>190</v>
      </c>
      <c r="E138" s="246" t="s">
        <v>624</v>
      </c>
      <c r="F138" s="247" t="s">
        <v>625</v>
      </c>
      <c r="G138" s="248" t="s">
        <v>305</v>
      </c>
      <c r="H138" s="249">
        <v>420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345</v>
      </c>
      <c r="AT138" s="257" t="s">
        <v>190</v>
      </c>
      <c r="AU138" s="257" t="s">
        <v>80</v>
      </c>
      <c r="AY138" s="16" t="s">
        <v>188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345</v>
      </c>
      <c r="BM138" s="257" t="s">
        <v>354</v>
      </c>
    </row>
    <row r="139" s="2" customFormat="1" ht="16.5" customHeight="1">
      <c r="A139" s="37"/>
      <c r="B139" s="38"/>
      <c r="C139" s="245" t="s">
        <v>73</v>
      </c>
      <c r="D139" s="245" t="s">
        <v>190</v>
      </c>
      <c r="E139" s="246" t="s">
        <v>626</v>
      </c>
      <c r="F139" s="247" t="s">
        <v>627</v>
      </c>
      <c r="G139" s="248" t="s">
        <v>305</v>
      </c>
      <c r="H139" s="249">
        <v>230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345</v>
      </c>
      <c r="AT139" s="257" t="s">
        <v>190</v>
      </c>
      <c r="AU139" s="257" t="s">
        <v>80</v>
      </c>
      <c r="AY139" s="16" t="s">
        <v>188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345</v>
      </c>
      <c r="BM139" s="257" t="s">
        <v>366</v>
      </c>
    </row>
    <row r="140" s="2" customFormat="1" ht="16.5" customHeight="1">
      <c r="A140" s="37"/>
      <c r="B140" s="38"/>
      <c r="C140" s="245" t="s">
        <v>73</v>
      </c>
      <c r="D140" s="245" t="s">
        <v>190</v>
      </c>
      <c r="E140" s="246" t="s">
        <v>628</v>
      </c>
      <c r="F140" s="247" t="s">
        <v>629</v>
      </c>
      <c r="G140" s="248" t="s">
        <v>300</v>
      </c>
      <c r="H140" s="249">
        <v>4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345</v>
      </c>
      <c r="AT140" s="257" t="s">
        <v>190</v>
      </c>
      <c r="AU140" s="257" t="s">
        <v>80</v>
      </c>
      <c r="AY140" s="16" t="s">
        <v>188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345</v>
      </c>
      <c r="BM140" s="257" t="s">
        <v>377</v>
      </c>
    </row>
    <row r="141" s="2" customFormat="1" ht="16.5" customHeight="1">
      <c r="A141" s="37"/>
      <c r="B141" s="38"/>
      <c r="C141" s="245" t="s">
        <v>73</v>
      </c>
      <c r="D141" s="245" t="s">
        <v>190</v>
      </c>
      <c r="E141" s="246" t="s">
        <v>630</v>
      </c>
      <c r="F141" s="247" t="s">
        <v>631</v>
      </c>
      <c r="G141" s="248" t="s">
        <v>300</v>
      </c>
      <c r="H141" s="249">
        <v>32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345</v>
      </c>
      <c r="AT141" s="257" t="s">
        <v>190</v>
      </c>
      <c r="AU141" s="257" t="s">
        <v>80</v>
      </c>
      <c r="AY141" s="16" t="s">
        <v>188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345</v>
      </c>
      <c r="BM141" s="257" t="s">
        <v>391</v>
      </c>
    </row>
    <row r="142" s="2" customFormat="1" ht="16.5" customHeight="1">
      <c r="A142" s="37"/>
      <c r="B142" s="38"/>
      <c r="C142" s="245" t="s">
        <v>73</v>
      </c>
      <c r="D142" s="245" t="s">
        <v>190</v>
      </c>
      <c r="E142" s="246" t="s">
        <v>632</v>
      </c>
      <c r="F142" s="247" t="s">
        <v>633</v>
      </c>
      <c r="G142" s="248" t="s">
        <v>300</v>
      </c>
      <c r="H142" s="249">
        <v>4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345</v>
      </c>
      <c r="AT142" s="257" t="s">
        <v>190</v>
      </c>
      <c r="AU142" s="257" t="s">
        <v>80</v>
      </c>
      <c r="AY142" s="16" t="s">
        <v>188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345</v>
      </c>
      <c r="BM142" s="257" t="s">
        <v>399</v>
      </c>
    </row>
    <row r="143" s="2" customFormat="1" ht="16.5" customHeight="1">
      <c r="A143" s="37"/>
      <c r="B143" s="38"/>
      <c r="C143" s="245" t="s">
        <v>73</v>
      </c>
      <c r="D143" s="245" t="s">
        <v>190</v>
      </c>
      <c r="E143" s="246" t="s">
        <v>634</v>
      </c>
      <c r="F143" s="247" t="s">
        <v>635</v>
      </c>
      <c r="G143" s="248" t="s">
        <v>300</v>
      </c>
      <c r="H143" s="249">
        <v>8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345</v>
      </c>
      <c r="AT143" s="257" t="s">
        <v>190</v>
      </c>
      <c r="AU143" s="257" t="s">
        <v>80</v>
      </c>
      <c r="AY143" s="16" t="s">
        <v>188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345</v>
      </c>
      <c r="BM143" s="257" t="s">
        <v>410</v>
      </c>
    </row>
    <row r="144" s="12" customFormat="1" ht="25.92" customHeight="1">
      <c r="A144" s="12"/>
      <c r="B144" s="229"/>
      <c r="C144" s="230"/>
      <c r="D144" s="231" t="s">
        <v>72</v>
      </c>
      <c r="E144" s="232" t="s">
        <v>636</v>
      </c>
      <c r="F144" s="232" t="s">
        <v>637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SUM(P145:P160)</f>
        <v>0</v>
      </c>
      <c r="Q144" s="237"/>
      <c r="R144" s="238">
        <f>SUM(R145:R160)</f>
        <v>0</v>
      </c>
      <c r="S144" s="237"/>
      <c r="T144" s="23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85</v>
      </c>
      <c r="AT144" s="241" t="s">
        <v>72</v>
      </c>
      <c r="AU144" s="241" t="s">
        <v>73</v>
      </c>
      <c r="AY144" s="240" t="s">
        <v>188</v>
      </c>
      <c r="BK144" s="242">
        <f>SUM(BK145:BK160)</f>
        <v>0</v>
      </c>
    </row>
    <row r="145" s="2" customFormat="1" ht="16.5" customHeight="1">
      <c r="A145" s="37"/>
      <c r="B145" s="38"/>
      <c r="C145" s="245" t="s">
        <v>73</v>
      </c>
      <c r="D145" s="245" t="s">
        <v>190</v>
      </c>
      <c r="E145" s="246" t="s">
        <v>638</v>
      </c>
      <c r="F145" s="247" t="s">
        <v>639</v>
      </c>
      <c r="G145" s="248" t="s">
        <v>305</v>
      </c>
      <c r="H145" s="249">
        <v>69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345</v>
      </c>
      <c r="AT145" s="257" t="s">
        <v>190</v>
      </c>
      <c r="AU145" s="257" t="s">
        <v>80</v>
      </c>
      <c r="AY145" s="16" t="s">
        <v>188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345</v>
      </c>
      <c r="BM145" s="257" t="s">
        <v>427</v>
      </c>
    </row>
    <row r="146" s="2" customFormat="1" ht="16.5" customHeight="1">
      <c r="A146" s="37"/>
      <c r="B146" s="38"/>
      <c r="C146" s="245" t="s">
        <v>73</v>
      </c>
      <c r="D146" s="245" t="s">
        <v>190</v>
      </c>
      <c r="E146" s="246" t="s">
        <v>640</v>
      </c>
      <c r="F146" s="247" t="s">
        <v>641</v>
      </c>
      <c r="G146" s="248" t="s">
        <v>305</v>
      </c>
      <c r="H146" s="249">
        <v>54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345</v>
      </c>
      <c r="AT146" s="257" t="s">
        <v>190</v>
      </c>
      <c r="AU146" s="257" t="s">
        <v>80</v>
      </c>
      <c r="AY146" s="16" t="s">
        <v>188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345</v>
      </c>
      <c r="BM146" s="257" t="s">
        <v>437</v>
      </c>
    </row>
    <row r="147" s="2" customFormat="1" ht="16.5" customHeight="1">
      <c r="A147" s="37"/>
      <c r="B147" s="38"/>
      <c r="C147" s="245" t="s">
        <v>73</v>
      </c>
      <c r="D147" s="245" t="s">
        <v>190</v>
      </c>
      <c r="E147" s="246" t="s">
        <v>642</v>
      </c>
      <c r="F147" s="247" t="s">
        <v>643</v>
      </c>
      <c r="G147" s="248" t="s">
        <v>300</v>
      </c>
      <c r="H147" s="249">
        <v>24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345</v>
      </c>
      <c r="AT147" s="257" t="s">
        <v>190</v>
      </c>
      <c r="AU147" s="257" t="s">
        <v>80</v>
      </c>
      <c r="AY147" s="16" t="s">
        <v>188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345</v>
      </c>
      <c r="BM147" s="257" t="s">
        <v>447</v>
      </c>
    </row>
    <row r="148" s="2" customFormat="1" ht="16.5" customHeight="1">
      <c r="A148" s="37"/>
      <c r="B148" s="38"/>
      <c r="C148" s="245" t="s">
        <v>73</v>
      </c>
      <c r="D148" s="245" t="s">
        <v>190</v>
      </c>
      <c r="E148" s="246" t="s">
        <v>644</v>
      </c>
      <c r="F148" s="247" t="s">
        <v>645</v>
      </c>
      <c r="G148" s="248" t="s">
        <v>300</v>
      </c>
      <c r="H148" s="249">
        <v>4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345</v>
      </c>
      <c r="AT148" s="257" t="s">
        <v>190</v>
      </c>
      <c r="AU148" s="257" t="s">
        <v>80</v>
      </c>
      <c r="AY148" s="16" t="s">
        <v>188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345</v>
      </c>
      <c r="BM148" s="257" t="s">
        <v>457</v>
      </c>
    </row>
    <row r="149" s="2" customFormat="1" ht="16.5" customHeight="1">
      <c r="A149" s="37"/>
      <c r="B149" s="38"/>
      <c r="C149" s="245" t="s">
        <v>73</v>
      </c>
      <c r="D149" s="245" t="s">
        <v>190</v>
      </c>
      <c r="E149" s="246" t="s">
        <v>646</v>
      </c>
      <c r="F149" s="247" t="s">
        <v>647</v>
      </c>
      <c r="G149" s="248" t="s">
        <v>300</v>
      </c>
      <c r="H149" s="249">
        <v>12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345</v>
      </c>
      <c r="AT149" s="257" t="s">
        <v>190</v>
      </c>
      <c r="AU149" s="257" t="s">
        <v>80</v>
      </c>
      <c r="AY149" s="16" t="s">
        <v>188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345</v>
      </c>
      <c r="BM149" s="257" t="s">
        <v>465</v>
      </c>
    </row>
    <row r="150" s="2" customFormat="1" ht="16.5" customHeight="1">
      <c r="A150" s="37"/>
      <c r="B150" s="38"/>
      <c r="C150" s="245" t="s">
        <v>73</v>
      </c>
      <c r="D150" s="245" t="s">
        <v>190</v>
      </c>
      <c r="E150" s="246" t="s">
        <v>648</v>
      </c>
      <c r="F150" s="247" t="s">
        <v>649</v>
      </c>
      <c r="G150" s="248" t="s">
        <v>305</v>
      </c>
      <c r="H150" s="249">
        <v>740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345</v>
      </c>
      <c r="AT150" s="257" t="s">
        <v>190</v>
      </c>
      <c r="AU150" s="257" t="s">
        <v>80</v>
      </c>
      <c r="AY150" s="16" t="s">
        <v>188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345</v>
      </c>
      <c r="BM150" s="257" t="s">
        <v>473</v>
      </c>
    </row>
    <row r="151" s="2" customFormat="1" ht="16.5" customHeight="1">
      <c r="A151" s="37"/>
      <c r="B151" s="38"/>
      <c r="C151" s="245" t="s">
        <v>73</v>
      </c>
      <c r="D151" s="245" t="s">
        <v>190</v>
      </c>
      <c r="E151" s="246" t="s">
        <v>650</v>
      </c>
      <c r="F151" s="247" t="s">
        <v>651</v>
      </c>
      <c r="G151" s="248" t="s">
        <v>305</v>
      </c>
      <c r="H151" s="249">
        <v>120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345</v>
      </c>
      <c r="AT151" s="257" t="s">
        <v>190</v>
      </c>
      <c r="AU151" s="257" t="s">
        <v>80</v>
      </c>
      <c r="AY151" s="16" t="s">
        <v>188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345</v>
      </c>
      <c r="BM151" s="257" t="s">
        <v>481</v>
      </c>
    </row>
    <row r="152" s="2" customFormat="1" ht="16.5" customHeight="1">
      <c r="A152" s="37"/>
      <c r="B152" s="38"/>
      <c r="C152" s="245" t="s">
        <v>73</v>
      </c>
      <c r="D152" s="245" t="s">
        <v>190</v>
      </c>
      <c r="E152" s="246" t="s">
        <v>652</v>
      </c>
      <c r="F152" s="247" t="s">
        <v>653</v>
      </c>
      <c r="G152" s="248" t="s">
        <v>305</v>
      </c>
      <c r="H152" s="249">
        <v>42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345</v>
      </c>
      <c r="AT152" s="257" t="s">
        <v>190</v>
      </c>
      <c r="AU152" s="257" t="s">
        <v>80</v>
      </c>
      <c r="AY152" s="16" t="s">
        <v>188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345</v>
      </c>
      <c r="BM152" s="257" t="s">
        <v>489</v>
      </c>
    </row>
    <row r="153" s="2" customFormat="1" ht="16.5" customHeight="1">
      <c r="A153" s="37"/>
      <c r="B153" s="38"/>
      <c r="C153" s="245" t="s">
        <v>73</v>
      </c>
      <c r="D153" s="245" t="s">
        <v>190</v>
      </c>
      <c r="E153" s="246" t="s">
        <v>654</v>
      </c>
      <c r="F153" s="247" t="s">
        <v>655</v>
      </c>
      <c r="G153" s="248" t="s">
        <v>305</v>
      </c>
      <c r="H153" s="249">
        <v>420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345</v>
      </c>
      <c r="AT153" s="257" t="s">
        <v>190</v>
      </c>
      <c r="AU153" s="257" t="s">
        <v>80</v>
      </c>
      <c r="AY153" s="16" t="s">
        <v>188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345</v>
      </c>
      <c r="BM153" s="257" t="s">
        <v>499</v>
      </c>
    </row>
    <row r="154" s="2" customFormat="1" ht="16.5" customHeight="1">
      <c r="A154" s="37"/>
      <c r="B154" s="38"/>
      <c r="C154" s="245" t="s">
        <v>73</v>
      </c>
      <c r="D154" s="245" t="s">
        <v>190</v>
      </c>
      <c r="E154" s="246" t="s">
        <v>656</v>
      </c>
      <c r="F154" s="247" t="s">
        <v>657</v>
      </c>
      <c r="G154" s="248" t="s">
        <v>305</v>
      </c>
      <c r="H154" s="249">
        <v>230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345</v>
      </c>
      <c r="AT154" s="257" t="s">
        <v>190</v>
      </c>
      <c r="AU154" s="257" t="s">
        <v>80</v>
      </c>
      <c r="AY154" s="16" t="s">
        <v>188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345</v>
      </c>
      <c r="BM154" s="257" t="s">
        <v>507</v>
      </c>
    </row>
    <row r="155" s="2" customFormat="1" ht="16.5" customHeight="1">
      <c r="A155" s="37"/>
      <c r="B155" s="38"/>
      <c r="C155" s="245" t="s">
        <v>73</v>
      </c>
      <c r="D155" s="245" t="s">
        <v>190</v>
      </c>
      <c r="E155" s="246" t="s">
        <v>658</v>
      </c>
      <c r="F155" s="247" t="s">
        <v>659</v>
      </c>
      <c r="G155" s="248" t="s">
        <v>300</v>
      </c>
      <c r="H155" s="249">
        <v>4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345</v>
      </c>
      <c r="AT155" s="257" t="s">
        <v>190</v>
      </c>
      <c r="AU155" s="257" t="s">
        <v>80</v>
      </c>
      <c r="AY155" s="16" t="s">
        <v>188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345</v>
      </c>
      <c r="BM155" s="257" t="s">
        <v>515</v>
      </c>
    </row>
    <row r="156" s="2" customFormat="1" ht="16.5" customHeight="1">
      <c r="A156" s="37"/>
      <c r="B156" s="38"/>
      <c r="C156" s="245" t="s">
        <v>73</v>
      </c>
      <c r="D156" s="245" t="s">
        <v>190</v>
      </c>
      <c r="E156" s="246" t="s">
        <v>660</v>
      </c>
      <c r="F156" s="247" t="s">
        <v>661</v>
      </c>
      <c r="G156" s="248" t="s">
        <v>300</v>
      </c>
      <c r="H156" s="249">
        <v>32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345</v>
      </c>
      <c r="AT156" s="257" t="s">
        <v>190</v>
      </c>
      <c r="AU156" s="257" t="s">
        <v>80</v>
      </c>
      <c r="AY156" s="16" t="s">
        <v>188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345</v>
      </c>
      <c r="BM156" s="257" t="s">
        <v>523</v>
      </c>
    </row>
    <row r="157" s="2" customFormat="1" ht="16.5" customHeight="1">
      <c r="A157" s="37"/>
      <c r="B157" s="38"/>
      <c r="C157" s="245" t="s">
        <v>73</v>
      </c>
      <c r="D157" s="245" t="s">
        <v>190</v>
      </c>
      <c r="E157" s="246" t="s">
        <v>662</v>
      </c>
      <c r="F157" s="247" t="s">
        <v>663</v>
      </c>
      <c r="G157" s="248" t="s">
        <v>300</v>
      </c>
      <c r="H157" s="249">
        <v>4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345</v>
      </c>
      <c r="AT157" s="257" t="s">
        <v>190</v>
      </c>
      <c r="AU157" s="257" t="s">
        <v>80</v>
      </c>
      <c r="AY157" s="16" t="s">
        <v>188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345</v>
      </c>
      <c r="BM157" s="257" t="s">
        <v>531</v>
      </c>
    </row>
    <row r="158" s="2" customFormat="1" ht="16.5" customHeight="1">
      <c r="A158" s="37"/>
      <c r="B158" s="38"/>
      <c r="C158" s="245" t="s">
        <v>73</v>
      </c>
      <c r="D158" s="245" t="s">
        <v>190</v>
      </c>
      <c r="E158" s="246" t="s">
        <v>664</v>
      </c>
      <c r="F158" s="247" t="s">
        <v>665</v>
      </c>
      <c r="G158" s="248" t="s">
        <v>300</v>
      </c>
      <c r="H158" s="249">
        <v>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345</v>
      </c>
      <c r="AT158" s="257" t="s">
        <v>190</v>
      </c>
      <c r="AU158" s="257" t="s">
        <v>80</v>
      </c>
      <c r="AY158" s="16" t="s">
        <v>188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345</v>
      </c>
      <c r="BM158" s="257" t="s">
        <v>541</v>
      </c>
    </row>
    <row r="159" s="2" customFormat="1" ht="16.5" customHeight="1">
      <c r="A159" s="37"/>
      <c r="B159" s="38"/>
      <c r="C159" s="245" t="s">
        <v>73</v>
      </c>
      <c r="D159" s="245" t="s">
        <v>190</v>
      </c>
      <c r="E159" s="246" t="s">
        <v>666</v>
      </c>
      <c r="F159" s="247" t="s">
        <v>667</v>
      </c>
      <c r="G159" s="248" t="s">
        <v>300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345</v>
      </c>
      <c r="AT159" s="257" t="s">
        <v>190</v>
      </c>
      <c r="AU159" s="257" t="s">
        <v>80</v>
      </c>
      <c r="AY159" s="16" t="s">
        <v>188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345</v>
      </c>
      <c r="BM159" s="257" t="s">
        <v>553</v>
      </c>
    </row>
    <row r="160" s="2" customFormat="1" ht="16.5" customHeight="1">
      <c r="A160" s="37"/>
      <c r="B160" s="38"/>
      <c r="C160" s="245" t="s">
        <v>73</v>
      </c>
      <c r="D160" s="245" t="s">
        <v>190</v>
      </c>
      <c r="E160" s="246" t="s">
        <v>668</v>
      </c>
      <c r="F160" s="247" t="s">
        <v>669</v>
      </c>
      <c r="G160" s="248" t="s">
        <v>300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345</v>
      </c>
      <c r="AT160" s="257" t="s">
        <v>190</v>
      </c>
      <c r="AU160" s="257" t="s">
        <v>80</v>
      </c>
      <c r="AY160" s="16" t="s">
        <v>188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345</v>
      </c>
      <c r="BM160" s="257" t="s">
        <v>568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670</v>
      </c>
      <c r="F161" s="232" t="s">
        <v>671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SUM(P162:P171)</f>
        <v>0</v>
      </c>
      <c r="Q161" s="237"/>
      <c r="R161" s="238">
        <f>SUM(R162:R171)</f>
        <v>0</v>
      </c>
      <c r="S161" s="237"/>
      <c r="T161" s="23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85</v>
      </c>
      <c r="AT161" s="241" t="s">
        <v>72</v>
      </c>
      <c r="AU161" s="241" t="s">
        <v>73</v>
      </c>
      <c r="AY161" s="240" t="s">
        <v>188</v>
      </c>
      <c r="BK161" s="242">
        <f>SUM(BK162:BK171)</f>
        <v>0</v>
      </c>
    </row>
    <row r="162" s="2" customFormat="1" ht="16.5" customHeight="1">
      <c r="A162" s="37"/>
      <c r="B162" s="38"/>
      <c r="C162" s="245" t="s">
        <v>73</v>
      </c>
      <c r="D162" s="245" t="s">
        <v>190</v>
      </c>
      <c r="E162" s="246" t="s">
        <v>80</v>
      </c>
      <c r="F162" s="247" t="s">
        <v>672</v>
      </c>
      <c r="G162" s="248" t="s">
        <v>300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345</v>
      </c>
      <c r="AT162" s="257" t="s">
        <v>190</v>
      </c>
      <c r="AU162" s="257" t="s">
        <v>80</v>
      </c>
      <c r="AY162" s="16" t="s">
        <v>188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345</v>
      </c>
      <c r="BM162" s="257" t="s">
        <v>575</v>
      </c>
    </row>
    <row r="163" s="2" customFormat="1" ht="16.5" customHeight="1">
      <c r="A163" s="37"/>
      <c r="B163" s="38"/>
      <c r="C163" s="245" t="s">
        <v>73</v>
      </c>
      <c r="D163" s="245" t="s">
        <v>190</v>
      </c>
      <c r="E163" s="246" t="s">
        <v>85</v>
      </c>
      <c r="F163" s="247" t="s">
        <v>673</v>
      </c>
      <c r="G163" s="248" t="s">
        <v>300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345</v>
      </c>
      <c r="AT163" s="257" t="s">
        <v>190</v>
      </c>
      <c r="AU163" s="257" t="s">
        <v>80</v>
      </c>
      <c r="AY163" s="16" t="s">
        <v>188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345</v>
      </c>
      <c r="BM163" s="257" t="s">
        <v>585</v>
      </c>
    </row>
    <row r="164" s="2" customFormat="1" ht="16.5" customHeight="1">
      <c r="A164" s="37"/>
      <c r="B164" s="38"/>
      <c r="C164" s="245" t="s">
        <v>73</v>
      </c>
      <c r="D164" s="245" t="s">
        <v>190</v>
      </c>
      <c r="E164" s="246" t="s">
        <v>90</v>
      </c>
      <c r="F164" s="247" t="s">
        <v>674</v>
      </c>
      <c r="G164" s="248" t="s">
        <v>300</v>
      </c>
      <c r="H164" s="249">
        <v>12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345</v>
      </c>
      <c r="AT164" s="257" t="s">
        <v>190</v>
      </c>
      <c r="AU164" s="257" t="s">
        <v>80</v>
      </c>
      <c r="AY164" s="16" t="s">
        <v>188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345</v>
      </c>
      <c r="BM164" s="257" t="s">
        <v>597</v>
      </c>
    </row>
    <row r="165" s="2" customFormat="1" ht="16.5" customHeight="1">
      <c r="A165" s="37"/>
      <c r="B165" s="38"/>
      <c r="C165" s="245" t="s">
        <v>73</v>
      </c>
      <c r="D165" s="245" t="s">
        <v>190</v>
      </c>
      <c r="E165" s="246" t="s">
        <v>194</v>
      </c>
      <c r="F165" s="247" t="s">
        <v>675</v>
      </c>
      <c r="G165" s="248" t="s">
        <v>300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345</v>
      </c>
      <c r="AT165" s="257" t="s">
        <v>190</v>
      </c>
      <c r="AU165" s="257" t="s">
        <v>80</v>
      </c>
      <c r="AY165" s="16" t="s">
        <v>188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345</v>
      </c>
      <c r="BM165" s="257" t="s">
        <v>230</v>
      </c>
    </row>
    <row r="166" s="2" customFormat="1" ht="16.5" customHeight="1">
      <c r="A166" s="37"/>
      <c r="B166" s="38"/>
      <c r="C166" s="245" t="s">
        <v>73</v>
      </c>
      <c r="D166" s="245" t="s">
        <v>190</v>
      </c>
      <c r="E166" s="246" t="s">
        <v>274</v>
      </c>
      <c r="F166" s="247" t="s">
        <v>676</v>
      </c>
      <c r="G166" s="248" t="s">
        <v>300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345</v>
      </c>
      <c r="AT166" s="257" t="s">
        <v>190</v>
      </c>
      <c r="AU166" s="257" t="s">
        <v>80</v>
      </c>
      <c r="AY166" s="16" t="s">
        <v>188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345</v>
      </c>
      <c r="BM166" s="257" t="s">
        <v>246</v>
      </c>
    </row>
    <row r="167" s="2" customFormat="1" ht="16.5" customHeight="1">
      <c r="A167" s="37"/>
      <c r="B167" s="38"/>
      <c r="C167" s="245" t="s">
        <v>73</v>
      </c>
      <c r="D167" s="245" t="s">
        <v>190</v>
      </c>
      <c r="E167" s="246" t="s">
        <v>228</v>
      </c>
      <c r="F167" s="247" t="s">
        <v>677</v>
      </c>
      <c r="G167" s="248" t="s">
        <v>300</v>
      </c>
      <c r="H167" s="249">
        <v>3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345</v>
      </c>
      <c r="AT167" s="257" t="s">
        <v>190</v>
      </c>
      <c r="AU167" s="257" t="s">
        <v>80</v>
      </c>
      <c r="AY167" s="16" t="s">
        <v>188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345</v>
      </c>
      <c r="BM167" s="257" t="s">
        <v>257</v>
      </c>
    </row>
    <row r="168" s="2" customFormat="1" ht="16.5" customHeight="1">
      <c r="A168" s="37"/>
      <c r="B168" s="38"/>
      <c r="C168" s="245" t="s">
        <v>73</v>
      </c>
      <c r="D168" s="245" t="s">
        <v>190</v>
      </c>
      <c r="E168" s="246" t="s">
        <v>283</v>
      </c>
      <c r="F168" s="247" t="s">
        <v>678</v>
      </c>
      <c r="G168" s="248" t="s">
        <v>300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345</v>
      </c>
      <c r="AT168" s="257" t="s">
        <v>190</v>
      </c>
      <c r="AU168" s="257" t="s">
        <v>80</v>
      </c>
      <c r="AY168" s="16" t="s">
        <v>188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345</v>
      </c>
      <c r="BM168" s="257" t="s">
        <v>679</v>
      </c>
    </row>
    <row r="169" s="2" customFormat="1" ht="16.5" customHeight="1">
      <c r="A169" s="37"/>
      <c r="B169" s="38"/>
      <c r="C169" s="245" t="s">
        <v>73</v>
      </c>
      <c r="D169" s="245" t="s">
        <v>190</v>
      </c>
      <c r="E169" s="246" t="s">
        <v>266</v>
      </c>
      <c r="F169" s="247" t="s">
        <v>680</v>
      </c>
      <c r="G169" s="248" t="s">
        <v>300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345</v>
      </c>
      <c r="AT169" s="257" t="s">
        <v>190</v>
      </c>
      <c r="AU169" s="257" t="s">
        <v>80</v>
      </c>
      <c r="AY169" s="16" t="s">
        <v>188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345</v>
      </c>
      <c r="BM169" s="257" t="s">
        <v>681</v>
      </c>
    </row>
    <row r="170" s="2" customFormat="1" ht="16.5" customHeight="1">
      <c r="A170" s="37"/>
      <c r="B170" s="38"/>
      <c r="C170" s="245" t="s">
        <v>73</v>
      </c>
      <c r="D170" s="245" t="s">
        <v>190</v>
      </c>
      <c r="E170" s="246" t="s">
        <v>292</v>
      </c>
      <c r="F170" s="247" t="s">
        <v>682</v>
      </c>
      <c r="G170" s="248" t="s">
        <v>300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345</v>
      </c>
      <c r="AT170" s="257" t="s">
        <v>190</v>
      </c>
      <c r="AU170" s="257" t="s">
        <v>80</v>
      </c>
      <c r="AY170" s="16" t="s">
        <v>188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345</v>
      </c>
      <c r="BM170" s="257" t="s">
        <v>683</v>
      </c>
    </row>
    <row r="171" s="2" customFormat="1" ht="16.5" customHeight="1">
      <c r="A171" s="37"/>
      <c r="B171" s="38"/>
      <c r="C171" s="245" t="s">
        <v>73</v>
      </c>
      <c r="D171" s="245" t="s">
        <v>190</v>
      </c>
      <c r="E171" s="246" t="s">
        <v>297</v>
      </c>
      <c r="F171" s="247" t="s">
        <v>684</v>
      </c>
      <c r="G171" s="248" t="s">
        <v>300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345</v>
      </c>
      <c r="AT171" s="257" t="s">
        <v>190</v>
      </c>
      <c r="AU171" s="257" t="s">
        <v>80</v>
      </c>
      <c r="AY171" s="16" t="s">
        <v>188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345</v>
      </c>
      <c r="BM171" s="257" t="s">
        <v>685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686</v>
      </c>
      <c r="F172" s="232" t="s">
        <v>687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SUM(P173:P175)</f>
        <v>0</v>
      </c>
      <c r="Q172" s="237"/>
      <c r="R172" s="238">
        <f>SUM(R173:R175)</f>
        <v>0</v>
      </c>
      <c r="S172" s="237"/>
      <c r="T172" s="23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85</v>
      </c>
      <c r="AT172" s="241" t="s">
        <v>72</v>
      </c>
      <c r="AU172" s="241" t="s">
        <v>73</v>
      </c>
      <c r="AY172" s="240" t="s">
        <v>188</v>
      </c>
      <c r="BK172" s="242">
        <f>SUM(BK173:BK175)</f>
        <v>0</v>
      </c>
    </row>
    <row r="173" s="2" customFormat="1" ht="16.5" customHeight="1">
      <c r="A173" s="37"/>
      <c r="B173" s="38"/>
      <c r="C173" s="245" t="s">
        <v>73</v>
      </c>
      <c r="D173" s="245" t="s">
        <v>190</v>
      </c>
      <c r="E173" s="246" t="s">
        <v>688</v>
      </c>
      <c r="F173" s="247" t="s">
        <v>689</v>
      </c>
      <c r="G173" s="248" t="s">
        <v>300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345</v>
      </c>
      <c r="AT173" s="257" t="s">
        <v>190</v>
      </c>
      <c r="AU173" s="257" t="s">
        <v>80</v>
      </c>
      <c r="AY173" s="16" t="s">
        <v>188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345</v>
      </c>
      <c r="BM173" s="257" t="s">
        <v>690</v>
      </c>
    </row>
    <row r="174" s="2" customFormat="1" ht="16.5" customHeight="1">
      <c r="A174" s="37"/>
      <c r="B174" s="38"/>
      <c r="C174" s="245" t="s">
        <v>73</v>
      </c>
      <c r="D174" s="245" t="s">
        <v>190</v>
      </c>
      <c r="E174" s="246" t="s">
        <v>691</v>
      </c>
      <c r="F174" s="247" t="s">
        <v>692</v>
      </c>
      <c r="G174" s="248" t="s">
        <v>693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345</v>
      </c>
      <c r="AT174" s="257" t="s">
        <v>190</v>
      </c>
      <c r="AU174" s="257" t="s">
        <v>80</v>
      </c>
      <c r="AY174" s="16" t="s">
        <v>188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345</v>
      </c>
      <c r="BM174" s="257" t="s">
        <v>694</v>
      </c>
    </row>
    <row r="175" s="2" customFormat="1" ht="16.5" customHeight="1">
      <c r="A175" s="37"/>
      <c r="B175" s="38"/>
      <c r="C175" s="245" t="s">
        <v>73</v>
      </c>
      <c r="D175" s="245" t="s">
        <v>190</v>
      </c>
      <c r="E175" s="246" t="s">
        <v>695</v>
      </c>
      <c r="F175" s="247" t="s">
        <v>696</v>
      </c>
      <c r="G175" s="248" t="s">
        <v>300</v>
      </c>
      <c r="H175" s="249">
        <v>1</v>
      </c>
      <c r="I175" s="250"/>
      <c r="J175" s="251">
        <f>ROUND(I175*H175,2)</f>
        <v>0</v>
      </c>
      <c r="K175" s="252"/>
      <c r="L175" s="43"/>
      <c r="M175" s="295" t="s">
        <v>1</v>
      </c>
      <c r="N175" s="296" t="s">
        <v>39</v>
      </c>
      <c r="O175" s="297"/>
      <c r="P175" s="298">
        <f>O175*H175</f>
        <v>0</v>
      </c>
      <c r="Q175" s="298">
        <v>0</v>
      </c>
      <c r="R175" s="298">
        <f>Q175*H175</f>
        <v>0</v>
      </c>
      <c r="S175" s="298">
        <v>0</v>
      </c>
      <c r="T175" s="29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345</v>
      </c>
      <c r="AT175" s="257" t="s">
        <v>190</v>
      </c>
      <c r="AU175" s="257" t="s">
        <v>80</v>
      </c>
      <c r="AY175" s="16" t="s">
        <v>188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345</v>
      </c>
      <c r="BM175" s="257" t="s">
        <v>697</v>
      </c>
    </row>
    <row r="176" s="2" customFormat="1" ht="6.96" customHeight="1">
      <c r="A176" s="37"/>
      <c r="B176" s="65"/>
      <c r="C176" s="66"/>
      <c r="D176" s="66"/>
      <c r="E176" s="66"/>
      <c r="F176" s="66"/>
      <c r="G176" s="66"/>
      <c r="H176" s="66"/>
      <c r="I176" s="192"/>
      <c r="J176" s="66"/>
      <c r="K176" s="66"/>
      <c r="L176" s="43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fG+4g7dbyW3HhScbjWAVFxTktAgvoxbkpQNQmxEjPV/k0MxIkyQ2R9pAX6mgTgEtm6ChZ+ZCL99wHkjkzm2oVA==" hashValue="TasDdvEwJx29LTneQZUBROsybbjwlXsdpJM+6uGbtXR047MKu7v+zSUHi/wR+InpFsgOoDozQm3fYXCe8k7uaw==" algorithmName="SHA-512" password="CC35"/>
  <autoFilter ref="C127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>
      <c r="B8" s="19"/>
      <c r="D8" s="152" t="s">
        <v>146</v>
      </c>
      <c r="L8" s="19"/>
    </row>
    <row r="9" s="1" customFormat="1" ht="16.5" customHeight="1">
      <c r="B9" s="19"/>
      <c r="E9" s="153" t="s">
        <v>147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148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149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150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698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ROUND((SUM(BE133:BE190)),  2)</f>
        <v>0</v>
      </c>
      <c r="G37" s="37"/>
      <c r="H37" s="37"/>
      <c r="I37" s="171">
        <v>0.20999999999999999</v>
      </c>
      <c r="J37" s="170">
        <f>ROUND(((SUM(BE133:BE190))*I37),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ROUND((SUM(BF133:BF190)),  2)</f>
        <v>0</v>
      </c>
      <c r="G38" s="37"/>
      <c r="H38" s="37"/>
      <c r="I38" s="171">
        <v>0.14999999999999999</v>
      </c>
      <c r="J38" s="170">
        <f>ROUND(((SUM(BF133:BF190))*I38),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ROUND((SUM(BG133:BG190)),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ROUND((SUM(BH133:BH190)),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ROUND((SUM(BI133:BI190)),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147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148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149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150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T.c - Ústřední topení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153</v>
      </c>
      <c r="D98" s="199"/>
      <c r="E98" s="199"/>
      <c r="F98" s="199"/>
      <c r="G98" s="199"/>
      <c r="H98" s="199"/>
      <c r="I98" s="200"/>
      <c r="J98" s="201" t="s">
        <v>154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155</v>
      </c>
      <c r="D100" s="39"/>
      <c r="E100" s="39"/>
      <c r="F100" s="39"/>
      <c r="G100" s="39"/>
      <c r="H100" s="39"/>
      <c r="I100" s="155"/>
      <c r="J100" s="109">
        <f>J133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156</v>
      </c>
    </row>
    <row r="101" s="9" customFormat="1" ht="24.96" customHeight="1">
      <c r="A101" s="9"/>
      <c r="B101" s="203"/>
      <c r="C101" s="204"/>
      <c r="D101" s="205" t="s">
        <v>699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700</v>
      </c>
      <c r="E102" s="206"/>
      <c r="F102" s="206"/>
      <c r="G102" s="206"/>
      <c r="H102" s="206"/>
      <c r="I102" s="207"/>
      <c r="J102" s="208">
        <f>J138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701</v>
      </c>
      <c r="E103" s="206"/>
      <c r="F103" s="206"/>
      <c r="G103" s="206"/>
      <c r="H103" s="206"/>
      <c r="I103" s="207"/>
      <c r="J103" s="208">
        <f>J145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702</v>
      </c>
      <c r="E104" s="206"/>
      <c r="F104" s="206"/>
      <c r="G104" s="206"/>
      <c r="H104" s="206"/>
      <c r="I104" s="207"/>
      <c r="J104" s="208">
        <f>J148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703</v>
      </c>
      <c r="E105" s="206"/>
      <c r="F105" s="206"/>
      <c r="G105" s="206"/>
      <c r="H105" s="206"/>
      <c r="I105" s="207"/>
      <c r="J105" s="208">
        <f>J160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704</v>
      </c>
      <c r="E106" s="206"/>
      <c r="F106" s="206"/>
      <c r="G106" s="206"/>
      <c r="H106" s="206"/>
      <c r="I106" s="207"/>
      <c r="J106" s="208">
        <f>J162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705</v>
      </c>
      <c r="E107" s="206"/>
      <c r="F107" s="206"/>
      <c r="G107" s="206"/>
      <c r="H107" s="206"/>
      <c r="I107" s="207"/>
      <c r="J107" s="208">
        <f>J169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706</v>
      </c>
      <c r="E108" s="206"/>
      <c r="F108" s="206"/>
      <c r="G108" s="206"/>
      <c r="H108" s="206"/>
      <c r="I108" s="207"/>
      <c r="J108" s="208">
        <f>J175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707</v>
      </c>
      <c r="E109" s="206"/>
      <c r="F109" s="206"/>
      <c r="G109" s="206"/>
      <c r="H109" s="206"/>
      <c r="I109" s="207"/>
      <c r="J109" s="208">
        <f>J177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2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5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173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6" t="str">
        <f>E7</f>
        <v xml:space="preserve">Stavební úpravy (TZB)  BD v Milíně, blok T, X - II. etapa</v>
      </c>
      <c r="F119" s="31"/>
      <c r="G119" s="31"/>
      <c r="H119" s="31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146</v>
      </c>
      <c r="D120" s="21"/>
      <c r="E120" s="21"/>
      <c r="F120" s="21"/>
      <c r="G120" s="21"/>
      <c r="H120" s="21"/>
      <c r="I120" s="146"/>
      <c r="J120" s="21"/>
      <c r="K120" s="21"/>
      <c r="L120" s="19"/>
    </row>
    <row r="121" s="1" customFormat="1" ht="16.5" customHeight="1">
      <c r="B121" s="20"/>
      <c r="C121" s="21"/>
      <c r="D121" s="21"/>
      <c r="E121" s="196" t="s">
        <v>147</v>
      </c>
      <c r="F121" s="21"/>
      <c r="G121" s="21"/>
      <c r="H121" s="21"/>
      <c r="I121" s="146"/>
      <c r="J121" s="21"/>
      <c r="K121" s="21"/>
      <c r="L121" s="19"/>
    </row>
    <row r="122" s="1" customFormat="1" ht="12" customHeight="1">
      <c r="B122" s="20"/>
      <c r="C122" s="31" t="s">
        <v>148</v>
      </c>
      <c r="D122" s="21"/>
      <c r="E122" s="21"/>
      <c r="F122" s="21"/>
      <c r="G122" s="21"/>
      <c r="H122" s="21"/>
      <c r="I122" s="146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97" t="s">
        <v>149</v>
      </c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150</v>
      </c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E13</f>
        <v>T.c - Ústřední topení</v>
      </c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F16</f>
        <v xml:space="preserve"> </v>
      </c>
      <c r="G127" s="39"/>
      <c r="H127" s="39"/>
      <c r="I127" s="157" t="s">
        <v>22</v>
      </c>
      <c r="J127" s="78" t="str">
        <f>IF(J16="","",J16)</f>
        <v>16. 3. 2020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5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E19</f>
        <v xml:space="preserve"> </v>
      </c>
      <c r="G129" s="39"/>
      <c r="H129" s="39"/>
      <c r="I129" s="157" t="s">
        <v>29</v>
      </c>
      <c r="J129" s="35" t="str">
        <f>E25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IF(E22="","",E22)</f>
        <v>Vyplň údaj</v>
      </c>
      <c r="G130" s="39"/>
      <c r="H130" s="39"/>
      <c r="I130" s="157" t="s">
        <v>31</v>
      </c>
      <c r="J130" s="35" t="str">
        <f>E28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6"/>
      <c r="B132" s="217"/>
      <c r="C132" s="218" t="s">
        <v>174</v>
      </c>
      <c r="D132" s="219" t="s">
        <v>58</v>
      </c>
      <c r="E132" s="219" t="s">
        <v>54</v>
      </c>
      <c r="F132" s="219" t="s">
        <v>55</v>
      </c>
      <c r="G132" s="219" t="s">
        <v>175</v>
      </c>
      <c r="H132" s="219" t="s">
        <v>176</v>
      </c>
      <c r="I132" s="220" t="s">
        <v>177</v>
      </c>
      <c r="J132" s="221" t="s">
        <v>154</v>
      </c>
      <c r="K132" s="222" t="s">
        <v>178</v>
      </c>
      <c r="L132" s="223"/>
      <c r="M132" s="99" t="s">
        <v>1</v>
      </c>
      <c r="N132" s="100" t="s">
        <v>37</v>
      </c>
      <c r="O132" s="100" t="s">
        <v>179</v>
      </c>
      <c r="P132" s="100" t="s">
        <v>180</v>
      </c>
      <c r="Q132" s="100" t="s">
        <v>181</v>
      </c>
      <c r="R132" s="100" t="s">
        <v>182</v>
      </c>
      <c r="S132" s="100" t="s">
        <v>183</v>
      </c>
      <c r="T132" s="101" t="s">
        <v>184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7"/>
      <c r="B133" s="38"/>
      <c r="C133" s="106" t="s">
        <v>185</v>
      </c>
      <c r="D133" s="39"/>
      <c r="E133" s="39"/>
      <c r="F133" s="39"/>
      <c r="G133" s="39"/>
      <c r="H133" s="39"/>
      <c r="I133" s="155"/>
      <c r="J133" s="224">
        <f>BK133</f>
        <v>0</v>
      </c>
      <c r="K133" s="39"/>
      <c r="L133" s="43"/>
      <c r="M133" s="102"/>
      <c r="N133" s="225"/>
      <c r="O133" s="103"/>
      <c r="P133" s="226">
        <f>P134+P138+P145+P148+P160+P162+P169+P175+P177</f>
        <v>0</v>
      </c>
      <c r="Q133" s="103"/>
      <c r="R133" s="226">
        <f>R134+R138+R145+R148+R160+R162+R169+R175+R177</f>
        <v>0</v>
      </c>
      <c r="S133" s="103"/>
      <c r="T133" s="227">
        <f>T134+T138+T145+T148+T160+T162+T169+T175+T177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72</v>
      </c>
      <c r="AU133" s="16" t="s">
        <v>156</v>
      </c>
      <c r="BK133" s="228">
        <f>BK134+BK138+BK145+BK148+BK160+BK162+BK169+BK175+BK177</f>
        <v>0</v>
      </c>
    </row>
    <row r="134" s="12" customFormat="1" ht="25.92" customHeight="1">
      <c r="A134" s="12"/>
      <c r="B134" s="229"/>
      <c r="C134" s="230"/>
      <c r="D134" s="231" t="s">
        <v>72</v>
      </c>
      <c r="E134" s="232" t="s">
        <v>606</v>
      </c>
      <c r="F134" s="232" t="s">
        <v>708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SUM(P135:P137)</f>
        <v>0</v>
      </c>
      <c r="Q134" s="237"/>
      <c r="R134" s="238">
        <f>SUM(R135:R137)</f>
        <v>0</v>
      </c>
      <c r="S134" s="237"/>
      <c r="T134" s="23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80</v>
      </c>
      <c r="AT134" s="241" t="s">
        <v>72</v>
      </c>
      <c r="AU134" s="241" t="s">
        <v>73</v>
      </c>
      <c r="AY134" s="240" t="s">
        <v>188</v>
      </c>
      <c r="BK134" s="242">
        <f>SUM(BK135:BK137)</f>
        <v>0</v>
      </c>
    </row>
    <row r="135" s="2" customFormat="1" ht="33" customHeight="1">
      <c r="A135" s="37"/>
      <c r="B135" s="38"/>
      <c r="C135" s="245" t="s">
        <v>73</v>
      </c>
      <c r="D135" s="245" t="s">
        <v>190</v>
      </c>
      <c r="E135" s="246" t="s">
        <v>709</v>
      </c>
      <c r="F135" s="247" t="s">
        <v>710</v>
      </c>
      <c r="G135" s="248" t="s">
        <v>300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194</v>
      </c>
      <c r="AT135" s="257" t="s">
        <v>190</v>
      </c>
      <c r="AU135" s="257" t="s">
        <v>80</v>
      </c>
      <c r="AY135" s="16" t="s">
        <v>188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194</v>
      </c>
      <c r="BM135" s="257" t="s">
        <v>85</v>
      </c>
    </row>
    <row r="136" s="2" customFormat="1" ht="16.5" customHeight="1">
      <c r="A136" s="37"/>
      <c r="B136" s="38"/>
      <c r="C136" s="245" t="s">
        <v>73</v>
      </c>
      <c r="D136" s="245" t="s">
        <v>190</v>
      </c>
      <c r="E136" s="246" t="s">
        <v>711</v>
      </c>
      <c r="F136" s="247" t="s">
        <v>712</v>
      </c>
      <c r="G136" s="248" t="s">
        <v>300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194</v>
      </c>
      <c r="AT136" s="257" t="s">
        <v>190</v>
      </c>
      <c r="AU136" s="257" t="s">
        <v>80</v>
      </c>
      <c r="AY136" s="16" t="s">
        <v>188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194</v>
      </c>
      <c r="BM136" s="257" t="s">
        <v>194</v>
      </c>
    </row>
    <row r="137" s="2" customFormat="1" ht="16.5" customHeight="1">
      <c r="A137" s="37"/>
      <c r="B137" s="38"/>
      <c r="C137" s="245" t="s">
        <v>73</v>
      </c>
      <c r="D137" s="245" t="s">
        <v>190</v>
      </c>
      <c r="E137" s="246" t="s">
        <v>713</v>
      </c>
      <c r="F137" s="247" t="s">
        <v>714</v>
      </c>
      <c r="G137" s="248" t="s">
        <v>693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194</v>
      </c>
      <c r="AT137" s="257" t="s">
        <v>190</v>
      </c>
      <c r="AU137" s="257" t="s">
        <v>80</v>
      </c>
      <c r="AY137" s="16" t="s">
        <v>188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194</v>
      </c>
      <c r="BM137" s="257" t="s">
        <v>228</v>
      </c>
    </row>
    <row r="138" s="12" customFormat="1" ht="25.92" customHeight="1">
      <c r="A138" s="12"/>
      <c r="B138" s="229"/>
      <c r="C138" s="230"/>
      <c r="D138" s="231" t="s">
        <v>72</v>
      </c>
      <c r="E138" s="232" t="s">
        <v>636</v>
      </c>
      <c r="F138" s="232" t="s">
        <v>715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SUM(P139:P144)</f>
        <v>0</v>
      </c>
      <c r="Q138" s="237"/>
      <c r="R138" s="238">
        <f>SUM(R139:R144)</f>
        <v>0</v>
      </c>
      <c r="S138" s="237"/>
      <c r="T138" s="239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80</v>
      </c>
      <c r="AT138" s="241" t="s">
        <v>72</v>
      </c>
      <c r="AU138" s="241" t="s">
        <v>73</v>
      </c>
      <c r="AY138" s="240" t="s">
        <v>188</v>
      </c>
      <c r="BK138" s="242">
        <f>SUM(BK139:BK144)</f>
        <v>0</v>
      </c>
    </row>
    <row r="139" s="2" customFormat="1" ht="16.5" customHeight="1">
      <c r="A139" s="37"/>
      <c r="B139" s="38"/>
      <c r="C139" s="245" t="s">
        <v>73</v>
      </c>
      <c r="D139" s="245" t="s">
        <v>190</v>
      </c>
      <c r="E139" s="246" t="s">
        <v>716</v>
      </c>
      <c r="F139" s="247" t="s">
        <v>717</v>
      </c>
      <c r="G139" s="248" t="s">
        <v>300</v>
      </c>
      <c r="H139" s="249">
        <v>14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194</v>
      </c>
      <c r="AT139" s="257" t="s">
        <v>190</v>
      </c>
      <c r="AU139" s="257" t="s">
        <v>80</v>
      </c>
      <c r="AY139" s="16" t="s">
        <v>188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194</v>
      </c>
      <c r="BM139" s="257" t="s">
        <v>266</v>
      </c>
    </row>
    <row r="140" s="2" customFormat="1" ht="55.5" customHeight="1">
      <c r="A140" s="37"/>
      <c r="B140" s="38"/>
      <c r="C140" s="245" t="s">
        <v>73</v>
      </c>
      <c r="D140" s="245" t="s">
        <v>190</v>
      </c>
      <c r="E140" s="246" t="s">
        <v>718</v>
      </c>
      <c r="F140" s="247" t="s">
        <v>719</v>
      </c>
      <c r="G140" s="248" t="s">
        <v>300</v>
      </c>
      <c r="H140" s="249">
        <v>12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194</v>
      </c>
      <c r="AT140" s="257" t="s">
        <v>190</v>
      </c>
      <c r="AU140" s="257" t="s">
        <v>80</v>
      </c>
      <c r="AY140" s="16" t="s">
        <v>188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194</v>
      </c>
      <c r="BM140" s="257" t="s">
        <v>297</v>
      </c>
    </row>
    <row r="141" s="2" customFormat="1" ht="55.5" customHeight="1">
      <c r="A141" s="37"/>
      <c r="B141" s="38"/>
      <c r="C141" s="245" t="s">
        <v>73</v>
      </c>
      <c r="D141" s="245" t="s">
        <v>190</v>
      </c>
      <c r="E141" s="246" t="s">
        <v>720</v>
      </c>
      <c r="F141" s="247" t="s">
        <v>721</v>
      </c>
      <c r="G141" s="248" t="s">
        <v>300</v>
      </c>
      <c r="H141" s="249">
        <v>18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194</v>
      </c>
      <c r="AT141" s="257" t="s">
        <v>190</v>
      </c>
      <c r="AU141" s="257" t="s">
        <v>80</v>
      </c>
      <c r="AY141" s="16" t="s">
        <v>188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194</v>
      </c>
      <c r="BM141" s="257" t="s">
        <v>321</v>
      </c>
    </row>
    <row r="142" s="2" customFormat="1" ht="55.5" customHeight="1">
      <c r="A142" s="37"/>
      <c r="B142" s="38"/>
      <c r="C142" s="245" t="s">
        <v>73</v>
      </c>
      <c r="D142" s="245" t="s">
        <v>190</v>
      </c>
      <c r="E142" s="246" t="s">
        <v>722</v>
      </c>
      <c r="F142" s="247" t="s">
        <v>723</v>
      </c>
      <c r="G142" s="248" t="s">
        <v>300</v>
      </c>
      <c r="H142" s="249">
        <v>8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194</v>
      </c>
      <c r="AT142" s="257" t="s">
        <v>190</v>
      </c>
      <c r="AU142" s="257" t="s">
        <v>80</v>
      </c>
      <c r="AY142" s="16" t="s">
        <v>188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194</v>
      </c>
      <c r="BM142" s="257" t="s">
        <v>333</v>
      </c>
    </row>
    <row r="143" s="2" customFormat="1" ht="55.5" customHeight="1">
      <c r="A143" s="37"/>
      <c r="B143" s="38"/>
      <c r="C143" s="245" t="s">
        <v>73</v>
      </c>
      <c r="D143" s="245" t="s">
        <v>190</v>
      </c>
      <c r="E143" s="246" t="s">
        <v>724</v>
      </c>
      <c r="F143" s="247" t="s">
        <v>725</v>
      </c>
      <c r="G143" s="248" t="s">
        <v>300</v>
      </c>
      <c r="H143" s="249">
        <v>8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194</v>
      </c>
      <c r="AT143" s="257" t="s">
        <v>190</v>
      </c>
      <c r="AU143" s="257" t="s">
        <v>80</v>
      </c>
      <c r="AY143" s="16" t="s">
        <v>188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194</v>
      </c>
      <c r="BM143" s="257" t="s">
        <v>345</v>
      </c>
    </row>
    <row r="144" s="2" customFormat="1" ht="55.5" customHeight="1">
      <c r="A144" s="37"/>
      <c r="B144" s="38"/>
      <c r="C144" s="245" t="s">
        <v>73</v>
      </c>
      <c r="D144" s="245" t="s">
        <v>190</v>
      </c>
      <c r="E144" s="246" t="s">
        <v>726</v>
      </c>
      <c r="F144" s="247" t="s">
        <v>723</v>
      </c>
      <c r="G144" s="248" t="s">
        <v>300</v>
      </c>
      <c r="H144" s="249">
        <v>6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194</v>
      </c>
      <c r="AT144" s="257" t="s">
        <v>190</v>
      </c>
      <c r="AU144" s="257" t="s">
        <v>80</v>
      </c>
      <c r="AY144" s="16" t="s">
        <v>188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194</v>
      </c>
      <c r="BM144" s="257" t="s">
        <v>354</v>
      </c>
    </row>
    <row r="145" s="12" customFormat="1" ht="25.92" customHeight="1">
      <c r="A145" s="12"/>
      <c r="B145" s="229"/>
      <c r="C145" s="230"/>
      <c r="D145" s="231" t="s">
        <v>72</v>
      </c>
      <c r="E145" s="232" t="s">
        <v>670</v>
      </c>
      <c r="F145" s="232" t="s">
        <v>727</v>
      </c>
      <c r="G145" s="230"/>
      <c r="H145" s="230"/>
      <c r="I145" s="233"/>
      <c r="J145" s="234">
        <f>BK145</f>
        <v>0</v>
      </c>
      <c r="K145" s="230"/>
      <c r="L145" s="235"/>
      <c r="M145" s="236"/>
      <c r="N145" s="237"/>
      <c r="O145" s="237"/>
      <c r="P145" s="238">
        <f>SUM(P146:P147)</f>
        <v>0</v>
      </c>
      <c r="Q145" s="237"/>
      <c r="R145" s="238">
        <f>SUM(R146:R147)</f>
        <v>0</v>
      </c>
      <c r="S145" s="237"/>
      <c r="T145" s="23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0" t="s">
        <v>80</v>
      </c>
      <c r="AT145" s="241" t="s">
        <v>72</v>
      </c>
      <c r="AU145" s="241" t="s">
        <v>73</v>
      </c>
      <c r="AY145" s="240" t="s">
        <v>188</v>
      </c>
      <c r="BK145" s="242">
        <f>SUM(BK146:BK147)</f>
        <v>0</v>
      </c>
    </row>
    <row r="146" s="2" customFormat="1" ht="21.75" customHeight="1">
      <c r="A146" s="37"/>
      <c r="B146" s="38"/>
      <c r="C146" s="245" t="s">
        <v>73</v>
      </c>
      <c r="D146" s="245" t="s">
        <v>190</v>
      </c>
      <c r="E146" s="246" t="s">
        <v>728</v>
      </c>
      <c r="F146" s="247" t="s">
        <v>729</v>
      </c>
      <c r="G146" s="248" t="s">
        <v>300</v>
      </c>
      <c r="H146" s="249">
        <v>1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194</v>
      </c>
      <c r="AT146" s="257" t="s">
        <v>190</v>
      </c>
      <c r="AU146" s="257" t="s">
        <v>80</v>
      </c>
      <c r="AY146" s="16" t="s">
        <v>188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194</v>
      </c>
      <c r="BM146" s="257" t="s">
        <v>366</v>
      </c>
    </row>
    <row r="147" s="2" customFormat="1" ht="21.75" customHeight="1">
      <c r="A147" s="37"/>
      <c r="B147" s="38"/>
      <c r="C147" s="245" t="s">
        <v>73</v>
      </c>
      <c r="D147" s="245" t="s">
        <v>190</v>
      </c>
      <c r="E147" s="246" t="s">
        <v>730</v>
      </c>
      <c r="F147" s="247" t="s">
        <v>731</v>
      </c>
      <c r="G147" s="248" t="s">
        <v>300</v>
      </c>
      <c r="H147" s="249">
        <v>1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194</v>
      </c>
      <c r="AT147" s="257" t="s">
        <v>190</v>
      </c>
      <c r="AU147" s="257" t="s">
        <v>80</v>
      </c>
      <c r="AY147" s="16" t="s">
        <v>188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194</v>
      </c>
      <c r="BM147" s="257" t="s">
        <v>377</v>
      </c>
    </row>
    <row r="148" s="12" customFormat="1" ht="25.92" customHeight="1">
      <c r="A148" s="12"/>
      <c r="B148" s="229"/>
      <c r="C148" s="230"/>
      <c r="D148" s="231" t="s">
        <v>72</v>
      </c>
      <c r="E148" s="232" t="s">
        <v>686</v>
      </c>
      <c r="F148" s="232" t="s">
        <v>732</v>
      </c>
      <c r="G148" s="230"/>
      <c r="H148" s="230"/>
      <c r="I148" s="233"/>
      <c r="J148" s="234">
        <f>BK148</f>
        <v>0</v>
      </c>
      <c r="K148" s="230"/>
      <c r="L148" s="235"/>
      <c r="M148" s="236"/>
      <c r="N148" s="237"/>
      <c r="O148" s="237"/>
      <c r="P148" s="238">
        <f>SUM(P149:P159)</f>
        <v>0</v>
      </c>
      <c r="Q148" s="237"/>
      <c r="R148" s="238">
        <f>SUM(R149:R159)</f>
        <v>0</v>
      </c>
      <c r="S148" s="237"/>
      <c r="T148" s="239">
        <f>SUM(T149:T159)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0" t="s">
        <v>80</v>
      </c>
      <c r="AT148" s="241" t="s">
        <v>72</v>
      </c>
      <c r="AU148" s="241" t="s">
        <v>73</v>
      </c>
      <c r="AY148" s="240" t="s">
        <v>188</v>
      </c>
      <c r="BK148" s="242">
        <f>SUM(BK149:BK159)</f>
        <v>0</v>
      </c>
    </row>
    <row r="149" s="2" customFormat="1" ht="21.75" customHeight="1">
      <c r="A149" s="37"/>
      <c r="B149" s="38"/>
      <c r="C149" s="245" t="s">
        <v>73</v>
      </c>
      <c r="D149" s="245" t="s">
        <v>190</v>
      </c>
      <c r="E149" s="246" t="s">
        <v>733</v>
      </c>
      <c r="F149" s="247" t="s">
        <v>734</v>
      </c>
      <c r="G149" s="248" t="s">
        <v>300</v>
      </c>
      <c r="H149" s="249">
        <v>66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194</v>
      </c>
      <c r="AT149" s="257" t="s">
        <v>190</v>
      </c>
      <c r="AU149" s="257" t="s">
        <v>80</v>
      </c>
      <c r="AY149" s="16" t="s">
        <v>188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194</v>
      </c>
      <c r="BM149" s="257" t="s">
        <v>391</v>
      </c>
    </row>
    <row r="150" s="2" customFormat="1" ht="16.5" customHeight="1">
      <c r="A150" s="37"/>
      <c r="B150" s="38"/>
      <c r="C150" s="245" t="s">
        <v>73</v>
      </c>
      <c r="D150" s="245" t="s">
        <v>190</v>
      </c>
      <c r="E150" s="246" t="s">
        <v>735</v>
      </c>
      <c r="F150" s="247" t="s">
        <v>736</v>
      </c>
      <c r="G150" s="248" t="s">
        <v>300</v>
      </c>
      <c r="H150" s="249">
        <v>28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194</v>
      </c>
      <c r="AT150" s="257" t="s">
        <v>190</v>
      </c>
      <c r="AU150" s="257" t="s">
        <v>80</v>
      </c>
      <c r="AY150" s="16" t="s">
        <v>188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194</v>
      </c>
      <c r="BM150" s="257" t="s">
        <v>399</v>
      </c>
    </row>
    <row r="151" s="2" customFormat="1" ht="16.5" customHeight="1">
      <c r="A151" s="37"/>
      <c r="B151" s="38"/>
      <c r="C151" s="245" t="s">
        <v>73</v>
      </c>
      <c r="D151" s="245" t="s">
        <v>190</v>
      </c>
      <c r="E151" s="246" t="s">
        <v>737</v>
      </c>
      <c r="F151" s="247" t="s">
        <v>738</v>
      </c>
      <c r="G151" s="248" t="s">
        <v>300</v>
      </c>
      <c r="H151" s="249">
        <v>14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194</v>
      </c>
      <c r="AT151" s="257" t="s">
        <v>190</v>
      </c>
      <c r="AU151" s="257" t="s">
        <v>80</v>
      </c>
      <c r="AY151" s="16" t="s">
        <v>188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194</v>
      </c>
      <c r="BM151" s="257" t="s">
        <v>410</v>
      </c>
    </row>
    <row r="152" s="2" customFormat="1" ht="21.75" customHeight="1">
      <c r="A152" s="37"/>
      <c r="B152" s="38"/>
      <c r="C152" s="245" t="s">
        <v>73</v>
      </c>
      <c r="D152" s="245" t="s">
        <v>190</v>
      </c>
      <c r="E152" s="246" t="s">
        <v>739</v>
      </c>
      <c r="F152" s="247" t="s">
        <v>740</v>
      </c>
      <c r="G152" s="248" t="s">
        <v>300</v>
      </c>
      <c r="H152" s="249">
        <v>7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194</v>
      </c>
      <c r="AT152" s="257" t="s">
        <v>190</v>
      </c>
      <c r="AU152" s="257" t="s">
        <v>80</v>
      </c>
      <c r="AY152" s="16" t="s">
        <v>188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194</v>
      </c>
      <c r="BM152" s="257" t="s">
        <v>427</v>
      </c>
    </row>
    <row r="153" s="2" customFormat="1" ht="16.5" customHeight="1">
      <c r="A153" s="37"/>
      <c r="B153" s="38"/>
      <c r="C153" s="245" t="s">
        <v>73</v>
      </c>
      <c r="D153" s="245" t="s">
        <v>190</v>
      </c>
      <c r="E153" s="246" t="s">
        <v>741</v>
      </c>
      <c r="F153" s="247" t="s">
        <v>742</v>
      </c>
      <c r="G153" s="248" t="s">
        <v>693</v>
      </c>
      <c r="H153" s="249">
        <v>1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194</v>
      </c>
      <c r="AT153" s="257" t="s">
        <v>190</v>
      </c>
      <c r="AU153" s="257" t="s">
        <v>80</v>
      </c>
      <c r="AY153" s="16" t="s">
        <v>188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194</v>
      </c>
      <c r="BM153" s="257" t="s">
        <v>437</v>
      </c>
    </row>
    <row r="154" s="2" customFormat="1" ht="16.5" customHeight="1">
      <c r="A154" s="37"/>
      <c r="B154" s="38"/>
      <c r="C154" s="245" t="s">
        <v>73</v>
      </c>
      <c r="D154" s="245" t="s">
        <v>190</v>
      </c>
      <c r="E154" s="246" t="s">
        <v>743</v>
      </c>
      <c r="F154" s="247" t="s">
        <v>744</v>
      </c>
      <c r="G154" s="248" t="s">
        <v>300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194</v>
      </c>
      <c r="AT154" s="257" t="s">
        <v>190</v>
      </c>
      <c r="AU154" s="257" t="s">
        <v>80</v>
      </c>
      <c r="AY154" s="16" t="s">
        <v>188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194</v>
      </c>
      <c r="BM154" s="257" t="s">
        <v>447</v>
      </c>
    </row>
    <row r="155" s="2" customFormat="1" ht="21.75" customHeight="1">
      <c r="A155" s="37"/>
      <c r="B155" s="38"/>
      <c r="C155" s="245" t="s">
        <v>73</v>
      </c>
      <c r="D155" s="245" t="s">
        <v>190</v>
      </c>
      <c r="E155" s="246" t="s">
        <v>745</v>
      </c>
      <c r="F155" s="247" t="s">
        <v>746</v>
      </c>
      <c r="G155" s="248" t="s">
        <v>693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194</v>
      </c>
      <c r="AT155" s="257" t="s">
        <v>190</v>
      </c>
      <c r="AU155" s="257" t="s">
        <v>80</v>
      </c>
      <c r="AY155" s="16" t="s">
        <v>188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194</v>
      </c>
      <c r="BM155" s="257" t="s">
        <v>457</v>
      </c>
    </row>
    <row r="156" s="2" customFormat="1" ht="21.75" customHeight="1">
      <c r="A156" s="37"/>
      <c r="B156" s="38"/>
      <c r="C156" s="245" t="s">
        <v>73</v>
      </c>
      <c r="D156" s="245" t="s">
        <v>190</v>
      </c>
      <c r="E156" s="246" t="s">
        <v>747</v>
      </c>
      <c r="F156" s="247" t="s">
        <v>748</v>
      </c>
      <c r="G156" s="248" t="s">
        <v>693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194</v>
      </c>
      <c r="AT156" s="257" t="s">
        <v>190</v>
      </c>
      <c r="AU156" s="257" t="s">
        <v>80</v>
      </c>
      <c r="AY156" s="16" t="s">
        <v>188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194</v>
      </c>
      <c r="BM156" s="257" t="s">
        <v>465</v>
      </c>
    </row>
    <row r="157" s="2" customFormat="1" ht="16.5" customHeight="1">
      <c r="A157" s="37"/>
      <c r="B157" s="38"/>
      <c r="C157" s="245" t="s">
        <v>73</v>
      </c>
      <c r="D157" s="245" t="s">
        <v>190</v>
      </c>
      <c r="E157" s="246" t="s">
        <v>749</v>
      </c>
      <c r="F157" s="247" t="s">
        <v>750</v>
      </c>
      <c r="G157" s="248" t="s">
        <v>300</v>
      </c>
      <c r="H157" s="249">
        <v>14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194</v>
      </c>
      <c r="AT157" s="257" t="s">
        <v>190</v>
      </c>
      <c r="AU157" s="257" t="s">
        <v>80</v>
      </c>
      <c r="AY157" s="16" t="s">
        <v>188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194</v>
      </c>
      <c r="BM157" s="257" t="s">
        <v>473</v>
      </c>
    </row>
    <row r="158" s="2" customFormat="1" ht="16.5" customHeight="1">
      <c r="A158" s="37"/>
      <c r="B158" s="38"/>
      <c r="C158" s="245" t="s">
        <v>73</v>
      </c>
      <c r="D158" s="245" t="s">
        <v>190</v>
      </c>
      <c r="E158" s="246" t="s">
        <v>751</v>
      </c>
      <c r="F158" s="247" t="s">
        <v>752</v>
      </c>
      <c r="G158" s="248" t="s">
        <v>300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194</v>
      </c>
      <c r="AT158" s="257" t="s">
        <v>190</v>
      </c>
      <c r="AU158" s="257" t="s">
        <v>80</v>
      </c>
      <c r="AY158" s="16" t="s">
        <v>188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194</v>
      </c>
      <c r="BM158" s="257" t="s">
        <v>481</v>
      </c>
    </row>
    <row r="159" s="2" customFormat="1" ht="16.5" customHeight="1">
      <c r="A159" s="37"/>
      <c r="B159" s="38"/>
      <c r="C159" s="245" t="s">
        <v>73</v>
      </c>
      <c r="D159" s="245" t="s">
        <v>190</v>
      </c>
      <c r="E159" s="246" t="s">
        <v>753</v>
      </c>
      <c r="F159" s="247" t="s">
        <v>754</v>
      </c>
      <c r="G159" s="248" t="s">
        <v>300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194</v>
      </c>
      <c r="AT159" s="257" t="s">
        <v>190</v>
      </c>
      <c r="AU159" s="257" t="s">
        <v>80</v>
      </c>
      <c r="AY159" s="16" t="s">
        <v>188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194</v>
      </c>
      <c r="BM159" s="257" t="s">
        <v>489</v>
      </c>
    </row>
    <row r="160" s="12" customFormat="1" ht="25.92" customHeight="1">
      <c r="A160" s="12"/>
      <c r="B160" s="229"/>
      <c r="C160" s="230"/>
      <c r="D160" s="231" t="s">
        <v>72</v>
      </c>
      <c r="E160" s="232" t="s">
        <v>755</v>
      </c>
      <c r="F160" s="232" t="s">
        <v>756</v>
      </c>
      <c r="G160" s="230"/>
      <c r="H160" s="230"/>
      <c r="I160" s="233"/>
      <c r="J160" s="234">
        <f>BK160</f>
        <v>0</v>
      </c>
      <c r="K160" s="230"/>
      <c r="L160" s="235"/>
      <c r="M160" s="236"/>
      <c r="N160" s="237"/>
      <c r="O160" s="237"/>
      <c r="P160" s="238">
        <f>P161</f>
        <v>0</v>
      </c>
      <c r="Q160" s="237"/>
      <c r="R160" s="238">
        <f>R161</f>
        <v>0</v>
      </c>
      <c r="S160" s="237"/>
      <c r="T160" s="239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0" t="s">
        <v>80</v>
      </c>
      <c r="AT160" s="241" t="s">
        <v>72</v>
      </c>
      <c r="AU160" s="241" t="s">
        <v>73</v>
      </c>
      <c r="AY160" s="240" t="s">
        <v>188</v>
      </c>
      <c r="BK160" s="242">
        <f>BK161</f>
        <v>0</v>
      </c>
    </row>
    <row r="161" s="2" customFormat="1" ht="21.75" customHeight="1">
      <c r="A161" s="37"/>
      <c r="B161" s="38"/>
      <c r="C161" s="245" t="s">
        <v>73</v>
      </c>
      <c r="D161" s="245" t="s">
        <v>190</v>
      </c>
      <c r="E161" s="246" t="s">
        <v>757</v>
      </c>
      <c r="F161" s="247" t="s">
        <v>758</v>
      </c>
      <c r="G161" s="248" t="s">
        <v>300</v>
      </c>
      <c r="H161" s="249">
        <v>14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194</v>
      </c>
      <c r="AT161" s="257" t="s">
        <v>190</v>
      </c>
      <c r="AU161" s="257" t="s">
        <v>80</v>
      </c>
      <c r="AY161" s="16" t="s">
        <v>188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194</v>
      </c>
      <c r="BM161" s="257" t="s">
        <v>499</v>
      </c>
    </row>
    <row r="162" s="12" customFormat="1" ht="25.92" customHeight="1">
      <c r="A162" s="12"/>
      <c r="B162" s="229"/>
      <c r="C162" s="230"/>
      <c r="D162" s="231" t="s">
        <v>72</v>
      </c>
      <c r="E162" s="232" t="s">
        <v>759</v>
      </c>
      <c r="F162" s="232" t="s">
        <v>760</v>
      </c>
      <c r="G162" s="230"/>
      <c r="H162" s="230"/>
      <c r="I162" s="233"/>
      <c r="J162" s="234">
        <f>BK162</f>
        <v>0</v>
      </c>
      <c r="K162" s="230"/>
      <c r="L162" s="235"/>
      <c r="M162" s="236"/>
      <c r="N162" s="237"/>
      <c r="O162" s="237"/>
      <c r="P162" s="238">
        <f>SUM(P163:P168)</f>
        <v>0</v>
      </c>
      <c r="Q162" s="237"/>
      <c r="R162" s="238">
        <f>SUM(R163:R168)</f>
        <v>0</v>
      </c>
      <c r="S162" s="237"/>
      <c r="T162" s="239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40" t="s">
        <v>80</v>
      </c>
      <c r="AT162" s="241" t="s">
        <v>72</v>
      </c>
      <c r="AU162" s="241" t="s">
        <v>73</v>
      </c>
      <c r="AY162" s="240" t="s">
        <v>188</v>
      </c>
      <c r="BK162" s="242">
        <f>SUM(BK163:BK168)</f>
        <v>0</v>
      </c>
    </row>
    <row r="163" s="2" customFormat="1" ht="21.75" customHeight="1">
      <c r="A163" s="37"/>
      <c r="B163" s="38"/>
      <c r="C163" s="245" t="s">
        <v>73</v>
      </c>
      <c r="D163" s="245" t="s">
        <v>190</v>
      </c>
      <c r="E163" s="246" t="s">
        <v>761</v>
      </c>
      <c r="F163" s="247" t="s">
        <v>762</v>
      </c>
      <c r="G163" s="248" t="s">
        <v>763</v>
      </c>
      <c r="H163" s="249">
        <v>1344.2000000000001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194</v>
      </c>
      <c r="AT163" s="257" t="s">
        <v>190</v>
      </c>
      <c r="AU163" s="257" t="s">
        <v>80</v>
      </c>
      <c r="AY163" s="16" t="s">
        <v>188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194</v>
      </c>
      <c r="BM163" s="257" t="s">
        <v>507</v>
      </c>
    </row>
    <row r="164" s="2" customFormat="1" ht="21.75" customHeight="1">
      <c r="A164" s="37"/>
      <c r="B164" s="38"/>
      <c r="C164" s="245" t="s">
        <v>73</v>
      </c>
      <c r="D164" s="245" t="s">
        <v>190</v>
      </c>
      <c r="E164" s="246" t="s">
        <v>764</v>
      </c>
      <c r="F164" s="247" t="s">
        <v>765</v>
      </c>
      <c r="G164" s="248" t="s">
        <v>763</v>
      </c>
      <c r="H164" s="249">
        <v>72.799999999999997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194</v>
      </c>
      <c r="AT164" s="257" t="s">
        <v>190</v>
      </c>
      <c r="AU164" s="257" t="s">
        <v>80</v>
      </c>
      <c r="AY164" s="16" t="s">
        <v>188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194</v>
      </c>
      <c r="BM164" s="257" t="s">
        <v>515</v>
      </c>
    </row>
    <row r="165" s="2" customFormat="1" ht="21.75" customHeight="1">
      <c r="A165" s="37"/>
      <c r="B165" s="38"/>
      <c r="C165" s="245" t="s">
        <v>73</v>
      </c>
      <c r="D165" s="245" t="s">
        <v>190</v>
      </c>
      <c r="E165" s="246" t="s">
        <v>766</v>
      </c>
      <c r="F165" s="247" t="s">
        <v>767</v>
      </c>
      <c r="G165" s="248" t="s">
        <v>763</v>
      </c>
      <c r="H165" s="249">
        <v>75.400000000000006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194</v>
      </c>
      <c r="AT165" s="257" t="s">
        <v>190</v>
      </c>
      <c r="AU165" s="257" t="s">
        <v>80</v>
      </c>
      <c r="AY165" s="16" t="s">
        <v>188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194</v>
      </c>
      <c r="BM165" s="257" t="s">
        <v>523</v>
      </c>
    </row>
    <row r="166" s="2" customFormat="1" ht="21.75" customHeight="1">
      <c r="A166" s="37"/>
      <c r="B166" s="38"/>
      <c r="C166" s="245" t="s">
        <v>73</v>
      </c>
      <c r="D166" s="245" t="s">
        <v>190</v>
      </c>
      <c r="E166" s="246" t="s">
        <v>768</v>
      </c>
      <c r="F166" s="247" t="s">
        <v>769</v>
      </c>
      <c r="G166" s="248" t="s">
        <v>763</v>
      </c>
      <c r="H166" s="249">
        <v>6.5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194</v>
      </c>
      <c r="AT166" s="257" t="s">
        <v>190</v>
      </c>
      <c r="AU166" s="257" t="s">
        <v>80</v>
      </c>
      <c r="AY166" s="16" t="s">
        <v>188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194</v>
      </c>
      <c r="BM166" s="257" t="s">
        <v>531</v>
      </c>
    </row>
    <row r="167" s="2" customFormat="1" ht="16.5" customHeight="1">
      <c r="A167" s="37"/>
      <c r="B167" s="38"/>
      <c r="C167" s="245" t="s">
        <v>73</v>
      </c>
      <c r="D167" s="245" t="s">
        <v>190</v>
      </c>
      <c r="E167" s="246" t="s">
        <v>770</v>
      </c>
      <c r="F167" s="247" t="s">
        <v>771</v>
      </c>
      <c r="G167" s="248" t="s">
        <v>763</v>
      </c>
      <c r="H167" s="249">
        <v>33.799999999999997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194</v>
      </c>
      <c r="AT167" s="257" t="s">
        <v>190</v>
      </c>
      <c r="AU167" s="257" t="s">
        <v>80</v>
      </c>
      <c r="AY167" s="16" t="s">
        <v>188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194</v>
      </c>
      <c r="BM167" s="257" t="s">
        <v>541</v>
      </c>
    </row>
    <row r="168" s="2" customFormat="1" ht="16.5" customHeight="1">
      <c r="A168" s="37"/>
      <c r="B168" s="38"/>
      <c r="C168" s="245" t="s">
        <v>73</v>
      </c>
      <c r="D168" s="245" t="s">
        <v>190</v>
      </c>
      <c r="E168" s="246" t="s">
        <v>772</v>
      </c>
      <c r="F168" s="247" t="s">
        <v>773</v>
      </c>
      <c r="G168" s="248" t="s">
        <v>693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194</v>
      </c>
      <c r="AT168" s="257" t="s">
        <v>190</v>
      </c>
      <c r="AU168" s="257" t="s">
        <v>80</v>
      </c>
      <c r="AY168" s="16" t="s">
        <v>188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194</v>
      </c>
      <c r="BM168" s="257" t="s">
        <v>553</v>
      </c>
    </row>
    <row r="169" s="12" customFormat="1" ht="25.92" customHeight="1">
      <c r="A169" s="12"/>
      <c r="B169" s="229"/>
      <c r="C169" s="230"/>
      <c r="D169" s="231" t="s">
        <v>72</v>
      </c>
      <c r="E169" s="232" t="s">
        <v>774</v>
      </c>
      <c r="F169" s="232" t="s">
        <v>775</v>
      </c>
      <c r="G169" s="230"/>
      <c r="H169" s="230"/>
      <c r="I169" s="233"/>
      <c r="J169" s="234">
        <f>BK169</f>
        <v>0</v>
      </c>
      <c r="K169" s="230"/>
      <c r="L169" s="235"/>
      <c r="M169" s="236"/>
      <c r="N169" s="237"/>
      <c r="O169" s="237"/>
      <c r="P169" s="238">
        <f>SUM(P170:P174)</f>
        <v>0</v>
      </c>
      <c r="Q169" s="237"/>
      <c r="R169" s="238">
        <f>SUM(R170:R174)</f>
        <v>0</v>
      </c>
      <c r="S169" s="237"/>
      <c r="T169" s="239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0" t="s">
        <v>80</v>
      </c>
      <c r="AT169" s="241" t="s">
        <v>72</v>
      </c>
      <c r="AU169" s="241" t="s">
        <v>73</v>
      </c>
      <c r="AY169" s="240" t="s">
        <v>188</v>
      </c>
      <c r="BK169" s="242">
        <f>SUM(BK170:BK174)</f>
        <v>0</v>
      </c>
    </row>
    <row r="170" s="2" customFormat="1" ht="21.75" customHeight="1">
      <c r="A170" s="37"/>
      <c r="B170" s="38"/>
      <c r="C170" s="245" t="s">
        <v>73</v>
      </c>
      <c r="D170" s="245" t="s">
        <v>190</v>
      </c>
      <c r="E170" s="246" t="s">
        <v>776</v>
      </c>
      <c r="F170" s="247" t="s">
        <v>777</v>
      </c>
      <c r="G170" s="248" t="s">
        <v>763</v>
      </c>
      <c r="H170" s="249">
        <v>48.100000000000001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194</v>
      </c>
      <c r="AT170" s="257" t="s">
        <v>190</v>
      </c>
      <c r="AU170" s="257" t="s">
        <v>80</v>
      </c>
      <c r="AY170" s="16" t="s">
        <v>188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194</v>
      </c>
      <c r="BM170" s="257" t="s">
        <v>568</v>
      </c>
    </row>
    <row r="171" s="2" customFormat="1" ht="21.75" customHeight="1">
      <c r="A171" s="37"/>
      <c r="B171" s="38"/>
      <c r="C171" s="245" t="s">
        <v>73</v>
      </c>
      <c r="D171" s="245" t="s">
        <v>190</v>
      </c>
      <c r="E171" s="246" t="s">
        <v>778</v>
      </c>
      <c r="F171" s="247" t="s">
        <v>779</v>
      </c>
      <c r="G171" s="248" t="s">
        <v>763</v>
      </c>
      <c r="H171" s="249">
        <v>95.200000000000003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194</v>
      </c>
      <c r="AT171" s="257" t="s">
        <v>190</v>
      </c>
      <c r="AU171" s="257" t="s">
        <v>80</v>
      </c>
      <c r="AY171" s="16" t="s">
        <v>188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194</v>
      </c>
      <c r="BM171" s="257" t="s">
        <v>575</v>
      </c>
    </row>
    <row r="172" s="2" customFormat="1" ht="21.75" customHeight="1">
      <c r="A172" s="37"/>
      <c r="B172" s="38"/>
      <c r="C172" s="245" t="s">
        <v>73</v>
      </c>
      <c r="D172" s="245" t="s">
        <v>190</v>
      </c>
      <c r="E172" s="246" t="s">
        <v>780</v>
      </c>
      <c r="F172" s="247" t="s">
        <v>781</v>
      </c>
      <c r="G172" s="248" t="s">
        <v>763</v>
      </c>
      <c r="H172" s="249">
        <v>75.400000000000006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194</v>
      </c>
      <c r="AT172" s="257" t="s">
        <v>190</v>
      </c>
      <c r="AU172" s="257" t="s">
        <v>80</v>
      </c>
      <c r="AY172" s="16" t="s">
        <v>188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194</v>
      </c>
      <c r="BM172" s="257" t="s">
        <v>585</v>
      </c>
    </row>
    <row r="173" s="2" customFormat="1" ht="21.75" customHeight="1">
      <c r="A173" s="37"/>
      <c r="B173" s="38"/>
      <c r="C173" s="245" t="s">
        <v>73</v>
      </c>
      <c r="D173" s="245" t="s">
        <v>190</v>
      </c>
      <c r="E173" s="246" t="s">
        <v>782</v>
      </c>
      <c r="F173" s="247" t="s">
        <v>783</v>
      </c>
      <c r="G173" s="248" t="s">
        <v>763</v>
      </c>
      <c r="H173" s="249">
        <v>6.5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194</v>
      </c>
      <c r="AT173" s="257" t="s">
        <v>190</v>
      </c>
      <c r="AU173" s="257" t="s">
        <v>80</v>
      </c>
      <c r="AY173" s="16" t="s">
        <v>188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194</v>
      </c>
      <c r="BM173" s="257" t="s">
        <v>597</v>
      </c>
    </row>
    <row r="174" s="2" customFormat="1" ht="21.75" customHeight="1">
      <c r="A174" s="37"/>
      <c r="B174" s="38"/>
      <c r="C174" s="245" t="s">
        <v>73</v>
      </c>
      <c r="D174" s="245" t="s">
        <v>190</v>
      </c>
      <c r="E174" s="246" t="s">
        <v>784</v>
      </c>
      <c r="F174" s="247" t="s">
        <v>785</v>
      </c>
      <c r="G174" s="248" t="s">
        <v>763</v>
      </c>
      <c r="H174" s="249">
        <v>33.799999999999997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194</v>
      </c>
      <c r="AT174" s="257" t="s">
        <v>190</v>
      </c>
      <c r="AU174" s="257" t="s">
        <v>80</v>
      </c>
      <c r="AY174" s="16" t="s">
        <v>188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194</v>
      </c>
      <c r="BM174" s="257" t="s">
        <v>230</v>
      </c>
    </row>
    <row r="175" s="12" customFormat="1" ht="25.92" customHeight="1">
      <c r="A175" s="12"/>
      <c r="B175" s="229"/>
      <c r="C175" s="230"/>
      <c r="D175" s="231" t="s">
        <v>72</v>
      </c>
      <c r="E175" s="232" t="s">
        <v>786</v>
      </c>
      <c r="F175" s="232" t="s">
        <v>787</v>
      </c>
      <c r="G175" s="230"/>
      <c r="H175" s="230"/>
      <c r="I175" s="233"/>
      <c r="J175" s="234">
        <f>BK175</f>
        <v>0</v>
      </c>
      <c r="K175" s="230"/>
      <c r="L175" s="235"/>
      <c r="M175" s="236"/>
      <c r="N175" s="237"/>
      <c r="O175" s="237"/>
      <c r="P175" s="238">
        <f>P176</f>
        <v>0</v>
      </c>
      <c r="Q175" s="237"/>
      <c r="R175" s="238">
        <f>R176</f>
        <v>0</v>
      </c>
      <c r="S175" s="237"/>
      <c r="T175" s="239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73</v>
      </c>
      <c r="AY175" s="240" t="s">
        <v>188</v>
      </c>
      <c r="BK175" s="242">
        <f>BK176</f>
        <v>0</v>
      </c>
    </row>
    <row r="176" s="2" customFormat="1" ht="16.5" customHeight="1">
      <c r="A176" s="37"/>
      <c r="B176" s="38"/>
      <c r="C176" s="245" t="s">
        <v>73</v>
      </c>
      <c r="D176" s="245" t="s">
        <v>190</v>
      </c>
      <c r="E176" s="246" t="s">
        <v>788</v>
      </c>
      <c r="F176" s="247" t="s">
        <v>789</v>
      </c>
      <c r="G176" s="248" t="s">
        <v>300</v>
      </c>
      <c r="H176" s="249">
        <v>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194</v>
      </c>
      <c r="AT176" s="257" t="s">
        <v>190</v>
      </c>
      <c r="AU176" s="257" t="s">
        <v>80</v>
      </c>
      <c r="AY176" s="16" t="s">
        <v>188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194</v>
      </c>
      <c r="BM176" s="257" t="s">
        <v>246</v>
      </c>
    </row>
    <row r="177" s="12" customFormat="1" ht="25.92" customHeight="1">
      <c r="A177" s="12"/>
      <c r="B177" s="229"/>
      <c r="C177" s="230"/>
      <c r="D177" s="231" t="s">
        <v>72</v>
      </c>
      <c r="E177" s="232" t="s">
        <v>790</v>
      </c>
      <c r="F177" s="232" t="s">
        <v>791</v>
      </c>
      <c r="G177" s="230"/>
      <c r="H177" s="230"/>
      <c r="I177" s="233"/>
      <c r="J177" s="234">
        <f>BK177</f>
        <v>0</v>
      </c>
      <c r="K177" s="230"/>
      <c r="L177" s="235"/>
      <c r="M177" s="236"/>
      <c r="N177" s="237"/>
      <c r="O177" s="237"/>
      <c r="P177" s="238">
        <f>SUM(P178:P190)</f>
        <v>0</v>
      </c>
      <c r="Q177" s="237"/>
      <c r="R177" s="238">
        <f>SUM(R178:R190)</f>
        <v>0</v>
      </c>
      <c r="S177" s="237"/>
      <c r="T177" s="239">
        <f>SUM(T178:T190)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73</v>
      </c>
      <c r="AY177" s="240" t="s">
        <v>188</v>
      </c>
      <c r="BK177" s="242">
        <f>SUM(BK178:BK190)</f>
        <v>0</v>
      </c>
    </row>
    <row r="178" s="2" customFormat="1" ht="16.5" customHeight="1">
      <c r="A178" s="37"/>
      <c r="B178" s="38"/>
      <c r="C178" s="245" t="s">
        <v>73</v>
      </c>
      <c r="D178" s="245" t="s">
        <v>190</v>
      </c>
      <c r="E178" s="246" t="s">
        <v>792</v>
      </c>
      <c r="F178" s="247" t="s">
        <v>793</v>
      </c>
      <c r="G178" s="248" t="s">
        <v>305</v>
      </c>
      <c r="H178" s="249">
        <v>1532.7000000000001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194</v>
      </c>
      <c r="AT178" s="257" t="s">
        <v>190</v>
      </c>
      <c r="AU178" s="257" t="s">
        <v>80</v>
      </c>
      <c r="AY178" s="16" t="s">
        <v>188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194</v>
      </c>
      <c r="BM178" s="257" t="s">
        <v>257</v>
      </c>
    </row>
    <row r="179" s="14" customFormat="1">
      <c r="A179" s="14"/>
      <c r="B179" s="270"/>
      <c r="C179" s="271"/>
      <c r="D179" s="261" t="s">
        <v>196</v>
      </c>
      <c r="E179" s="272" t="s">
        <v>1</v>
      </c>
      <c r="F179" s="273" t="s">
        <v>794</v>
      </c>
      <c r="G179" s="271"/>
      <c r="H179" s="274">
        <v>1532.7000000000001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196</v>
      </c>
      <c r="AU179" s="280" t="s">
        <v>80</v>
      </c>
      <c r="AV179" s="14" t="s">
        <v>85</v>
      </c>
      <c r="AW179" s="14" t="s">
        <v>30</v>
      </c>
      <c r="AX179" s="14" t="s">
        <v>73</v>
      </c>
      <c r="AY179" s="280" t="s">
        <v>188</v>
      </c>
    </row>
    <row r="180" s="2" customFormat="1" ht="16.5" customHeight="1">
      <c r="A180" s="37"/>
      <c r="B180" s="38"/>
      <c r="C180" s="245" t="s">
        <v>73</v>
      </c>
      <c r="D180" s="245" t="s">
        <v>190</v>
      </c>
      <c r="E180" s="246" t="s">
        <v>795</v>
      </c>
      <c r="F180" s="247" t="s">
        <v>796</v>
      </c>
      <c r="G180" s="248" t="s">
        <v>193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194</v>
      </c>
      <c r="AT180" s="257" t="s">
        <v>190</v>
      </c>
      <c r="AU180" s="257" t="s">
        <v>80</v>
      </c>
      <c r="AY180" s="16" t="s">
        <v>188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194</v>
      </c>
      <c r="BM180" s="257" t="s">
        <v>679</v>
      </c>
    </row>
    <row r="181" s="2" customFormat="1" ht="16.5" customHeight="1">
      <c r="A181" s="37"/>
      <c r="B181" s="38"/>
      <c r="C181" s="245" t="s">
        <v>73</v>
      </c>
      <c r="D181" s="245" t="s">
        <v>190</v>
      </c>
      <c r="E181" s="246" t="s">
        <v>797</v>
      </c>
      <c r="F181" s="247" t="s">
        <v>798</v>
      </c>
      <c r="G181" s="248" t="s">
        <v>763</v>
      </c>
      <c r="H181" s="249">
        <v>6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194</v>
      </c>
      <c r="AT181" s="257" t="s">
        <v>190</v>
      </c>
      <c r="AU181" s="257" t="s">
        <v>80</v>
      </c>
      <c r="AY181" s="16" t="s">
        <v>188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194</v>
      </c>
      <c r="BM181" s="257" t="s">
        <v>681</v>
      </c>
    </row>
    <row r="182" s="2" customFormat="1" ht="21.75" customHeight="1">
      <c r="A182" s="37"/>
      <c r="B182" s="38"/>
      <c r="C182" s="245" t="s">
        <v>73</v>
      </c>
      <c r="D182" s="245" t="s">
        <v>190</v>
      </c>
      <c r="E182" s="246" t="s">
        <v>799</v>
      </c>
      <c r="F182" s="247" t="s">
        <v>800</v>
      </c>
      <c r="G182" s="248" t="s">
        <v>193</v>
      </c>
      <c r="H182" s="249">
        <v>52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194</v>
      </c>
      <c r="AT182" s="257" t="s">
        <v>190</v>
      </c>
      <c r="AU182" s="257" t="s">
        <v>80</v>
      </c>
      <c r="AY182" s="16" t="s">
        <v>188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194</v>
      </c>
      <c r="BM182" s="257" t="s">
        <v>683</v>
      </c>
    </row>
    <row r="183" s="2" customFormat="1" ht="21.75" customHeight="1">
      <c r="A183" s="37"/>
      <c r="B183" s="38"/>
      <c r="C183" s="245" t="s">
        <v>73</v>
      </c>
      <c r="D183" s="245" t="s">
        <v>190</v>
      </c>
      <c r="E183" s="246" t="s">
        <v>801</v>
      </c>
      <c r="F183" s="247" t="s">
        <v>802</v>
      </c>
      <c r="G183" s="248" t="s">
        <v>193</v>
      </c>
      <c r="H183" s="249">
        <v>14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194</v>
      </c>
      <c r="AT183" s="257" t="s">
        <v>190</v>
      </c>
      <c r="AU183" s="257" t="s">
        <v>80</v>
      </c>
      <c r="AY183" s="16" t="s">
        <v>188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194</v>
      </c>
      <c r="BM183" s="257" t="s">
        <v>685</v>
      </c>
    </row>
    <row r="184" s="2" customFormat="1" ht="16.5" customHeight="1">
      <c r="A184" s="37"/>
      <c r="B184" s="38"/>
      <c r="C184" s="245" t="s">
        <v>73</v>
      </c>
      <c r="D184" s="245" t="s">
        <v>190</v>
      </c>
      <c r="E184" s="246" t="s">
        <v>803</v>
      </c>
      <c r="F184" s="247" t="s">
        <v>804</v>
      </c>
      <c r="G184" s="248" t="s">
        <v>193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194</v>
      </c>
      <c r="AT184" s="257" t="s">
        <v>190</v>
      </c>
      <c r="AU184" s="257" t="s">
        <v>80</v>
      </c>
      <c r="AY184" s="16" t="s">
        <v>188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194</v>
      </c>
      <c r="BM184" s="257" t="s">
        <v>690</v>
      </c>
    </row>
    <row r="185" s="2" customFormat="1" ht="16.5" customHeight="1">
      <c r="A185" s="37"/>
      <c r="B185" s="38"/>
      <c r="C185" s="245" t="s">
        <v>73</v>
      </c>
      <c r="D185" s="245" t="s">
        <v>190</v>
      </c>
      <c r="E185" s="246" t="s">
        <v>805</v>
      </c>
      <c r="F185" s="247" t="s">
        <v>806</v>
      </c>
      <c r="G185" s="248" t="s">
        <v>193</v>
      </c>
      <c r="H185" s="249">
        <v>1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194</v>
      </c>
      <c r="AT185" s="257" t="s">
        <v>190</v>
      </c>
      <c r="AU185" s="257" t="s">
        <v>80</v>
      </c>
      <c r="AY185" s="16" t="s">
        <v>188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194</v>
      </c>
      <c r="BM185" s="257" t="s">
        <v>694</v>
      </c>
    </row>
    <row r="186" s="2" customFormat="1" ht="16.5" customHeight="1">
      <c r="A186" s="37"/>
      <c r="B186" s="38"/>
      <c r="C186" s="245" t="s">
        <v>73</v>
      </c>
      <c r="D186" s="245" t="s">
        <v>190</v>
      </c>
      <c r="E186" s="246" t="s">
        <v>807</v>
      </c>
      <c r="F186" s="247" t="s">
        <v>808</v>
      </c>
      <c r="G186" s="248" t="s">
        <v>193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194</v>
      </c>
      <c r="AT186" s="257" t="s">
        <v>190</v>
      </c>
      <c r="AU186" s="257" t="s">
        <v>80</v>
      </c>
      <c r="AY186" s="16" t="s">
        <v>188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194</v>
      </c>
      <c r="BM186" s="257" t="s">
        <v>697</v>
      </c>
    </row>
    <row r="187" s="2" customFormat="1" ht="16.5" customHeight="1">
      <c r="A187" s="37"/>
      <c r="B187" s="38"/>
      <c r="C187" s="245" t="s">
        <v>73</v>
      </c>
      <c r="D187" s="245" t="s">
        <v>190</v>
      </c>
      <c r="E187" s="246" t="s">
        <v>809</v>
      </c>
      <c r="F187" s="247" t="s">
        <v>810</v>
      </c>
      <c r="G187" s="248" t="s">
        <v>193</v>
      </c>
      <c r="H187" s="249">
        <v>1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194</v>
      </c>
      <c r="AT187" s="257" t="s">
        <v>190</v>
      </c>
      <c r="AU187" s="257" t="s">
        <v>80</v>
      </c>
      <c r="AY187" s="16" t="s">
        <v>188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194</v>
      </c>
      <c r="BM187" s="257" t="s">
        <v>811</v>
      </c>
    </row>
    <row r="188" s="2" customFormat="1" ht="16.5" customHeight="1">
      <c r="A188" s="37"/>
      <c r="B188" s="38"/>
      <c r="C188" s="245" t="s">
        <v>73</v>
      </c>
      <c r="D188" s="245" t="s">
        <v>190</v>
      </c>
      <c r="E188" s="246" t="s">
        <v>812</v>
      </c>
      <c r="F188" s="247" t="s">
        <v>813</v>
      </c>
      <c r="G188" s="248" t="s">
        <v>193</v>
      </c>
      <c r="H188" s="249">
        <v>1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194</v>
      </c>
      <c r="AT188" s="257" t="s">
        <v>190</v>
      </c>
      <c r="AU188" s="257" t="s">
        <v>80</v>
      </c>
      <c r="AY188" s="16" t="s">
        <v>188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194</v>
      </c>
      <c r="BM188" s="257" t="s">
        <v>814</v>
      </c>
    </row>
    <row r="189" s="2" customFormat="1" ht="16.5" customHeight="1">
      <c r="A189" s="37"/>
      <c r="B189" s="38"/>
      <c r="C189" s="245" t="s">
        <v>73</v>
      </c>
      <c r="D189" s="245" t="s">
        <v>190</v>
      </c>
      <c r="E189" s="246" t="s">
        <v>815</v>
      </c>
      <c r="F189" s="247" t="s">
        <v>409</v>
      </c>
      <c r="G189" s="248" t="s">
        <v>193</v>
      </c>
      <c r="H189" s="249">
        <v>1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39</v>
      </c>
      <c r="O189" s="90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7" t="s">
        <v>194</v>
      </c>
      <c r="AT189" s="257" t="s">
        <v>190</v>
      </c>
      <c r="AU189" s="257" t="s">
        <v>80</v>
      </c>
      <c r="AY189" s="16" t="s">
        <v>188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6" t="s">
        <v>85</v>
      </c>
      <c r="BK189" s="258">
        <f>ROUND(I189*H189,2)</f>
        <v>0</v>
      </c>
      <c r="BL189" s="16" t="s">
        <v>194</v>
      </c>
      <c r="BM189" s="257" t="s">
        <v>816</v>
      </c>
    </row>
    <row r="190" s="2" customFormat="1" ht="16.5" customHeight="1">
      <c r="A190" s="37"/>
      <c r="B190" s="38"/>
      <c r="C190" s="245" t="s">
        <v>73</v>
      </c>
      <c r="D190" s="245" t="s">
        <v>190</v>
      </c>
      <c r="E190" s="246" t="s">
        <v>817</v>
      </c>
      <c r="F190" s="247" t="s">
        <v>818</v>
      </c>
      <c r="G190" s="248" t="s">
        <v>193</v>
      </c>
      <c r="H190" s="249">
        <v>1</v>
      </c>
      <c r="I190" s="250"/>
      <c r="J190" s="251">
        <f>ROUND(I190*H190,2)</f>
        <v>0</v>
      </c>
      <c r="K190" s="252"/>
      <c r="L190" s="43"/>
      <c r="M190" s="295" t="s">
        <v>1</v>
      </c>
      <c r="N190" s="296" t="s">
        <v>39</v>
      </c>
      <c r="O190" s="297"/>
      <c r="P190" s="298">
        <f>O190*H190</f>
        <v>0</v>
      </c>
      <c r="Q190" s="298">
        <v>0</v>
      </c>
      <c r="R190" s="298">
        <f>Q190*H190</f>
        <v>0</v>
      </c>
      <c r="S190" s="298">
        <v>0</v>
      </c>
      <c r="T190" s="29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7" t="s">
        <v>194</v>
      </c>
      <c r="AT190" s="257" t="s">
        <v>190</v>
      </c>
      <c r="AU190" s="257" t="s">
        <v>80</v>
      </c>
      <c r="AY190" s="16" t="s">
        <v>188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6" t="s">
        <v>85</v>
      </c>
      <c r="BK190" s="258">
        <f>ROUND(I190*H190,2)</f>
        <v>0</v>
      </c>
      <c r="BL190" s="16" t="s">
        <v>194</v>
      </c>
      <c r="BM190" s="257" t="s">
        <v>819</v>
      </c>
    </row>
    <row r="191" s="2" customFormat="1" ht="6.96" customHeight="1">
      <c r="A191" s="37"/>
      <c r="B191" s="65"/>
      <c r="C191" s="66"/>
      <c r="D191" s="66"/>
      <c r="E191" s="66"/>
      <c r="F191" s="66"/>
      <c r="G191" s="66"/>
      <c r="H191" s="66"/>
      <c r="I191" s="192"/>
      <c r="J191" s="66"/>
      <c r="K191" s="66"/>
      <c r="L191" s="43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</sheetData>
  <sheetProtection sheet="1" autoFilter="0" formatColumns="0" formatRows="0" objects="1" scenarios="1" spinCount="100000" saltValue="DfLYuulaLnAb0vGD/pMCrRz1mjEgyTuKXMLUjfW5KNkC3Iy/SO2OYRltfpHyf0qVbVP34CK8uD9PJO7lweP+9A==" hashValue="dSjGBRfgF0uqdrl7Of7zYBUsLDpPEJGnBF0kTTsRFyZEynTOOxeLIDQnSlqbc+GqIrkk6QvucRb3HvZ9v7UPeA==" algorithmName="SHA-512" password="CC35"/>
  <autoFilter ref="C132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>
      <c r="B8" s="19"/>
      <c r="D8" s="152" t="s">
        <v>146</v>
      </c>
      <c r="L8" s="19"/>
    </row>
    <row r="9" s="1" customFormat="1" ht="16.5" customHeight="1">
      <c r="B9" s="19"/>
      <c r="E9" s="153" t="s">
        <v>147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148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149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150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820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ROUND((SUM(BE132:BE183)),  2)</f>
        <v>0</v>
      </c>
      <c r="G37" s="37"/>
      <c r="H37" s="37"/>
      <c r="I37" s="171">
        <v>0.20999999999999999</v>
      </c>
      <c r="J37" s="170">
        <f>ROUND(((SUM(BE132:BE183))*I37),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ROUND((SUM(BF132:BF183)),  2)</f>
        <v>0</v>
      </c>
      <c r="G38" s="37"/>
      <c r="H38" s="37"/>
      <c r="I38" s="171">
        <v>0.14999999999999999</v>
      </c>
      <c r="J38" s="170">
        <f>ROUND(((SUM(BF132:BF183))*I38),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ROUND((SUM(BG132:BG183)),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ROUND((SUM(BH132:BH183)),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ROUND((SUM(BI132:BI183)),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147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148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149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150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T.d.a - Vzduchotechnika 1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153</v>
      </c>
      <c r="D98" s="199"/>
      <c r="E98" s="199"/>
      <c r="F98" s="199"/>
      <c r="G98" s="199"/>
      <c r="H98" s="199"/>
      <c r="I98" s="200"/>
      <c r="J98" s="201" t="s">
        <v>154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155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156</v>
      </c>
    </row>
    <row r="101" s="9" customFormat="1" ht="24.96" customHeight="1">
      <c r="A101" s="9"/>
      <c r="B101" s="203"/>
      <c r="C101" s="204"/>
      <c r="D101" s="205" t="s">
        <v>821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822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823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824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825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826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827</v>
      </c>
      <c r="E107" s="206"/>
      <c r="F107" s="206"/>
      <c r="G107" s="206"/>
      <c r="H107" s="206"/>
      <c r="I107" s="207"/>
      <c r="J107" s="208">
        <f>J174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828</v>
      </c>
      <c r="E108" s="206"/>
      <c r="F108" s="206"/>
      <c r="G108" s="206"/>
      <c r="H108" s="206"/>
      <c r="I108" s="207"/>
      <c r="J108" s="208">
        <f>J179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173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T, X - 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146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147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148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149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150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T.d.a - Vzduchotechnika 1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174</v>
      </c>
      <c r="D131" s="219" t="s">
        <v>58</v>
      </c>
      <c r="E131" s="219" t="s">
        <v>54</v>
      </c>
      <c r="F131" s="219" t="s">
        <v>55</v>
      </c>
      <c r="G131" s="219" t="s">
        <v>175</v>
      </c>
      <c r="H131" s="219" t="s">
        <v>176</v>
      </c>
      <c r="I131" s="220" t="s">
        <v>177</v>
      </c>
      <c r="J131" s="221" t="s">
        <v>154</v>
      </c>
      <c r="K131" s="222" t="s">
        <v>178</v>
      </c>
      <c r="L131" s="223"/>
      <c r="M131" s="99" t="s">
        <v>1</v>
      </c>
      <c r="N131" s="100" t="s">
        <v>37</v>
      </c>
      <c r="O131" s="100" t="s">
        <v>179</v>
      </c>
      <c r="P131" s="100" t="s">
        <v>180</v>
      </c>
      <c r="Q131" s="100" t="s">
        <v>181</v>
      </c>
      <c r="R131" s="100" t="s">
        <v>182</v>
      </c>
      <c r="S131" s="100" t="s">
        <v>183</v>
      </c>
      <c r="T131" s="101" t="s">
        <v>184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185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P133+P135+P137+P142+P146+P149+P174+P179</f>
        <v>0</v>
      </c>
      <c r="Q132" s="103"/>
      <c r="R132" s="226">
        <f>R133+R135+R137+R142+R146+R149+R174+R179</f>
        <v>0</v>
      </c>
      <c r="S132" s="103"/>
      <c r="T132" s="227">
        <f>T133+T135+T137+T142+T146+T149+T174+T179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156</v>
      </c>
      <c r="BK132" s="228">
        <f>BK133+BK135+BK137+BK142+BK146+BK149+BK174+BK179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606</v>
      </c>
      <c r="F133" s="232" t="s">
        <v>829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188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190</v>
      </c>
      <c r="E134" s="246" t="s">
        <v>830</v>
      </c>
      <c r="F134" s="247" t="s">
        <v>831</v>
      </c>
      <c r="G134" s="248" t="s">
        <v>300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194</v>
      </c>
      <c r="AT134" s="257" t="s">
        <v>190</v>
      </c>
      <c r="AU134" s="257" t="s">
        <v>80</v>
      </c>
      <c r="AY134" s="16" t="s">
        <v>188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194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636</v>
      </c>
      <c r="F135" s="232" t="s">
        <v>832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188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190</v>
      </c>
      <c r="E136" s="246" t="s">
        <v>833</v>
      </c>
      <c r="F136" s="247" t="s">
        <v>834</v>
      </c>
      <c r="G136" s="248" t="s">
        <v>300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194</v>
      </c>
      <c r="AT136" s="257" t="s">
        <v>190</v>
      </c>
      <c r="AU136" s="257" t="s">
        <v>80</v>
      </c>
      <c r="AY136" s="16" t="s">
        <v>188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194</v>
      </c>
      <c r="BM136" s="257" t="s">
        <v>194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670</v>
      </c>
      <c r="F137" s="232" t="s">
        <v>835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188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190</v>
      </c>
      <c r="E138" s="246" t="s">
        <v>836</v>
      </c>
      <c r="F138" s="247" t="s">
        <v>837</v>
      </c>
      <c r="G138" s="248" t="s">
        <v>300</v>
      </c>
      <c r="H138" s="249">
        <v>9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194</v>
      </c>
      <c r="AT138" s="257" t="s">
        <v>190</v>
      </c>
      <c r="AU138" s="257" t="s">
        <v>80</v>
      </c>
      <c r="AY138" s="16" t="s">
        <v>188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194</v>
      </c>
      <c r="BM138" s="257" t="s">
        <v>228</v>
      </c>
    </row>
    <row r="139" s="2" customFormat="1" ht="16.5" customHeight="1">
      <c r="A139" s="37"/>
      <c r="B139" s="38"/>
      <c r="C139" s="245" t="s">
        <v>73</v>
      </c>
      <c r="D139" s="245" t="s">
        <v>190</v>
      </c>
      <c r="E139" s="246" t="s">
        <v>838</v>
      </c>
      <c r="F139" s="247" t="s">
        <v>839</v>
      </c>
      <c r="G139" s="248" t="s">
        <v>300</v>
      </c>
      <c r="H139" s="249">
        <v>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194</v>
      </c>
      <c r="AT139" s="257" t="s">
        <v>190</v>
      </c>
      <c r="AU139" s="257" t="s">
        <v>80</v>
      </c>
      <c r="AY139" s="16" t="s">
        <v>188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194</v>
      </c>
      <c r="BM139" s="257" t="s">
        <v>266</v>
      </c>
    </row>
    <row r="140" s="2" customFormat="1" ht="16.5" customHeight="1">
      <c r="A140" s="37"/>
      <c r="B140" s="38"/>
      <c r="C140" s="245" t="s">
        <v>73</v>
      </c>
      <c r="D140" s="245" t="s">
        <v>190</v>
      </c>
      <c r="E140" s="246" t="s">
        <v>840</v>
      </c>
      <c r="F140" s="247" t="s">
        <v>841</v>
      </c>
      <c r="G140" s="248" t="s">
        <v>300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194</v>
      </c>
      <c r="AT140" s="257" t="s">
        <v>190</v>
      </c>
      <c r="AU140" s="257" t="s">
        <v>80</v>
      </c>
      <c r="AY140" s="16" t="s">
        <v>188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194</v>
      </c>
      <c r="BM140" s="257" t="s">
        <v>297</v>
      </c>
    </row>
    <row r="141" s="2" customFormat="1" ht="16.5" customHeight="1">
      <c r="A141" s="37"/>
      <c r="B141" s="38"/>
      <c r="C141" s="245" t="s">
        <v>73</v>
      </c>
      <c r="D141" s="245" t="s">
        <v>190</v>
      </c>
      <c r="E141" s="246" t="s">
        <v>842</v>
      </c>
      <c r="F141" s="247" t="s">
        <v>843</v>
      </c>
      <c r="G141" s="248" t="s">
        <v>300</v>
      </c>
      <c r="H141" s="249">
        <v>5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194</v>
      </c>
      <c r="AT141" s="257" t="s">
        <v>190</v>
      </c>
      <c r="AU141" s="257" t="s">
        <v>80</v>
      </c>
      <c r="AY141" s="16" t="s">
        <v>188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194</v>
      </c>
      <c r="BM141" s="257" t="s">
        <v>321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686</v>
      </c>
      <c r="F142" s="232" t="s">
        <v>844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188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190</v>
      </c>
      <c r="E143" s="246" t="s">
        <v>845</v>
      </c>
      <c r="F143" s="247" t="s">
        <v>846</v>
      </c>
      <c r="G143" s="248" t="s">
        <v>300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194</v>
      </c>
      <c r="AT143" s="257" t="s">
        <v>190</v>
      </c>
      <c r="AU143" s="257" t="s">
        <v>80</v>
      </c>
      <c r="AY143" s="16" t="s">
        <v>188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194</v>
      </c>
      <c r="BM143" s="257" t="s">
        <v>333</v>
      </c>
    </row>
    <row r="144" s="2" customFormat="1" ht="16.5" customHeight="1">
      <c r="A144" s="37"/>
      <c r="B144" s="38"/>
      <c r="C144" s="245" t="s">
        <v>73</v>
      </c>
      <c r="D144" s="245" t="s">
        <v>190</v>
      </c>
      <c r="E144" s="246" t="s">
        <v>847</v>
      </c>
      <c r="F144" s="247" t="s">
        <v>848</v>
      </c>
      <c r="G144" s="248" t="s">
        <v>300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194</v>
      </c>
      <c r="AT144" s="257" t="s">
        <v>190</v>
      </c>
      <c r="AU144" s="257" t="s">
        <v>80</v>
      </c>
      <c r="AY144" s="16" t="s">
        <v>188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194</v>
      </c>
      <c r="BM144" s="257" t="s">
        <v>345</v>
      </c>
    </row>
    <row r="145" s="2" customFormat="1" ht="16.5" customHeight="1">
      <c r="A145" s="37"/>
      <c r="B145" s="38"/>
      <c r="C145" s="245" t="s">
        <v>73</v>
      </c>
      <c r="D145" s="245" t="s">
        <v>190</v>
      </c>
      <c r="E145" s="246" t="s">
        <v>849</v>
      </c>
      <c r="F145" s="247" t="s">
        <v>850</v>
      </c>
      <c r="G145" s="248" t="s">
        <v>300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194</v>
      </c>
      <c r="AT145" s="257" t="s">
        <v>190</v>
      </c>
      <c r="AU145" s="257" t="s">
        <v>80</v>
      </c>
      <c r="AY145" s="16" t="s">
        <v>188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194</v>
      </c>
      <c r="BM145" s="257" t="s">
        <v>354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755</v>
      </c>
      <c r="F146" s="232" t="s">
        <v>851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188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190</v>
      </c>
      <c r="E147" s="246" t="s">
        <v>852</v>
      </c>
      <c r="F147" s="247" t="s">
        <v>853</v>
      </c>
      <c r="G147" s="248" t="s">
        <v>300</v>
      </c>
      <c r="H147" s="249">
        <v>6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194</v>
      </c>
      <c r="AT147" s="257" t="s">
        <v>190</v>
      </c>
      <c r="AU147" s="257" t="s">
        <v>80</v>
      </c>
      <c r="AY147" s="16" t="s">
        <v>188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194</v>
      </c>
      <c r="BM147" s="257" t="s">
        <v>366</v>
      </c>
    </row>
    <row r="148" s="2" customFormat="1" ht="16.5" customHeight="1">
      <c r="A148" s="37"/>
      <c r="B148" s="38"/>
      <c r="C148" s="245" t="s">
        <v>73</v>
      </c>
      <c r="D148" s="245" t="s">
        <v>190</v>
      </c>
      <c r="E148" s="246" t="s">
        <v>854</v>
      </c>
      <c r="F148" s="247" t="s">
        <v>855</v>
      </c>
      <c r="G148" s="248" t="s">
        <v>300</v>
      </c>
      <c r="H148" s="249">
        <v>5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194</v>
      </c>
      <c r="AT148" s="257" t="s">
        <v>190</v>
      </c>
      <c r="AU148" s="257" t="s">
        <v>80</v>
      </c>
      <c r="AY148" s="16" t="s">
        <v>188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194</v>
      </c>
      <c r="BM148" s="257" t="s">
        <v>377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759</v>
      </c>
      <c r="F149" s="232" t="s">
        <v>856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SUM(P150:P173)</f>
        <v>0</v>
      </c>
      <c r="Q149" s="237"/>
      <c r="R149" s="238">
        <f>SUM(R150:R173)</f>
        <v>0</v>
      </c>
      <c r="S149" s="237"/>
      <c r="T149" s="239">
        <f>SUM(T150:T173)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188</v>
      </c>
      <c r="BK149" s="242">
        <f>SUM(BK150:BK173)</f>
        <v>0</v>
      </c>
    </row>
    <row r="150" s="2" customFormat="1" ht="21.75" customHeight="1">
      <c r="A150" s="37"/>
      <c r="B150" s="38"/>
      <c r="C150" s="245" t="s">
        <v>73</v>
      </c>
      <c r="D150" s="245" t="s">
        <v>190</v>
      </c>
      <c r="E150" s="246" t="s">
        <v>857</v>
      </c>
      <c r="F150" s="247" t="s">
        <v>858</v>
      </c>
      <c r="G150" s="248" t="s">
        <v>763</v>
      </c>
      <c r="H150" s="249">
        <v>16.079999999999998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194</v>
      </c>
      <c r="AT150" s="257" t="s">
        <v>190</v>
      </c>
      <c r="AU150" s="257" t="s">
        <v>80</v>
      </c>
      <c r="AY150" s="16" t="s">
        <v>188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194</v>
      </c>
      <c r="BM150" s="257" t="s">
        <v>391</v>
      </c>
    </row>
    <row r="151" s="2" customFormat="1" ht="21.75" customHeight="1">
      <c r="A151" s="37"/>
      <c r="B151" s="38"/>
      <c r="C151" s="245" t="s">
        <v>73</v>
      </c>
      <c r="D151" s="245" t="s">
        <v>190</v>
      </c>
      <c r="E151" s="246" t="s">
        <v>859</v>
      </c>
      <c r="F151" s="247" t="s">
        <v>860</v>
      </c>
      <c r="G151" s="248" t="s">
        <v>763</v>
      </c>
      <c r="H151" s="249">
        <v>60.719999999999999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194</v>
      </c>
      <c r="AT151" s="257" t="s">
        <v>190</v>
      </c>
      <c r="AU151" s="257" t="s">
        <v>80</v>
      </c>
      <c r="AY151" s="16" t="s">
        <v>188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194</v>
      </c>
      <c r="BM151" s="257" t="s">
        <v>399</v>
      </c>
    </row>
    <row r="152" s="2" customFormat="1" ht="21.75" customHeight="1">
      <c r="A152" s="37"/>
      <c r="B152" s="38"/>
      <c r="C152" s="245" t="s">
        <v>73</v>
      </c>
      <c r="D152" s="245" t="s">
        <v>190</v>
      </c>
      <c r="E152" s="246" t="s">
        <v>861</v>
      </c>
      <c r="F152" s="247" t="s">
        <v>862</v>
      </c>
      <c r="G152" s="248" t="s">
        <v>763</v>
      </c>
      <c r="H152" s="249">
        <v>1.8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194</v>
      </c>
      <c r="AT152" s="257" t="s">
        <v>190</v>
      </c>
      <c r="AU152" s="257" t="s">
        <v>80</v>
      </c>
      <c r="AY152" s="16" t="s">
        <v>188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194</v>
      </c>
      <c r="BM152" s="257" t="s">
        <v>410</v>
      </c>
    </row>
    <row r="153" s="2" customFormat="1" ht="21.75" customHeight="1">
      <c r="A153" s="37"/>
      <c r="B153" s="38"/>
      <c r="C153" s="245" t="s">
        <v>73</v>
      </c>
      <c r="D153" s="245" t="s">
        <v>190</v>
      </c>
      <c r="E153" s="246" t="s">
        <v>863</v>
      </c>
      <c r="F153" s="247" t="s">
        <v>864</v>
      </c>
      <c r="G153" s="248" t="s">
        <v>763</v>
      </c>
      <c r="H153" s="249">
        <v>14.039999999999999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194</v>
      </c>
      <c r="AT153" s="257" t="s">
        <v>190</v>
      </c>
      <c r="AU153" s="257" t="s">
        <v>80</v>
      </c>
      <c r="AY153" s="16" t="s">
        <v>188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194</v>
      </c>
      <c r="BM153" s="257" t="s">
        <v>427</v>
      </c>
    </row>
    <row r="154" s="2" customFormat="1" ht="21.75" customHeight="1">
      <c r="A154" s="37"/>
      <c r="B154" s="38"/>
      <c r="C154" s="245" t="s">
        <v>73</v>
      </c>
      <c r="D154" s="245" t="s">
        <v>190</v>
      </c>
      <c r="E154" s="246" t="s">
        <v>865</v>
      </c>
      <c r="F154" s="247" t="s">
        <v>866</v>
      </c>
      <c r="G154" s="248" t="s">
        <v>300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194</v>
      </c>
      <c r="AT154" s="257" t="s">
        <v>190</v>
      </c>
      <c r="AU154" s="257" t="s">
        <v>80</v>
      </c>
      <c r="AY154" s="16" t="s">
        <v>188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194</v>
      </c>
      <c r="BM154" s="257" t="s">
        <v>437</v>
      </c>
    </row>
    <row r="155" s="2" customFormat="1" ht="21.75" customHeight="1">
      <c r="A155" s="37"/>
      <c r="B155" s="38"/>
      <c r="C155" s="245" t="s">
        <v>73</v>
      </c>
      <c r="D155" s="245" t="s">
        <v>190</v>
      </c>
      <c r="E155" s="246" t="s">
        <v>867</v>
      </c>
      <c r="F155" s="247" t="s">
        <v>868</v>
      </c>
      <c r="G155" s="248" t="s">
        <v>300</v>
      </c>
      <c r="H155" s="249">
        <v>3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194</v>
      </c>
      <c r="AT155" s="257" t="s">
        <v>190</v>
      </c>
      <c r="AU155" s="257" t="s">
        <v>80</v>
      </c>
      <c r="AY155" s="16" t="s">
        <v>188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194</v>
      </c>
      <c r="BM155" s="257" t="s">
        <v>447</v>
      </c>
    </row>
    <row r="156" s="2" customFormat="1" ht="21.75" customHeight="1">
      <c r="A156" s="37"/>
      <c r="B156" s="38"/>
      <c r="C156" s="245" t="s">
        <v>73</v>
      </c>
      <c r="D156" s="245" t="s">
        <v>190</v>
      </c>
      <c r="E156" s="246" t="s">
        <v>869</v>
      </c>
      <c r="F156" s="247" t="s">
        <v>870</v>
      </c>
      <c r="G156" s="248" t="s">
        <v>300</v>
      </c>
      <c r="H156" s="249">
        <v>11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194</v>
      </c>
      <c r="AT156" s="257" t="s">
        <v>190</v>
      </c>
      <c r="AU156" s="257" t="s">
        <v>80</v>
      </c>
      <c r="AY156" s="16" t="s">
        <v>188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194</v>
      </c>
      <c r="BM156" s="257" t="s">
        <v>457</v>
      </c>
    </row>
    <row r="157" s="2" customFormat="1" ht="21.75" customHeight="1">
      <c r="A157" s="37"/>
      <c r="B157" s="38"/>
      <c r="C157" s="245" t="s">
        <v>73</v>
      </c>
      <c r="D157" s="245" t="s">
        <v>190</v>
      </c>
      <c r="E157" s="246" t="s">
        <v>871</v>
      </c>
      <c r="F157" s="247" t="s">
        <v>872</v>
      </c>
      <c r="G157" s="248" t="s">
        <v>300</v>
      </c>
      <c r="H157" s="249">
        <v>15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194</v>
      </c>
      <c r="AT157" s="257" t="s">
        <v>190</v>
      </c>
      <c r="AU157" s="257" t="s">
        <v>80</v>
      </c>
      <c r="AY157" s="16" t="s">
        <v>188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194</v>
      </c>
      <c r="BM157" s="257" t="s">
        <v>465</v>
      </c>
    </row>
    <row r="158" s="2" customFormat="1" ht="21.75" customHeight="1">
      <c r="A158" s="37"/>
      <c r="B158" s="38"/>
      <c r="C158" s="245" t="s">
        <v>73</v>
      </c>
      <c r="D158" s="245" t="s">
        <v>190</v>
      </c>
      <c r="E158" s="246" t="s">
        <v>873</v>
      </c>
      <c r="F158" s="247" t="s">
        <v>874</v>
      </c>
      <c r="G158" s="248" t="s">
        <v>300</v>
      </c>
      <c r="H158" s="249">
        <v>6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194</v>
      </c>
      <c r="AT158" s="257" t="s">
        <v>190</v>
      </c>
      <c r="AU158" s="257" t="s">
        <v>80</v>
      </c>
      <c r="AY158" s="16" t="s">
        <v>188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194</v>
      </c>
      <c r="BM158" s="257" t="s">
        <v>473</v>
      </c>
    </row>
    <row r="159" s="2" customFormat="1" ht="21.75" customHeight="1">
      <c r="A159" s="37"/>
      <c r="B159" s="38"/>
      <c r="C159" s="245" t="s">
        <v>73</v>
      </c>
      <c r="D159" s="245" t="s">
        <v>190</v>
      </c>
      <c r="E159" s="246" t="s">
        <v>875</v>
      </c>
      <c r="F159" s="247" t="s">
        <v>876</v>
      </c>
      <c r="G159" s="248" t="s">
        <v>300</v>
      </c>
      <c r="H159" s="249">
        <v>12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194</v>
      </c>
      <c r="AT159" s="257" t="s">
        <v>190</v>
      </c>
      <c r="AU159" s="257" t="s">
        <v>80</v>
      </c>
      <c r="AY159" s="16" t="s">
        <v>188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194</v>
      </c>
      <c r="BM159" s="257" t="s">
        <v>481</v>
      </c>
    </row>
    <row r="160" s="2" customFormat="1" ht="33" customHeight="1">
      <c r="A160" s="37"/>
      <c r="B160" s="38"/>
      <c r="C160" s="245" t="s">
        <v>73</v>
      </c>
      <c r="D160" s="245" t="s">
        <v>190</v>
      </c>
      <c r="E160" s="246" t="s">
        <v>877</v>
      </c>
      <c r="F160" s="247" t="s">
        <v>878</v>
      </c>
      <c r="G160" s="248" t="s">
        <v>300</v>
      </c>
      <c r="H160" s="249">
        <v>14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194</v>
      </c>
      <c r="AT160" s="257" t="s">
        <v>190</v>
      </c>
      <c r="AU160" s="257" t="s">
        <v>80</v>
      </c>
      <c r="AY160" s="16" t="s">
        <v>188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194</v>
      </c>
      <c r="BM160" s="257" t="s">
        <v>489</v>
      </c>
    </row>
    <row r="161" s="2" customFormat="1" ht="21.75" customHeight="1">
      <c r="A161" s="37"/>
      <c r="B161" s="38"/>
      <c r="C161" s="245" t="s">
        <v>73</v>
      </c>
      <c r="D161" s="245" t="s">
        <v>190</v>
      </c>
      <c r="E161" s="246" t="s">
        <v>879</v>
      </c>
      <c r="F161" s="247" t="s">
        <v>880</v>
      </c>
      <c r="G161" s="248" t="s">
        <v>300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194</v>
      </c>
      <c r="AT161" s="257" t="s">
        <v>190</v>
      </c>
      <c r="AU161" s="257" t="s">
        <v>80</v>
      </c>
      <c r="AY161" s="16" t="s">
        <v>188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194</v>
      </c>
      <c r="BM161" s="257" t="s">
        <v>499</v>
      </c>
    </row>
    <row r="162" s="2" customFormat="1" ht="21.75" customHeight="1">
      <c r="A162" s="37"/>
      <c r="B162" s="38"/>
      <c r="C162" s="245" t="s">
        <v>73</v>
      </c>
      <c r="D162" s="245" t="s">
        <v>190</v>
      </c>
      <c r="E162" s="246" t="s">
        <v>881</v>
      </c>
      <c r="F162" s="247" t="s">
        <v>882</v>
      </c>
      <c r="G162" s="248" t="s">
        <v>300</v>
      </c>
      <c r="H162" s="249">
        <v>8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194</v>
      </c>
      <c r="AT162" s="257" t="s">
        <v>190</v>
      </c>
      <c r="AU162" s="257" t="s">
        <v>80</v>
      </c>
      <c r="AY162" s="16" t="s">
        <v>188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194</v>
      </c>
      <c r="BM162" s="257" t="s">
        <v>507</v>
      </c>
    </row>
    <row r="163" s="2" customFormat="1" ht="16.5" customHeight="1">
      <c r="A163" s="37"/>
      <c r="B163" s="38"/>
      <c r="C163" s="245" t="s">
        <v>73</v>
      </c>
      <c r="D163" s="245" t="s">
        <v>190</v>
      </c>
      <c r="E163" s="246" t="s">
        <v>883</v>
      </c>
      <c r="F163" s="247" t="s">
        <v>884</v>
      </c>
      <c r="G163" s="248" t="s">
        <v>300</v>
      </c>
      <c r="H163" s="249">
        <v>3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194</v>
      </c>
      <c r="AT163" s="257" t="s">
        <v>190</v>
      </c>
      <c r="AU163" s="257" t="s">
        <v>80</v>
      </c>
      <c r="AY163" s="16" t="s">
        <v>188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194</v>
      </c>
      <c r="BM163" s="257" t="s">
        <v>515</v>
      </c>
    </row>
    <row r="164" s="2" customFormat="1" ht="16.5" customHeight="1">
      <c r="A164" s="37"/>
      <c r="B164" s="38"/>
      <c r="C164" s="245" t="s">
        <v>73</v>
      </c>
      <c r="D164" s="245" t="s">
        <v>190</v>
      </c>
      <c r="E164" s="246" t="s">
        <v>885</v>
      </c>
      <c r="F164" s="247" t="s">
        <v>886</v>
      </c>
      <c r="G164" s="248" t="s">
        <v>300</v>
      </c>
      <c r="H164" s="249">
        <v>4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194</v>
      </c>
      <c r="AT164" s="257" t="s">
        <v>190</v>
      </c>
      <c r="AU164" s="257" t="s">
        <v>80</v>
      </c>
      <c r="AY164" s="16" t="s">
        <v>188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194</v>
      </c>
      <c r="BM164" s="257" t="s">
        <v>523</v>
      </c>
    </row>
    <row r="165" s="2" customFormat="1" ht="16.5" customHeight="1">
      <c r="A165" s="37"/>
      <c r="B165" s="38"/>
      <c r="C165" s="245" t="s">
        <v>73</v>
      </c>
      <c r="D165" s="245" t="s">
        <v>190</v>
      </c>
      <c r="E165" s="246" t="s">
        <v>887</v>
      </c>
      <c r="F165" s="247" t="s">
        <v>888</v>
      </c>
      <c r="G165" s="248" t="s">
        <v>300</v>
      </c>
      <c r="H165" s="249">
        <v>7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194</v>
      </c>
      <c r="AT165" s="257" t="s">
        <v>190</v>
      </c>
      <c r="AU165" s="257" t="s">
        <v>80</v>
      </c>
      <c r="AY165" s="16" t="s">
        <v>188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194</v>
      </c>
      <c r="BM165" s="257" t="s">
        <v>531</v>
      </c>
    </row>
    <row r="166" s="2" customFormat="1" ht="16.5" customHeight="1">
      <c r="A166" s="37"/>
      <c r="B166" s="38"/>
      <c r="C166" s="245" t="s">
        <v>73</v>
      </c>
      <c r="D166" s="245" t="s">
        <v>190</v>
      </c>
      <c r="E166" s="246" t="s">
        <v>889</v>
      </c>
      <c r="F166" s="247" t="s">
        <v>890</v>
      </c>
      <c r="G166" s="248" t="s">
        <v>300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194</v>
      </c>
      <c r="AT166" s="257" t="s">
        <v>190</v>
      </c>
      <c r="AU166" s="257" t="s">
        <v>80</v>
      </c>
      <c r="AY166" s="16" t="s">
        <v>188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194</v>
      </c>
      <c r="BM166" s="257" t="s">
        <v>541</v>
      </c>
    </row>
    <row r="167" s="2" customFormat="1" ht="16.5" customHeight="1">
      <c r="A167" s="37"/>
      <c r="B167" s="38"/>
      <c r="C167" s="245" t="s">
        <v>73</v>
      </c>
      <c r="D167" s="245" t="s">
        <v>190</v>
      </c>
      <c r="E167" s="246" t="s">
        <v>891</v>
      </c>
      <c r="F167" s="247" t="s">
        <v>892</v>
      </c>
      <c r="G167" s="248" t="s">
        <v>300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194</v>
      </c>
      <c r="AT167" s="257" t="s">
        <v>190</v>
      </c>
      <c r="AU167" s="257" t="s">
        <v>80</v>
      </c>
      <c r="AY167" s="16" t="s">
        <v>188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194</v>
      </c>
      <c r="BM167" s="257" t="s">
        <v>553</v>
      </c>
    </row>
    <row r="168" s="2" customFormat="1" ht="16.5" customHeight="1">
      <c r="A168" s="37"/>
      <c r="B168" s="38"/>
      <c r="C168" s="245" t="s">
        <v>73</v>
      </c>
      <c r="D168" s="245" t="s">
        <v>190</v>
      </c>
      <c r="E168" s="246" t="s">
        <v>893</v>
      </c>
      <c r="F168" s="247" t="s">
        <v>894</v>
      </c>
      <c r="G168" s="248" t="s">
        <v>300</v>
      </c>
      <c r="H168" s="249">
        <v>2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194</v>
      </c>
      <c r="AT168" s="257" t="s">
        <v>190</v>
      </c>
      <c r="AU168" s="257" t="s">
        <v>80</v>
      </c>
      <c r="AY168" s="16" t="s">
        <v>188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194</v>
      </c>
      <c r="BM168" s="257" t="s">
        <v>568</v>
      </c>
    </row>
    <row r="169" s="2" customFormat="1" ht="16.5" customHeight="1">
      <c r="A169" s="37"/>
      <c r="B169" s="38"/>
      <c r="C169" s="245" t="s">
        <v>73</v>
      </c>
      <c r="D169" s="245" t="s">
        <v>190</v>
      </c>
      <c r="E169" s="246" t="s">
        <v>895</v>
      </c>
      <c r="F169" s="247" t="s">
        <v>896</v>
      </c>
      <c r="G169" s="248" t="s">
        <v>300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194</v>
      </c>
      <c r="AT169" s="257" t="s">
        <v>190</v>
      </c>
      <c r="AU169" s="257" t="s">
        <v>80</v>
      </c>
      <c r="AY169" s="16" t="s">
        <v>188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194</v>
      </c>
      <c r="BM169" s="257" t="s">
        <v>575</v>
      </c>
    </row>
    <row r="170" s="2" customFormat="1" ht="16.5" customHeight="1">
      <c r="A170" s="37"/>
      <c r="B170" s="38"/>
      <c r="C170" s="245" t="s">
        <v>73</v>
      </c>
      <c r="D170" s="245" t="s">
        <v>190</v>
      </c>
      <c r="E170" s="246" t="s">
        <v>897</v>
      </c>
      <c r="F170" s="247" t="s">
        <v>898</v>
      </c>
      <c r="G170" s="248" t="s">
        <v>300</v>
      </c>
      <c r="H170" s="249">
        <v>6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194</v>
      </c>
      <c r="AT170" s="257" t="s">
        <v>190</v>
      </c>
      <c r="AU170" s="257" t="s">
        <v>80</v>
      </c>
      <c r="AY170" s="16" t="s">
        <v>188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194</v>
      </c>
      <c r="BM170" s="257" t="s">
        <v>585</v>
      </c>
    </row>
    <row r="171" s="2" customFormat="1" ht="16.5" customHeight="1">
      <c r="A171" s="37"/>
      <c r="B171" s="38"/>
      <c r="C171" s="245" t="s">
        <v>73</v>
      </c>
      <c r="D171" s="245" t="s">
        <v>190</v>
      </c>
      <c r="E171" s="246" t="s">
        <v>899</v>
      </c>
      <c r="F171" s="247" t="s">
        <v>900</v>
      </c>
      <c r="G171" s="248" t="s">
        <v>300</v>
      </c>
      <c r="H171" s="249">
        <v>5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194</v>
      </c>
      <c r="AT171" s="257" t="s">
        <v>190</v>
      </c>
      <c r="AU171" s="257" t="s">
        <v>80</v>
      </c>
      <c r="AY171" s="16" t="s">
        <v>188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194</v>
      </c>
      <c r="BM171" s="257" t="s">
        <v>597</v>
      </c>
    </row>
    <row r="172" s="2" customFormat="1" ht="16.5" customHeight="1">
      <c r="A172" s="37"/>
      <c r="B172" s="38"/>
      <c r="C172" s="245" t="s">
        <v>73</v>
      </c>
      <c r="D172" s="245" t="s">
        <v>190</v>
      </c>
      <c r="E172" s="246" t="s">
        <v>901</v>
      </c>
      <c r="F172" s="247" t="s">
        <v>902</v>
      </c>
      <c r="G172" s="248" t="s">
        <v>300</v>
      </c>
      <c r="H172" s="249">
        <v>2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194</v>
      </c>
      <c r="AT172" s="257" t="s">
        <v>190</v>
      </c>
      <c r="AU172" s="257" t="s">
        <v>80</v>
      </c>
      <c r="AY172" s="16" t="s">
        <v>188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194</v>
      </c>
      <c r="BM172" s="257" t="s">
        <v>230</v>
      </c>
    </row>
    <row r="173" s="2" customFormat="1" ht="16.5" customHeight="1">
      <c r="A173" s="37"/>
      <c r="B173" s="38"/>
      <c r="C173" s="245" t="s">
        <v>73</v>
      </c>
      <c r="D173" s="245" t="s">
        <v>190</v>
      </c>
      <c r="E173" s="246" t="s">
        <v>903</v>
      </c>
      <c r="F173" s="247" t="s">
        <v>904</v>
      </c>
      <c r="G173" s="248" t="s">
        <v>300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194</v>
      </c>
      <c r="AT173" s="257" t="s">
        <v>190</v>
      </c>
      <c r="AU173" s="257" t="s">
        <v>80</v>
      </c>
      <c r="AY173" s="16" t="s">
        <v>188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194</v>
      </c>
      <c r="BM173" s="257" t="s">
        <v>246</v>
      </c>
    </row>
    <row r="174" s="12" customFormat="1" ht="25.92" customHeight="1">
      <c r="A174" s="12"/>
      <c r="B174" s="229"/>
      <c r="C174" s="230"/>
      <c r="D174" s="231" t="s">
        <v>72</v>
      </c>
      <c r="E174" s="232" t="s">
        <v>774</v>
      </c>
      <c r="F174" s="232" t="s">
        <v>905</v>
      </c>
      <c r="G174" s="230"/>
      <c r="H174" s="230"/>
      <c r="I174" s="233"/>
      <c r="J174" s="234">
        <f>BK174</f>
        <v>0</v>
      </c>
      <c r="K174" s="230"/>
      <c r="L174" s="235"/>
      <c r="M174" s="236"/>
      <c r="N174" s="237"/>
      <c r="O174" s="237"/>
      <c r="P174" s="238">
        <f>SUM(P175:P178)</f>
        <v>0</v>
      </c>
      <c r="Q174" s="237"/>
      <c r="R174" s="238">
        <f>SUM(R175:R178)</f>
        <v>0</v>
      </c>
      <c r="S174" s="237"/>
      <c r="T174" s="239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0" t="s">
        <v>80</v>
      </c>
      <c r="AT174" s="241" t="s">
        <v>72</v>
      </c>
      <c r="AU174" s="241" t="s">
        <v>73</v>
      </c>
      <c r="AY174" s="240" t="s">
        <v>188</v>
      </c>
      <c r="BK174" s="242">
        <f>SUM(BK175:BK178)</f>
        <v>0</v>
      </c>
    </row>
    <row r="175" s="2" customFormat="1" ht="33" customHeight="1">
      <c r="A175" s="37"/>
      <c r="B175" s="38"/>
      <c r="C175" s="245" t="s">
        <v>73</v>
      </c>
      <c r="D175" s="245" t="s">
        <v>190</v>
      </c>
      <c r="E175" s="246" t="s">
        <v>906</v>
      </c>
      <c r="F175" s="247" t="s">
        <v>907</v>
      </c>
      <c r="G175" s="248" t="s">
        <v>215</v>
      </c>
      <c r="H175" s="249">
        <v>2.052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194</v>
      </c>
      <c r="AT175" s="257" t="s">
        <v>190</v>
      </c>
      <c r="AU175" s="257" t="s">
        <v>80</v>
      </c>
      <c r="AY175" s="16" t="s">
        <v>188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194</v>
      </c>
      <c r="BM175" s="257" t="s">
        <v>257</v>
      </c>
    </row>
    <row r="176" s="2" customFormat="1" ht="33" customHeight="1">
      <c r="A176" s="37"/>
      <c r="B176" s="38"/>
      <c r="C176" s="245" t="s">
        <v>73</v>
      </c>
      <c r="D176" s="245" t="s">
        <v>190</v>
      </c>
      <c r="E176" s="246" t="s">
        <v>908</v>
      </c>
      <c r="F176" s="247" t="s">
        <v>909</v>
      </c>
      <c r="G176" s="248" t="s">
        <v>215</v>
      </c>
      <c r="H176" s="249">
        <v>6.4199999999999999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194</v>
      </c>
      <c r="AT176" s="257" t="s">
        <v>190</v>
      </c>
      <c r="AU176" s="257" t="s">
        <v>80</v>
      </c>
      <c r="AY176" s="16" t="s">
        <v>188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194</v>
      </c>
      <c r="BM176" s="257" t="s">
        <v>679</v>
      </c>
    </row>
    <row r="177" s="2" customFormat="1" ht="44.25" customHeight="1">
      <c r="A177" s="37"/>
      <c r="B177" s="38"/>
      <c r="C177" s="245" t="s">
        <v>73</v>
      </c>
      <c r="D177" s="245" t="s">
        <v>190</v>
      </c>
      <c r="E177" s="246" t="s">
        <v>910</v>
      </c>
      <c r="F177" s="247" t="s">
        <v>911</v>
      </c>
      <c r="G177" s="248" t="s">
        <v>215</v>
      </c>
      <c r="H177" s="249">
        <v>4.2000000000000002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194</v>
      </c>
      <c r="AT177" s="257" t="s">
        <v>190</v>
      </c>
      <c r="AU177" s="257" t="s">
        <v>80</v>
      </c>
      <c r="AY177" s="16" t="s">
        <v>188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194</v>
      </c>
      <c r="BM177" s="257" t="s">
        <v>681</v>
      </c>
    </row>
    <row r="178" s="2" customFormat="1" ht="44.25" customHeight="1">
      <c r="A178" s="37"/>
      <c r="B178" s="38"/>
      <c r="C178" s="245" t="s">
        <v>73</v>
      </c>
      <c r="D178" s="245" t="s">
        <v>190</v>
      </c>
      <c r="E178" s="246" t="s">
        <v>912</v>
      </c>
      <c r="F178" s="247" t="s">
        <v>913</v>
      </c>
      <c r="G178" s="248" t="s">
        <v>215</v>
      </c>
      <c r="H178" s="249">
        <v>3.456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194</v>
      </c>
      <c r="AT178" s="257" t="s">
        <v>190</v>
      </c>
      <c r="AU178" s="257" t="s">
        <v>80</v>
      </c>
      <c r="AY178" s="16" t="s">
        <v>188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194</v>
      </c>
      <c r="BM178" s="257" t="s">
        <v>683</v>
      </c>
    </row>
    <row r="179" s="12" customFormat="1" ht="25.92" customHeight="1">
      <c r="A179" s="12"/>
      <c r="B179" s="229"/>
      <c r="C179" s="230"/>
      <c r="D179" s="231" t="s">
        <v>72</v>
      </c>
      <c r="E179" s="232" t="s">
        <v>786</v>
      </c>
      <c r="F179" s="232" t="s">
        <v>791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SUM(P180:P183)</f>
        <v>0</v>
      </c>
      <c r="Q179" s="237"/>
      <c r="R179" s="238">
        <f>SUM(R180:R183)</f>
        <v>0</v>
      </c>
      <c r="S179" s="237"/>
      <c r="T179" s="239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80</v>
      </c>
      <c r="AT179" s="241" t="s">
        <v>72</v>
      </c>
      <c r="AU179" s="241" t="s">
        <v>73</v>
      </c>
      <c r="AY179" s="240" t="s">
        <v>188</v>
      </c>
      <c r="BK179" s="242">
        <f>SUM(BK180:BK183)</f>
        <v>0</v>
      </c>
    </row>
    <row r="180" s="2" customFormat="1" ht="21.75" customHeight="1">
      <c r="A180" s="37"/>
      <c r="B180" s="38"/>
      <c r="C180" s="245" t="s">
        <v>73</v>
      </c>
      <c r="D180" s="245" t="s">
        <v>190</v>
      </c>
      <c r="E180" s="246" t="s">
        <v>914</v>
      </c>
      <c r="F180" s="247" t="s">
        <v>915</v>
      </c>
      <c r="G180" s="248" t="s">
        <v>193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194</v>
      </c>
      <c r="AT180" s="257" t="s">
        <v>190</v>
      </c>
      <c r="AU180" s="257" t="s">
        <v>80</v>
      </c>
      <c r="AY180" s="16" t="s">
        <v>188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194</v>
      </c>
      <c r="BM180" s="257" t="s">
        <v>685</v>
      </c>
    </row>
    <row r="181" s="2" customFormat="1" ht="16.5" customHeight="1">
      <c r="A181" s="37"/>
      <c r="B181" s="38"/>
      <c r="C181" s="245" t="s">
        <v>73</v>
      </c>
      <c r="D181" s="245" t="s">
        <v>190</v>
      </c>
      <c r="E181" s="246" t="s">
        <v>916</v>
      </c>
      <c r="F181" s="247" t="s">
        <v>917</v>
      </c>
      <c r="G181" s="248" t="s">
        <v>193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194</v>
      </c>
      <c r="AT181" s="257" t="s">
        <v>190</v>
      </c>
      <c r="AU181" s="257" t="s">
        <v>80</v>
      </c>
      <c r="AY181" s="16" t="s">
        <v>188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194</v>
      </c>
      <c r="BM181" s="257" t="s">
        <v>690</v>
      </c>
    </row>
    <row r="182" s="2" customFormat="1" ht="16.5" customHeight="1">
      <c r="A182" s="37"/>
      <c r="B182" s="38"/>
      <c r="C182" s="245" t="s">
        <v>73</v>
      </c>
      <c r="D182" s="245" t="s">
        <v>190</v>
      </c>
      <c r="E182" s="246" t="s">
        <v>918</v>
      </c>
      <c r="F182" s="247" t="s">
        <v>919</v>
      </c>
      <c r="G182" s="248" t="s">
        <v>193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194</v>
      </c>
      <c r="AT182" s="257" t="s">
        <v>190</v>
      </c>
      <c r="AU182" s="257" t="s">
        <v>80</v>
      </c>
      <c r="AY182" s="16" t="s">
        <v>188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194</v>
      </c>
      <c r="BM182" s="257" t="s">
        <v>694</v>
      </c>
    </row>
    <row r="183" s="2" customFormat="1" ht="16.5" customHeight="1">
      <c r="A183" s="37"/>
      <c r="B183" s="38"/>
      <c r="C183" s="245" t="s">
        <v>73</v>
      </c>
      <c r="D183" s="245" t="s">
        <v>190</v>
      </c>
      <c r="E183" s="246" t="s">
        <v>920</v>
      </c>
      <c r="F183" s="247" t="s">
        <v>409</v>
      </c>
      <c r="G183" s="248" t="s">
        <v>193</v>
      </c>
      <c r="H183" s="249">
        <v>1</v>
      </c>
      <c r="I183" s="250"/>
      <c r="J183" s="251">
        <f>ROUND(I183*H183,2)</f>
        <v>0</v>
      </c>
      <c r="K183" s="252"/>
      <c r="L183" s="43"/>
      <c r="M183" s="295" t="s">
        <v>1</v>
      </c>
      <c r="N183" s="296" t="s">
        <v>39</v>
      </c>
      <c r="O183" s="297"/>
      <c r="P183" s="298">
        <f>O183*H183</f>
        <v>0</v>
      </c>
      <c r="Q183" s="298">
        <v>0</v>
      </c>
      <c r="R183" s="298">
        <f>Q183*H183</f>
        <v>0</v>
      </c>
      <c r="S183" s="298">
        <v>0</v>
      </c>
      <c r="T183" s="29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194</v>
      </c>
      <c r="AT183" s="257" t="s">
        <v>190</v>
      </c>
      <c r="AU183" s="257" t="s">
        <v>80</v>
      </c>
      <c r="AY183" s="16" t="s">
        <v>188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194</v>
      </c>
      <c r="BM183" s="257" t="s">
        <v>697</v>
      </c>
    </row>
    <row r="184" s="2" customFormat="1" ht="6.96" customHeight="1">
      <c r="A184" s="37"/>
      <c r="B184" s="65"/>
      <c r="C184" s="66"/>
      <c r="D184" s="66"/>
      <c r="E184" s="66"/>
      <c r="F184" s="66"/>
      <c r="G184" s="66"/>
      <c r="H184" s="66"/>
      <c r="I184" s="192"/>
      <c r="J184" s="66"/>
      <c r="K184" s="66"/>
      <c r="L184" s="43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sheet="1" autoFilter="0" formatColumns="0" formatRows="0" objects="1" scenarios="1" spinCount="100000" saltValue="SqdvjfZHBOKADr8UGZHqzs4fHkIj+q9FIlNV+3L4YzoOCvB9q1cMRPSFQC3ZnPtSP0hAWOLpCo5Z+KrRqz/20g==" hashValue="1vvI/G2T+io6h9JBHE6hR9gyUqcyPl5S1IF2iuKr+VX4q58I5GFdHJehpDbgQ71VU+HW2HK0agT4MFEwKUTAUQ==" algorithmName="SHA-512" password="CC35"/>
  <autoFilter ref="C131:K1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>
      <c r="B8" s="19"/>
      <c r="D8" s="152" t="s">
        <v>146</v>
      </c>
      <c r="L8" s="19"/>
    </row>
    <row r="9" s="1" customFormat="1" ht="16.5" customHeight="1">
      <c r="B9" s="19"/>
      <c r="E9" s="153" t="s">
        <v>147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148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149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150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921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ROUND((SUM(BE132:BE184)),  2)</f>
        <v>0</v>
      </c>
      <c r="G37" s="37"/>
      <c r="H37" s="37"/>
      <c r="I37" s="171">
        <v>0.20999999999999999</v>
      </c>
      <c r="J37" s="170">
        <f>ROUND(((SUM(BE132:BE184))*I37),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ROUND((SUM(BF132:BF184)),  2)</f>
        <v>0</v>
      </c>
      <c r="G38" s="37"/>
      <c r="H38" s="37"/>
      <c r="I38" s="171">
        <v>0.14999999999999999</v>
      </c>
      <c r="J38" s="170">
        <f>ROUND(((SUM(BF132:BF184))*I38),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ROUND((SUM(BG132:BG184)),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ROUND((SUM(BH132:BH184)),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ROUND((SUM(BI132:BI184)),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147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148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149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150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T.d.b - Vzduchotechnika 2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153</v>
      </c>
      <c r="D98" s="199"/>
      <c r="E98" s="199"/>
      <c r="F98" s="199"/>
      <c r="G98" s="199"/>
      <c r="H98" s="199"/>
      <c r="I98" s="200"/>
      <c r="J98" s="201" t="s">
        <v>154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155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156</v>
      </c>
    </row>
    <row r="101" s="9" customFormat="1" ht="24.96" customHeight="1">
      <c r="A101" s="9"/>
      <c r="B101" s="203"/>
      <c r="C101" s="204"/>
      <c r="D101" s="205" t="s">
        <v>821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822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823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824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825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826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827</v>
      </c>
      <c r="E107" s="206"/>
      <c r="F107" s="206"/>
      <c r="G107" s="206"/>
      <c r="H107" s="206"/>
      <c r="I107" s="207"/>
      <c r="J107" s="208">
        <f>J175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828</v>
      </c>
      <c r="E108" s="206"/>
      <c r="F108" s="206"/>
      <c r="G108" s="206"/>
      <c r="H108" s="206"/>
      <c r="I108" s="207"/>
      <c r="J108" s="208">
        <f>J180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173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T, X - 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146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147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148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149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150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T.d.b - Vzduchotechnika 2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174</v>
      </c>
      <c r="D131" s="219" t="s">
        <v>58</v>
      </c>
      <c r="E131" s="219" t="s">
        <v>54</v>
      </c>
      <c r="F131" s="219" t="s">
        <v>55</v>
      </c>
      <c r="G131" s="219" t="s">
        <v>175</v>
      </c>
      <c r="H131" s="219" t="s">
        <v>176</v>
      </c>
      <c r="I131" s="220" t="s">
        <v>177</v>
      </c>
      <c r="J131" s="221" t="s">
        <v>154</v>
      </c>
      <c r="K131" s="222" t="s">
        <v>178</v>
      </c>
      <c r="L131" s="223"/>
      <c r="M131" s="99" t="s">
        <v>1</v>
      </c>
      <c r="N131" s="100" t="s">
        <v>37</v>
      </c>
      <c r="O131" s="100" t="s">
        <v>179</v>
      </c>
      <c r="P131" s="100" t="s">
        <v>180</v>
      </c>
      <c r="Q131" s="100" t="s">
        <v>181</v>
      </c>
      <c r="R131" s="100" t="s">
        <v>182</v>
      </c>
      <c r="S131" s="100" t="s">
        <v>183</v>
      </c>
      <c r="T131" s="101" t="s">
        <v>184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185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P133+P135+P137+P142+P146+P149+P175+P180</f>
        <v>0</v>
      </c>
      <c r="Q132" s="103"/>
      <c r="R132" s="226">
        <f>R133+R135+R137+R142+R146+R149+R175+R180</f>
        <v>0</v>
      </c>
      <c r="S132" s="103"/>
      <c r="T132" s="227">
        <f>T133+T135+T137+T142+T146+T149+T175+T180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156</v>
      </c>
      <c r="BK132" s="228">
        <f>BK133+BK135+BK137+BK142+BK146+BK149+BK175+BK180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606</v>
      </c>
      <c r="F133" s="232" t="s">
        <v>829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188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190</v>
      </c>
      <c r="E134" s="246" t="s">
        <v>922</v>
      </c>
      <c r="F134" s="247" t="s">
        <v>831</v>
      </c>
      <c r="G134" s="248" t="s">
        <v>300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194</v>
      </c>
      <c r="AT134" s="257" t="s">
        <v>190</v>
      </c>
      <c r="AU134" s="257" t="s">
        <v>80</v>
      </c>
      <c r="AY134" s="16" t="s">
        <v>188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194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636</v>
      </c>
      <c r="F135" s="232" t="s">
        <v>832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188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190</v>
      </c>
      <c r="E136" s="246" t="s">
        <v>833</v>
      </c>
      <c r="F136" s="247" t="s">
        <v>834</v>
      </c>
      <c r="G136" s="248" t="s">
        <v>300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194</v>
      </c>
      <c r="AT136" s="257" t="s">
        <v>190</v>
      </c>
      <c r="AU136" s="257" t="s">
        <v>80</v>
      </c>
      <c r="AY136" s="16" t="s">
        <v>188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194</v>
      </c>
      <c r="BM136" s="257" t="s">
        <v>194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670</v>
      </c>
      <c r="F137" s="232" t="s">
        <v>835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188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190</v>
      </c>
      <c r="E138" s="246" t="s">
        <v>836</v>
      </c>
      <c r="F138" s="247" t="s">
        <v>837</v>
      </c>
      <c r="G138" s="248" t="s">
        <v>300</v>
      </c>
      <c r="H138" s="249">
        <v>3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194</v>
      </c>
      <c r="AT138" s="257" t="s">
        <v>190</v>
      </c>
      <c r="AU138" s="257" t="s">
        <v>80</v>
      </c>
      <c r="AY138" s="16" t="s">
        <v>188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194</v>
      </c>
      <c r="BM138" s="257" t="s">
        <v>228</v>
      </c>
    </row>
    <row r="139" s="2" customFormat="1" ht="16.5" customHeight="1">
      <c r="A139" s="37"/>
      <c r="B139" s="38"/>
      <c r="C139" s="245" t="s">
        <v>73</v>
      </c>
      <c r="D139" s="245" t="s">
        <v>190</v>
      </c>
      <c r="E139" s="246" t="s">
        <v>838</v>
      </c>
      <c r="F139" s="247" t="s">
        <v>839</v>
      </c>
      <c r="G139" s="248" t="s">
        <v>300</v>
      </c>
      <c r="H139" s="249">
        <v>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194</v>
      </c>
      <c r="AT139" s="257" t="s">
        <v>190</v>
      </c>
      <c r="AU139" s="257" t="s">
        <v>80</v>
      </c>
      <c r="AY139" s="16" t="s">
        <v>188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194</v>
      </c>
      <c r="BM139" s="257" t="s">
        <v>266</v>
      </c>
    </row>
    <row r="140" s="2" customFormat="1" ht="16.5" customHeight="1">
      <c r="A140" s="37"/>
      <c r="B140" s="38"/>
      <c r="C140" s="245" t="s">
        <v>73</v>
      </c>
      <c r="D140" s="245" t="s">
        <v>190</v>
      </c>
      <c r="E140" s="246" t="s">
        <v>840</v>
      </c>
      <c r="F140" s="247" t="s">
        <v>841</v>
      </c>
      <c r="G140" s="248" t="s">
        <v>300</v>
      </c>
      <c r="H140" s="249">
        <v>8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194</v>
      </c>
      <c r="AT140" s="257" t="s">
        <v>190</v>
      </c>
      <c r="AU140" s="257" t="s">
        <v>80</v>
      </c>
      <c r="AY140" s="16" t="s">
        <v>188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194</v>
      </c>
      <c r="BM140" s="257" t="s">
        <v>297</v>
      </c>
    </row>
    <row r="141" s="2" customFormat="1" ht="16.5" customHeight="1">
      <c r="A141" s="37"/>
      <c r="B141" s="38"/>
      <c r="C141" s="245" t="s">
        <v>73</v>
      </c>
      <c r="D141" s="245" t="s">
        <v>190</v>
      </c>
      <c r="E141" s="246" t="s">
        <v>842</v>
      </c>
      <c r="F141" s="247" t="s">
        <v>843</v>
      </c>
      <c r="G141" s="248" t="s">
        <v>300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194</v>
      </c>
      <c r="AT141" s="257" t="s">
        <v>190</v>
      </c>
      <c r="AU141" s="257" t="s">
        <v>80</v>
      </c>
      <c r="AY141" s="16" t="s">
        <v>188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194</v>
      </c>
      <c r="BM141" s="257" t="s">
        <v>321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686</v>
      </c>
      <c r="F142" s="232" t="s">
        <v>844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188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190</v>
      </c>
      <c r="E143" s="246" t="s">
        <v>845</v>
      </c>
      <c r="F143" s="247" t="s">
        <v>846</v>
      </c>
      <c r="G143" s="248" t="s">
        <v>300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194</v>
      </c>
      <c r="AT143" s="257" t="s">
        <v>190</v>
      </c>
      <c r="AU143" s="257" t="s">
        <v>80</v>
      </c>
      <c r="AY143" s="16" t="s">
        <v>188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194</v>
      </c>
      <c r="BM143" s="257" t="s">
        <v>333</v>
      </c>
    </row>
    <row r="144" s="2" customFormat="1" ht="16.5" customHeight="1">
      <c r="A144" s="37"/>
      <c r="B144" s="38"/>
      <c r="C144" s="245" t="s">
        <v>73</v>
      </c>
      <c r="D144" s="245" t="s">
        <v>190</v>
      </c>
      <c r="E144" s="246" t="s">
        <v>847</v>
      </c>
      <c r="F144" s="247" t="s">
        <v>848</v>
      </c>
      <c r="G144" s="248" t="s">
        <v>300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194</v>
      </c>
      <c r="AT144" s="257" t="s">
        <v>190</v>
      </c>
      <c r="AU144" s="257" t="s">
        <v>80</v>
      </c>
      <c r="AY144" s="16" t="s">
        <v>188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194</v>
      </c>
      <c r="BM144" s="257" t="s">
        <v>345</v>
      </c>
    </row>
    <row r="145" s="2" customFormat="1" ht="16.5" customHeight="1">
      <c r="A145" s="37"/>
      <c r="B145" s="38"/>
      <c r="C145" s="245" t="s">
        <v>73</v>
      </c>
      <c r="D145" s="245" t="s">
        <v>190</v>
      </c>
      <c r="E145" s="246" t="s">
        <v>849</v>
      </c>
      <c r="F145" s="247" t="s">
        <v>850</v>
      </c>
      <c r="G145" s="248" t="s">
        <v>300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194</v>
      </c>
      <c r="AT145" s="257" t="s">
        <v>190</v>
      </c>
      <c r="AU145" s="257" t="s">
        <v>80</v>
      </c>
      <c r="AY145" s="16" t="s">
        <v>188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194</v>
      </c>
      <c r="BM145" s="257" t="s">
        <v>354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755</v>
      </c>
      <c r="F146" s="232" t="s">
        <v>851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188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190</v>
      </c>
      <c r="E147" s="246" t="s">
        <v>852</v>
      </c>
      <c r="F147" s="247" t="s">
        <v>853</v>
      </c>
      <c r="G147" s="248" t="s">
        <v>300</v>
      </c>
      <c r="H147" s="249">
        <v>2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194</v>
      </c>
      <c r="AT147" s="257" t="s">
        <v>190</v>
      </c>
      <c r="AU147" s="257" t="s">
        <v>80</v>
      </c>
      <c r="AY147" s="16" t="s">
        <v>188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194</v>
      </c>
      <c r="BM147" s="257" t="s">
        <v>366</v>
      </c>
    </row>
    <row r="148" s="2" customFormat="1" ht="16.5" customHeight="1">
      <c r="A148" s="37"/>
      <c r="B148" s="38"/>
      <c r="C148" s="245" t="s">
        <v>73</v>
      </c>
      <c r="D148" s="245" t="s">
        <v>190</v>
      </c>
      <c r="E148" s="246" t="s">
        <v>854</v>
      </c>
      <c r="F148" s="247" t="s">
        <v>855</v>
      </c>
      <c r="G148" s="248" t="s">
        <v>300</v>
      </c>
      <c r="H148" s="249">
        <v>7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194</v>
      </c>
      <c r="AT148" s="257" t="s">
        <v>190</v>
      </c>
      <c r="AU148" s="257" t="s">
        <v>80</v>
      </c>
      <c r="AY148" s="16" t="s">
        <v>188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194</v>
      </c>
      <c r="BM148" s="257" t="s">
        <v>377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759</v>
      </c>
      <c r="F149" s="232" t="s">
        <v>856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SUM(P150:P174)</f>
        <v>0</v>
      </c>
      <c r="Q149" s="237"/>
      <c r="R149" s="238">
        <f>SUM(R150:R174)</f>
        <v>0</v>
      </c>
      <c r="S149" s="237"/>
      <c r="T149" s="239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188</v>
      </c>
      <c r="BK149" s="242">
        <f>SUM(BK150:BK174)</f>
        <v>0</v>
      </c>
    </row>
    <row r="150" s="2" customFormat="1" ht="21.75" customHeight="1">
      <c r="A150" s="37"/>
      <c r="B150" s="38"/>
      <c r="C150" s="245" t="s">
        <v>73</v>
      </c>
      <c r="D150" s="245" t="s">
        <v>190</v>
      </c>
      <c r="E150" s="246" t="s">
        <v>857</v>
      </c>
      <c r="F150" s="247" t="s">
        <v>858</v>
      </c>
      <c r="G150" s="248" t="s">
        <v>763</v>
      </c>
      <c r="H150" s="249">
        <v>11.279999999999999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194</v>
      </c>
      <c r="AT150" s="257" t="s">
        <v>190</v>
      </c>
      <c r="AU150" s="257" t="s">
        <v>80</v>
      </c>
      <c r="AY150" s="16" t="s">
        <v>188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194</v>
      </c>
      <c r="BM150" s="257" t="s">
        <v>391</v>
      </c>
    </row>
    <row r="151" s="2" customFormat="1" ht="21.75" customHeight="1">
      <c r="A151" s="37"/>
      <c r="B151" s="38"/>
      <c r="C151" s="245" t="s">
        <v>73</v>
      </c>
      <c r="D151" s="245" t="s">
        <v>190</v>
      </c>
      <c r="E151" s="246" t="s">
        <v>859</v>
      </c>
      <c r="F151" s="247" t="s">
        <v>860</v>
      </c>
      <c r="G151" s="248" t="s">
        <v>763</v>
      </c>
      <c r="H151" s="249">
        <v>76.799999999999997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194</v>
      </c>
      <c r="AT151" s="257" t="s">
        <v>190</v>
      </c>
      <c r="AU151" s="257" t="s">
        <v>80</v>
      </c>
      <c r="AY151" s="16" t="s">
        <v>188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194</v>
      </c>
      <c r="BM151" s="257" t="s">
        <v>399</v>
      </c>
    </row>
    <row r="152" s="2" customFormat="1" ht="21.75" customHeight="1">
      <c r="A152" s="37"/>
      <c r="B152" s="38"/>
      <c r="C152" s="245" t="s">
        <v>73</v>
      </c>
      <c r="D152" s="245" t="s">
        <v>190</v>
      </c>
      <c r="E152" s="246" t="s">
        <v>861</v>
      </c>
      <c r="F152" s="247" t="s">
        <v>862</v>
      </c>
      <c r="G152" s="248" t="s">
        <v>763</v>
      </c>
      <c r="H152" s="249">
        <v>1.95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194</v>
      </c>
      <c r="AT152" s="257" t="s">
        <v>190</v>
      </c>
      <c r="AU152" s="257" t="s">
        <v>80</v>
      </c>
      <c r="AY152" s="16" t="s">
        <v>188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194</v>
      </c>
      <c r="BM152" s="257" t="s">
        <v>410</v>
      </c>
    </row>
    <row r="153" s="2" customFormat="1" ht="21.75" customHeight="1">
      <c r="A153" s="37"/>
      <c r="B153" s="38"/>
      <c r="C153" s="245" t="s">
        <v>73</v>
      </c>
      <c r="D153" s="245" t="s">
        <v>190</v>
      </c>
      <c r="E153" s="246" t="s">
        <v>863</v>
      </c>
      <c r="F153" s="247" t="s">
        <v>864</v>
      </c>
      <c r="G153" s="248" t="s">
        <v>763</v>
      </c>
      <c r="H153" s="249">
        <v>16.920000000000002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194</v>
      </c>
      <c r="AT153" s="257" t="s">
        <v>190</v>
      </c>
      <c r="AU153" s="257" t="s">
        <v>80</v>
      </c>
      <c r="AY153" s="16" t="s">
        <v>188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194</v>
      </c>
      <c r="BM153" s="257" t="s">
        <v>427</v>
      </c>
    </row>
    <row r="154" s="2" customFormat="1" ht="21.75" customHeight="1">
      <c r="A154" s="37"/>
      <c r="B154" s="38"/>
      <c r="C154" s="245" t="s">
        <v>73</v>
      </c>
      <c r="D154" s="245" t="s">
        <v>190</v>
      </c>
      <c r="E154" s="246" t="s">
        <v>865</v>
      </c>
      <c r="F154" s="247" t="s">
        <v>866</v>
      </c>
      <c r="G154" s="248" t="s">
        <v>300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194</v>
      </c>
      <c r="AT154" s="257" t="s">
        <v>190</v>
      </c>
      <c r="AU154" s="257" t="s">
        <v>80</v>
      </c>
      <c r="AY154" s="16" t="s">
        <v>188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194</v>
      </c>
      <c r="BM154" s="257" t="s">
        <v>437</v>
      </c>
    </row>
    <row r="155" s="2" customFormat="1" ht="21.75" customHeight="1">
      <c r="A155" s="37"/>
      <c r="B155" s="38"/>
      <c r="C155" s="245" t="s">
        <v>73</v>
      </c>
      <c r="D155" s="245" t="s">
        <v>190</v>
      </c>
      <c r="E155" s="246" t="s">
        <v>923</v>
      </c>
      <c r="F155" s="247" t="s">
        <v>924</v>
      </c>
      <c r="G155" s="248" t="s">
        <v>300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194</v>
      </c>
      <c r="AT155" s="257" t="s">
        <v>190</v>
      </c>
      <c r="AU155" s="257" t="s">
        <v>80</v>
      </c>
      <c r="AY155" s="16" t="s">
        <v>188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194</v>
      </c>
      <c r="BM155" s="257" t="s">
        <v>447</v>
      </c>
    </row>
    <row r="156" s="2" customFormat="1" ht="21.75" customHeight="1">
      <c r="A156" s="37"/>
      <c r="B156" s="38"/>
      <c r="C156" s="245" t="s">
        <v>73</v>
      </c>
      <c r="D156" s="245" t="s">
        <v>190</v>
      </c>
      <c r="E156" s="246" t="s">
        <v>925</v>
      </c>
      <c r="F156" s="247" t="s">
        <v>926</v>
      </c>
      <c r="G156" s="248" t="s">
        <v>300</v>
      </c>
      <c r="H156" s="249">
        <v>4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194</v>
      </c>
      <c r="AT156" s="257" t="s">
        <v>190</v>
      </c>
      <c r="AU156" s="257" t="s">
        <v>80</v>
      </c>
      <c r="AY156" s="16" t="s">
        <v>188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194</v>
      </c>
      <c r="BM156" s="257" t="s">
        <v>457</v>
      </c>
    </row>
    <row r="157" s="2" customFormat="1" ht="21.75" customHeight="1">
      <c r="A157" s="37"/>
      <c r="B157" s="38"/>
      <c r="C157" s="245" t="s">
        <v>73</v>
      </c>
      <c r="D157" s="245" t="s">
        <v>190</v>
      </c>
      <c r="E157" s="246" t="s">
        <v>869</v>
      </c>
      <c r="F157" s="247" t="s">
        <v>870</v>
      </c>
      <c r="G157" s="248" t="s">
        <v>300</v>
      </c>
      <c r="H157" s="249">
        <v>7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194</v>
      </c>
      <c r="AT157" s="257" t="s">
        <v>190</v>
      </c>
      <c r="AU157" s="257" t="s">
        <v>80</v>
      </c>
      <c r="AY157" s="16" t="s">
        <v>188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194</v>
      </c>
      <c r="BM157" s="257" t="s">
        <v>465</v>
      </c>
    </row>
    <row r="158" s="2" customFormat="1" ht="21.75" customHeight="1">
      <c r="A158" s="37"/>
      <c r="B158" s="38"/>
      <c r="C158" s="245" t="s">
        <v>73</v>
      </c>
      <c r="D158" s="245" t="s">
        <v>190</v>
      </c>
      <c r="E158" s="246" t="s">
        <v>871</v>
      </c>
      <c r="F158" s="247" t="s">
        <v>872</v>
      </c>
      <c r="G158" s="248" t="s">
        <v>300</v>
      </c>
      <c r="H158" s="249">
        <v>29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194</v>
      </c>
      <c r="AT158" s="257" t="s">
        <v>190</v>
      </c>
      <c r="AU158" s="257" t="s">
        <v>80</v>
      </c>
      <c r="AY158" s="16" t="s">
        <v>188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194</v>
      </c>
      <c r="BM158" s="257" t="s">
        <v>473</v>
      </c>
    </row>
    <row r="159" s="2" customFormat="1" ht="21.75" customHeight="1">
      <c r="A159" s="37"/>
      <c r="B159" s="38"/>
      <c r="C159" s="245" t="s">
        <v>73</v>
      </c>
      <c r="D159" s="245" t="s">
        <v>190</v>
      </c>
      <c r="E159" s="246" t="s">
        <v>873</v>
      </c>
      <c r="F159" s="247" t="s">
        <v>874</v>
      </c>
      <c r="G159" s="248" t="s">
        <v>300</v>
      </c>
      <c r="H159" s="249">
        <v>6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194</v>
      </c>
      <c r="AT159" s="257" t="s">
        <v>190</v>
      </c>
      <c r="AU159" s="257" t="s">
        <v>80</v>
      </c>
      <c r="AY159" s="16" t="s">
        <v>188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194</v>
      </c>
      <c r="BM159" s="257" t="s">
        <v>481</v>
      </c>
    </row>
    <row r="160" s="2" customFormat="1" ht="21.75" customHeight="1">
      <c r="A160" s="37"/>
      <c r="B160" s="38"/>
      <c r="C160" s="245" t="s">
        <v>73</v>
      </c>
      <c r="D160" s="245" t="s">
        <v>190</v>
      </c>
      <c r="E160" s="246" t="s">
        <v>875</v>
      </c>
      <c r="F160" s="247" t="s">
        <v>876</v>
      </c>
      <c r="G160" s="248" t="s">
        <v>300</v>
      </c>
      <c r="H160" s="249">
        <v>9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194</v>
      </c>
      <c r="AT160" s="257" t="s">
        <v>190</v>
      </c>
      <c r="AU160" s="257" t="s">
        <v>80</v>
      </c>
      <c r="AY160" s="16" t="s">
        <v>188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194</v>
      </c>
      <c r="BM160" s="257" t="s">
        <v>489</v>
      </c>
    </row>
    <row r="161" s="2" customFormat="1" ht="33" customHeight="1">
      <c r="A161" s="37"/>
      <c r="B161" s="38"/>
      <c r="C161" s="245" t="s">
        <v>73</v>
      </c>
      <c r="D161" s="245" t="s">
        <v>190</v>
      </c>
      <c r="E161" s="246" t="s">
        <v>877</v>
      </c>
      <c r="F161" s="247" t="s">
        <v>878</v>
      </c>
      <c r="G161" s="248" t="s">
        <v>300</v>
      </c>
      <c r="H161" s="249">
        <v>11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194</v>
      </c>
      <c r="AT161" s="257" t="s">
        <v>190</v>
      </c>
      <c r="AU161" s="257" t="s">
        <v>80</v>
      </c>
      <c r="AY161" s="16" t="s">
        <v>188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194</v>
      </c>
      <c r="BM161" s="257" t="s">
        <v>499</v>
      </c>
    </row>
    <row r="162" s="2" customFormat="1" ht="21.75" customHeight="1">
      <c r="A162" s="37"/>
      <c r="B162" s="38"/>
      <c r="C162" s="245" t="s">
        <v>73</v>
      </c>
      <c r="D162" s="245" t="s">
        <v>190</v>
      </c>
      <c r="E162" s="246" t="s">
        <v>879</v>
      </c>
      <c r="F162" s="247" t="s">
        <v>880</v>
      </c>
      <c r="G162" s="248" t="s">
        <v>300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194</v>
      </c>
      <c r="AT162" s="257" t="s">
        <v>190</v>
      </c>
      <c r="AU162" s="257" t="s">
        <v>80</v>
      </c>
      <c r="AY162" s="16" t="s">
        <v>188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194</v>
      </c>
      <c r="BM162" s="257" t="s">
        <v>507</v>
      </c>
    </row>
    <row r="163" s="2" customFormat="1" ht="21.75" customHeight="1">
      <c r="A163" s="37"/>
      <c r="B163" s="38"/>
      <c r="C163" s="245" t="s">
        <v>73</v>
      </c>
      <c r="D163" s="245" t="s">
        <v>190</v>
      </c>
      <c r="E163" s="246" t="s">
        <v>881</v>
      </c>
      <c r="F163" s="247" t="s">
        <v>882</v>
      </c>
      <c r="G163" s="248" t="s">
        <v>300</v>
      </c>
      <c r="H163" s="249">
        <v>6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194</v>
      </c>
      <c r="AT163" s="257" t="s">
        <v>190</v>
      </c>
      <c r="AU163" s="257" t="s">
        <v>80</v>
      </c>
      <c r="AY163" s="16" t="s">
        <v>188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194</v>
      </c>
      <c r="BM163" s="257" t="s">
        <v>515</v>
      </c>
    </row>
    <row r="164" s="2" customFormat="1" ht="16.5" customHeight="1">
      <c r="A164" s="37"/>
      <c r="B164" s="38"/>
      <c r="C164" s="245" t="s">
        <v>73</v>
      </c>
      <c r="D164" s="245" t="s">
        <v>190</v>
      </c>
      <c r="E164" s="246" t="s">
        <v>883</v>
      </c>
      <c r="F164" s="247" t="s">
        <v>884</v>
      </c>
      <c r="G164" s="248" t="s">
        <v>300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194</v>
      </c>
      <c r="AT164" s="257" t="s">
        <v>190</v>
      </c>
      <c r="AU164" s="257" t="s">
        <v>80</v>
      </c>
      <c r="AY164" s="16" t="s">
        <v>188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194</v>
      </c>
      <c r="BM164" s="257" t="s">
        <v>523</v>
      </c>
    </row>
    <row r="165" s="2" customFormat="1" ht="16.5" customHeight="1">
      <c r="A165" s="37"/>
      <c r="B165" s="38"/>
      <c r="C165" s="245" t="s">
        <v>73</v>
      </c>
      <c r="D165" s="245" t="s">
        <v>190</v>
      </c>
      <c r="E165" s="246" t="s">
        <v>885</v>
      </c>
      <c r="F165" s="247" t="s">
        <v>886</v>
      </c>
      <c r="G165" s="248" t="s">
        <v>300</v>
      </c>
      <c r="H165" s="249">
        <v>4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194</v>
      </c>
      <c r="AT165" s="257" t="s">
        <v>190</v>
      </c>
      <c r="AU165" s="257" t="s">
        <v>80</v>
      </c>
      <c r="AY165" s="16" t="s">
        <v>188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194</v>
      </c>
      <c r="BM165" s="257" t="s">
        <v>531</v>
      </c>
    </row>
    <row r="166" s="2" customFormat="1" ht="16.5" customHeight="1">
      <c r="A166" s="37"/>
      <c r="B166" s="38"/>
      <c r="C166" s="245" t="s">
        <v>73</v>
      </c>
      <c r="D166" s="245" t="s">
        <v>190</v>
      </c>
      <c r="E166" s="246" t="s">
        <v>887</v>
      </c>
      <c r="F166" s="247" t="s">
        <v>888</v>
      </c>
      <c r="G166" s="248" t="s">
        <v>300</v>
      </c>
      <c r="H166" s="249">
        <v>8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194</v>
      </c>
      <c r="AT166" s="257" t="s">
        <v>190</v>
      </c>
      <c r="AU166" s="257" t="s">
        <v>80</v>
      </c>
      <c r="AY166" s="16" t="s">
        <v>188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194</v>
      </c>
      <c r="BM166" s="257" t="s">
        <v>541</v>
      </c>
    </row>
    <row r="167" s="2" customFormat="1" ht="16.5" customHeight="1">
      <c r="A167" s="37"/>
      <c r="B167" s="38"/>
      <c r="C167" s="245" t="s">
        <v>73</v>
      </c>
      <c r="D167" s="245" t="s">
        <v>190</v>
      </c>
      <c r="E167" s="246" t="s">
        <v>889</v>
      </c>
      <c r="F167" s="247" t="s">
        <v>890</v>
      </c>
      <c r="G167" s="248" t="s">
        <v>300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194</v>
      </c>
      <c r="AT167" s="257" t="s">
        <v>190</v>
      </c>
      <c r="AU167" s="257" t="s">
        <v>80</v>
      </c>
      <c r="AY167" s="16" t="s">
        <v>188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194</v>
      </c>
      <c r="BM167" s="257" t="s">
        <v>553</v>
      </c>
    </row>
    <row r="168" s="2" customFormat="1" ht="16.5" customHeight="1">
      <c r="A168" s="37"/>
      <c r="B168" s="38"/>
      <c r="C168" s="245" t="s">
        <v>73</v>
      </c>
      <c r="D168" s="245" t="s">
        <v>190</v>
      </c>
      <c r="E168" s="246" t="s">
        <v>891</v>
      </c>
      <c r="F168" s="247" t="s">
        <v>892</v>
      </c>
      <c r="G168" s="248" t="s">
        <v>300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194</v>
      </c>
      <c r="AT168" s="257" t="s">
        <v>190</v>
      </c>
      <c r="AU168" s="257" t="s">
        <v>80</v>
      </c>
      <c r="AY168" s="16" t="s">
        <v>188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194</v>
      </c>
      <c r="BM168" s="257" t="s">
        <v>568</v>
      </c>
    </row>
    <row r="169" s="2" customFormat="1" ht="16.5" customHeight="1">
      <c r="A169" s="37"/>
      <c r="B169" s="38"/>
      <c r="C169" s="245" t="s">
        <v>73</v>
      </c>
      <c r="D169" s="245" t="s">
        <v>190</v>
      </c>
      <c r="E169" s="246" t="s">
        <v>893</v>
      </c>
      <c r="F169" s="247" t="s">
        <v>894</v>
      </c>
      <c r="G169" s="248" t="s">
        <v>300</v>
      </c>
      <c r="H169" s="249">
        <v>2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194</v>
      </c>
      <c r="AT169" s="257" t="s">
        <v>190</v>
      </c>
      <c r="AU169" s="257" t="s">
        <v>80</v>
      </c>
      <c r="AY169" s="16" t="s">
        <v>188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194</v>
      </c>
      <c r="BM169" s="257" t="s">
        <v>575</v>
      </c>
    </row>
    <row r="170" s="2" customFormat="1" ht="16.5" customHeight="1">
      <c r="A170" s="37"/>
      <c r="B170" s="38"/>
      <c r="C170" s="245" t="s">
        <v>73</v>
      </c>
      <c r="D170" s="245" t="s">
        <v>190</v>
      </c>
      <c r="E170" s="246" t="s">
        <v>895</v>
      </c>
      <c r="F170" s="247" t="s">
        <v>896</v>
      </c>
      <c r="G170" s="248" t="s">
        <v>300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194</v>
      </c>
      <c r="AT170" s="257" t="s">
        <v>190</v>
      </c>
      <c r="AU170" s="257" t="s">
        <v>80</v>
      </c>
      <c r="AY170" s="16" t="s">
        <v>188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194</v>
      </c>
      <c r="BM170" s="257" t="s">
        <v>585</v>
      </c>
    </row>
    <row r="171" s="2" customFormat="1" ht="16.5" customHeight="1">
      <c r="A171" s="37"/>
      <c r="B171" s="38"/>
      <c r="C171" s="245" t="s">
        <v>73</v>
      </c>
      <c r="D171" s="245" t="s">
        <v>190</v>
      </c>
      <c r="E171" s="246" t="s">
        <v>897</v>
      </c>
      <c r="F171" s="247" t="s">
        <v>898</v>
      </c>
      <c r="G171" s="248" t="s">
        <v>300</v>
      </c>
      <c r="H171" s="249">
        <v>2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194</v>
      </c>
      <c r="AT171" s="257" t="s">
        <v>190</v>
      </c>
      <c r="AU171" s="257" t="s">
        <v>80</v>
      </c>
      <c r="AY171" s="16" t="s">
        <v>188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194</v>
      </c>
      <c r="BM171" s="257" t="s">
        <v>597</v>
      </c>
    </row>
    <row r="172" s="2" customFormat="1" ht="16.5" customHeight="1">
      <c r="A172" s="37"/>
      <c r="B172" s="38"/>
      <c r="C172" s="245" t="s">
        <v>73</v>
      </c>
      <c r="D172" s="245" t="s">
        <v>190</v>
      </c>
      <c r="E172" s="246" t="s">
        <v>899</v>
      </c>
      <c r="F172" s="247" t="s">
        <v>900</v>
      </c>
      <c r="G172" s="248" t="s">
        <v>300</v>
      </c>
      <c r="H172" s="249">
        <v>7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194</v>
      </c>
      <c r="AT172" s="257" t="s">
        <v>190</v>
      </c>
      <c r="AU172" s="257" t="s">
        <v>80</v>
      </c>
      <c r="AY172" s="16" t="s">
        <v>188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194</v>
      </c>
      <c r="BM172" s="257" t="s">
        <v>230</v>
      </c>
    </row>
    <row r="173" s="2" customFormat="1" ht="16.5" customHeight="1">
      <c r="A173" s="37"/>
      <c r="B173" s="38"/>
      <c r="C173" s="245" t="s">
        <v>73</v>
      </c>
      <c r="D173" s="245" t="s">
        <v>190</v>
      </c>
      <c r="E173" s="246" t="s">
        <v>901</v>
      </c>
      <c r="F173" s="247" t="s">
        <v>902</v>
      </c>
      <c r="G173" s="248" t="s">
        <v>300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194</v>
      </c>
      <c r="AT173" s="257" t="s">
        <v>190</v>
      </c>
      <c r="AU173" s="257" t="s">
        <v>80</v>
      </c>
      <c r="AY173" s="16" t="s">
        <v>188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194</v>
      </c>
      <c r="BM173" s="257" t="s">
        <v>246</v>
      </c>
    </row>
    <row r="174" s="2" customFormat="1" ht="16.5" customHeight="1">
      <c r="A174" s="37"/>
      <c r="B174" s="38"/>
      <c r="C174" s="245" t="s">
        <v>73</v>
      </c>
      <c r="D174" s="245" t="s">
        <v>190</v>
      </c>
      <c r="E174" s="246" t="s">
        <v>903</v>
      </c>
      <c r="F174" s="247" t="s">
        <v>904</v>
      </c>
      <c r="G174" s="248" t="s">
        <v>300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194</v>
      </c>
      <c r="AT174" s="257" t="s">
        <v>190</v>
      </c>
      <c r="AU174" s="257" t="s">
        <v>80</v>
      </c>
      <c r="AY174" s="16" t="s">
        <v>188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194</v>
      </c>
      <c r="BM174" s="257" t="s">
        <v>257</v>
      </c>
    </row>
    <row r="175" s="12" customFormat="1" ht="25.92" customHeight="1">
      <c r="A175" s="12"/>
      <c r="B175" s="229"/>
      <c r="C175" s="230"/>
      <c r="D175" s="231" t="s">
        <v>72</v>
      </c>
      <c r="E175" s="232" t="s">
        <v>774</v>
      </c>
      <c r="F175" s="232" t="s">
        <v>905</v>
      </c>
      <c r="G175" s="230"/>
      <c r="H175" s="230"/>
      <c r="I175" s="233"/>
      <c r="J175" s="234">
        <f>BK175</f>
        <v>0</v>
      </c>
      <c r="K175" s="230"/>
      <c r="L175" s="235"/>
      <c r="M175" s="236"/>
      <c r="N175" s="237"/>
      <c r="O175" s="237"/>
      <c r="P175" s="238">
        <f>SUM(P176:P179)</f>
        <v>0</v>
      </c>
      <c r="Q175" s="237"/>
      <c r="R175" s="238">
        <f>SUM(R176:R179)</f>
        <v>0</v>
      </c>
      <c r="S175" s="237"/>
      <c r="T175" s="239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73</v>
      </c>
      <c r="AY175" s="240" t="s">
        <v>188</v>
      </c>
      <c r="BK175" s="242">
        <f>SUM(BK176:BK179)</f>
        <v>0</v>
      </c>
    </row>
    <row r="176" s="2" customFormat="1" ht="33" customHeight="1">
      <c r="A176" s="37"/>
      <c r="B176" s="38"/>
      <c r="C176" s="245" t="s">
        <v>73</v>
      </c>
      <c r="D176" s="245" t="s">
        <v>190</v>
      </c>
      <c r="E176" s="246" t="s">
        <v>906</v>
      </c>
      <c r="F176" s="247" t="s">
        <v>907</v>
      </c>
      <c r="G176" s="248" t="s">
        <v>215</v>
      </c>
      <c r="H176" s="249">
        <v>2.556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194</v>
      </c>
      <c r="AT176" s="257" t="s">
        <v>190</v>
      </c>
      <c r="AU176" s="257" t="s">
        <v>80</v>
      </c>
      <c r="AY176" s="16" t="s">
        <v>188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194</v>
      </c>
      <c r="BM176" s="257" t="s">
        <v>679</v>
      </c>
    </row>
    <row r="177" s="2" customFormat="1" ht="33" customHeight="1">
      <c r="A177" s="37"/>
      <c r="B177" s="38"/>
      <c r="C177" s="245" t="s">
        <v>73</v>
      </c>
      <c r="D177" s="245" t="s">
        <v>190</v>
      </c>
      <c r="E177" s="246" t="s">
        <v>908</v>
      </c>
      <c r="F177" s="247" t="s">
        <v>909</v>
      </c>
      <c r="G177" s="248" t="s">
        <v>215</v>
      </c>
      <c r="H177" s="249">
        <v>7.3680000000000003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194</v>
      </c>
      <c r="AT177" s="257" t="s">
        <v>190</v>
      </c>
      <c r="AU177" s="257" t="s">
        <v>80</v>
      </c>
      <c r="AY177" s="16" t="s">
        <v>188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194</v>
      </c>
      <c r="BM177" s="257" t="s">
        <v>681</v>
      </c>
    </row>
    <row r="178" s="2" customFormat="1" ht="44.25" customHeight="1">
      <c r="A178" s="37"/>
      <c r="B178" s="38"/>
      <c r="C178" s="245" t="s">
        <v>73</v>
      </c>
      <c r="D178" s="245" t="s">
        <v>190</v>
      </c>
      <c r="E178" s="246" t="s">
        <v>910</v>
      </c>
      <c r="F178" s="247" t="s">
        <v>911</v>
      </c>
      <c r="G178" s="248" t="s">
        <v>215</v>
      </c>
      <c r="H178" s="249">
        <v>4.1639999999999997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194</v>
      </c>
      <c r="AT178" s="257" t="s">
        <v>190</v>
      </c>
      <c r="AU178" s="257" t="s">
        <v>80</v>
      </c>
      <c r="AY178" s="16" t="s">
        <v>188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194</v>
      </c>
      <c r="BM178" s="257" t="s">
        <v>683</v>
      </c>
    </row>
    <row r="179" s="2" customFormat="1" ht="44.25" customHeight="1">
      <c r="A179" s="37"/>
      <c r="B179" s="38"/>
      <c r="C179" s="245" t="s">
        <v>73</v>
      </c>
      <c r="D179" s="245" t="s">
        <v>190</v>
      </c>
      <c r="E179" s="246" t="s">
        <v>912</v>
      </c>
      <c r="F179" s="247" t="s">
        <v>913</v>
      </c>
      <c r="G179" s="248" t="s">
        <v>215</v>
      </c>
      <c r="H179" s="249">
        <v>3.7679999999999998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194</v>
      </c>
      <c r="AT179" s="257" t="s">
        <v>190</v>
      </c>
      <c r="AU179" s="257" t="s">
        <v>80</v>
      </c>
      <c r="AY179" s="16" t="s">
        <v>188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194</v>
      </c>
      <c r="BM179" s="257" t="s">
        <v>685</v>
      </c>
    </row>
    <row r="180" s="12" customFormat="1" ht="25.92" customHeight="1">
      <c r="A180" s="12"/>
      <c r="B180" s="229"/>
      <c r="C180" s="230"/>
      <c r="D180" s="231" t="s">
        <v>72</v>
      </c>
      <c r="E180" s="232" t="s">
        <v>786</v>
      </c>
      <c r="F180" s="232" t="s">
        <v>791</v>
      </c>
      <c r="G180" s="230"/>
      <c r="H180" s="230"/>
      <c r="I180" s="233"/>
      <c r="J180" s="234">
        <f>BK180</f>
        <v>0</v>
      </c>
      <c r="K180" s="230"/>
      <c r="L180" s="235"/>
      <c r="M180" s="236"/>
      <c r="N180" s="237"/>
      <c r="O180" s="237"/>
      <c r="P180" s="238">
        <f>SUM(P181:P184)</f>
        <v>0</v>
      </c>
      <c r="Q180" s="237"/>
      <c r="R180" s="238">
        <f>SUM(R181:R184)</f>
        <v>0</v>
      </c>
      <c r="S180" s="237"/>
      <c r="T180" s="239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80</v>
      </c>
      <c r="AT180" s="241" t="s">
        <v>72</v>
      </c>
      <c r="AU180" s="241" t="s">
        <v>73</v>
      </c>
      <c r="AY180" s="240" t="s">
        <v>188</v>
      </c>
      <c r="BK180" s="242">
        <f>SUM(BK181:BK184)</f>
        <v>0</v>
      </c>
    </row>
    <row r="181" s="2" customFormat="1" ht="21.75" customHeight="1">
      <c r="A181" s="37"/>
      <c r="B181" s="38"/>
      <c r="C181" s="245" t="s">
        <v>73</v>
      </c>
      <c r="D181" s="245" t="s">
        <v>190</v>
      </c>
      <c r="E181" s="246" t="s">
        <v>914</v>
      </c>
      <c r="F181" s="247" t="s">
        <v>915</v>
      </c>
      <c r="G181" s="248" t="s">
        <v>193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194</v>
      </c>
      <c r="AT181" s="257" t="s">
        <v>190</v>
      </c>
      <c r="AU181" s="257" t="s">
        <v>80</v>
      </c>
      <c r="AY181" s="16" t="s">
        <v>188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194</v>
      </c>
      <c r="BM181" s="257" t="s">
        <v>690</v>
      </c>
    </row>
    <row r="182" s="2" customFormat="1" ht="16.5" customHeight="1">
      <c r="A182" s="37"/>
      <c r="B182" s="38"/>
      <c r="C182" s="245" t="s">
        <v>73</v>
      </c>
      <c r="D182" s="245" t="s">
        <v>190</v>
      </c>
      <c r="E182" s="246" t="s">
        <v>927</v>
      </c>
      <c r="F182" s="247" t="s">
        <v>917</v>
      </c>
      <c r="G182" s="248" t="s">
        <v>193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194</v>
      </c>
      <c r="AT182" s="257" t="s">
        <v>190</v>
      </c>
      <c r="AU182" s="257" t="s">
        <v>80</v>
      </c>
      <c r="AY182" s="16" t="s">
        <v>188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194</v>
      </c>
      <c r="BM182" s="257" t="s">
        <v>694</v>
      </c>
    </row>
    <row r="183" s="2" customFormat="1" ht="16.5" customHeight="1">
      <c r="A183" s="37"/>
      <c r="B183" s="38"/>
      <c r="C183" s="245" t="s">
        <v>73</v>
      </c>
      <c r="D183" s="245" t="s">
        <v>190</v>
      </c>
      <c r="E183" s="246" t="s">
        <v>918</v>
      </c>
      <c r="F183" s="247" t="s">
        <v>919</v>
      </c>
      <c r="G183" s="248" t="s">
        <v>193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194</v>
      </c>
      <c r="AT183" s="257" t="s">
        <v>190</v>
      </c>
      <c r="AU183" s="257" t="s">
        <v>80</v>
      </c>
      <c r="AY183" s="16" t="s">
        <v>188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194</v>
      </c>
      <c r="BM183" s="257" t="s">
        <v>697</v>
      </c>
    </row>
    <row r="184" s="2" customFormat="1" ht="16.5" customHeight="1">
      <c r="A184" s="37"/>
      <c r="B184" s="38"/>
      <c r="C184" s="245" t="s">
        <v>73</v>
      </c>
      <c r="D184" s="245" t="s">
        <v>190</v>
      </c>
      <c r="E184" s="246" t="s">
        <v>920</v>
      </c>
      <c r="F184" s="247" t="s">
        <v>409</v>
      </c>
      <c r="G184" s="248" t="s">
        <v>193</v>
      </c>
      <c r="H184" s="249">
        <v>1</v>
      </c>
      <c r="I184" s="250"/>
      <c r="J184" s="251">
        <f>ROUND(I184*H184,2)</f>
        <v>0</v>
      </c>
      <c r="K184" s="252"/>
      <c r="L184" s="43"/>
      <c r="M184" s="295" t="s">
        <v>1</v>
      </c>
      <c r="N184" s="296" t="s">
        <v>39</v>
      </c>
      <c r="O184" s="297"/>
      <c r="P184" s="298">
        <f>O184*H184</f>
        <v>0</v>
      </c>
      <c r="Q184" s="298">
        <v>0</v>
      </c>
      <c r="R184" s="298">
        <f>Q184*H184</f>
        <v>0</v>
      </c>
      <c r="S184" s="298">
        <v>0</v>
      </c>
      <c r="T184" s="29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194</v>
      </c>
      <c r="AT184" s="257" t="s">
        <v>190</v>
      </c>
      <c r="AU184" s="257" t="s">
        <v>80</v>
      </c>
      <c r="AY184" s="16" t="s">
        <v>188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194</v>
      </c>
      <c r="BM184" s="257" t="s">
        <v>811</v>
      </c>
    </row>
    <row r="185" s="2" customFormat="1" ht="6.96" customHeight="1">
      <c r="A185" s="37"/>
      <c r="B185" s="65"/>
      <c r="C185" s="66"/>
      <c r="D185" s="66"/>
      <c r="E185" s="66"/>
      <c r="F185" s="66"/>
      <c r="G185" s="66"/>
      <c r="H185" s="66"/>
      <c r="I185" s="192"/>
      <c r="J185" s="66"/>
      <c r="K185" s="66"/>
      <c r="L185" s="43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sheetProtection sheet="1" autoFilter="0" formatColumns="0" formatRows="0" objects="1" scenarios="1" spinCount="100000" saltValue="xMIlExrFHDVR88oDZlw+7AyVBvQsXZQ5hTwXrjJ7r5/b5LmgRNLqCXsZEVl6q4jeWV8KlV/cI5tx3GZ52YVXZA==" hashValue="k01fYThoL5kL3u5FUFqge7ZEy22IBpI6NSAeEe8TMfiGSm7a8rVNk1E1FYODbzhuym6kaNr1LTFpw4BmadbXsA==" algorithmName="SHA-512" password="CC35"/>
  <autoFilter ref="C131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>
      <c r="B8" s="19"/>
      <c r="D8" s="152" t="s">
        <v>146</v>
      </c>
      <c r="L8" s="19"/>
    </row>
    <row r="9" s="1" customFormat="1" ht="16.5" customHeight="1">
      <c r="B9" s="19"/>
      <c r="E9" s="153" t="s">
        <v>147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148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149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150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928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ROUND((SUM(BE132:BE178)),  2)</f>
        <v>0</v>
      </c>
      <c r="G37" s="37"/>
      <c r="H37" s="37"/>
      <c r="I37" s="171">
        <v>0.20999999999999999</v>
      </c>
      <c r="J37" s="170">
        <f>ROUND(((SUM(BE132:BE178))*I37),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ROUND((SUM(BF132:BF178)),  2)</f>
        <v>0</v>
      </c>
      <c r="G38" s="37"/>
      <c r="H38" s="37"/>
      <c r="I38" s="171">
        <v>0.14999999999999999</v>
      </c>
      <c r="J38" s="170">
        <f>ROUND(((SUM(BF132:BF178))*I38),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ROUND((SUM(BG132:BG178)),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ROUND((SUM(BH132:BH178)),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ROUND((SUM(BI132:BI178)),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147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148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149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150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T.d.c - Vzduchotechnika 3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153</v>
      </c>
      <c r="D98" s="199"/>
      <c r="E98" s="199"/>
      <c r="F98" s="199"/>
      <c r="G98" s="199"/>
      <c r="H98" s="199"/>
      <c r="I98" s="200"/>
      <c r="J98" s="201" t="s">
        <v>154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155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156</v>
      </c>
    </row>
    <row r="101" s="9" customFormat="1" ht="24.96" customHeight="1">
      <c r="A101" s="9"/>
      <c r="B101" s="203"/>
      <c r="C101" s="204"/>
      <c r="D101" s="205" t="s">
        <v>821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822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823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824</v>
      </c>
      <c r="E104" s="206"/>
      <c r="F104" s="206"/>
      <c r="G104" s="206"/>
      <c r="H104" s="206"/>
      <c r="I104" s="207"/>
      <c r="J104" s="208">
        <f>J141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825</v>
      </c>
      <c r="E105" s="206"/>
      <c r="F105" s="206"/>
      <c r="G105" s="206"/>
      <c r="H105" s="206"/>
      <c r="I105" s="207"/>
      <c r="J105" s="208">
        <f>J145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826</v>
      </c>
      <c r="E106" s="206"/>
      <c r="F106" s="206"/>
      <c r="G106" s="206"/>
      <c r="H106" s="206"/>
      <c r="I106" s="207"/>
      <c r="J106" s="208">
        <f>J147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827</v>
      </c>
      <c r="E107" s="206"/>
      <c r="F107" s="206"/>
      <c r="G107" s="206"/>
      <c r="H107" s="206"/>
      <c r="I107" s="207"/>
      <c r="J107" s="208">
        <f>J169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828</v>
      </c>
      <c r="E108" s="206"/>
      <c r="F108" s="206"/>
      <c r="G108" s="206"/>
      <c r="H108" s="206"/>
      <c r="I108" s="207"/>
      <c r="J108" s="208">
        <f>J174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173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T, X - 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146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147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148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149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150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T.d.c - Vzduchotechnika 3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174</v>
      </c>
      <c r="D131" s="219" t="s">
        <v>58</v>
      </c>
      <c r="E131" s="219" t="s">
        <v>54</v>
      </c>
      <c r="F131" s="219" t="s">
        <v>55</v>
      </c>
      <c r="G131" s="219" t="s">
        <v>175</v>
      </c>
      <c r="H131" s="219" t="s">
        <v>176</v>
      </c>
      <c r="I131" s="220" t="s">
        <v>177</v>
      </c>
      <c r="J131" s="221" t="s">
        <v>154</v>
      </c>
      <c r="K131" s="222" t="s">
        <v>178</v>
      </c>
      <c r="L131" s="223"/>
      <c r="M131" s="99" t="s">
        <v>1</v>
      </c>
      <c r="N131" s="100" t="s">
        <v>37</v>
      </c>
      <c r="O131" s="100" t="s">
        <v>179</v>
      </c>
      <c r="P131" s="100" t="s">
        <v>180</v>
      </c>
      <c r="Q131" s="100" t="s">
        <v>181</v>
      </c>
      <c r="R131" s="100" t="s">
        <v>182</v>
      </c>
      <c r="S131" s="100" t="s">
        <v>183</v>
      </c>
      <c r="T131" s="101" t="s">
        <v>184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185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P133+P135+P137+P141+P145+P147+P169+P174</f>
        <v>0</v>
      </c>
      <c r="Q132" s="103"/>
      <c r="R132" s="226">
        <f>R133+R135+R137+R141+R145+R147+R169+R174</f>
        <v>0</v>
      </c>
      <c r="S132" s="103"/>
      <c r="T132" s="227">
        <f>T133+T135+T137+T141+T145+T147+T169+T174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156</v>
      </c>
      <c r="BK132" s="228">
        <f>BK133+BK135+BK137+BK141+BK145+BK147+BK169+BK174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606</v>
      </c>
      <c r="F133" s="232" t="s">
        <v>829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188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190</v>
      </c>
      <c r="E134" s="246" t="s">
        <v>929</v>
      </c>
      <c r="F134" s="247" t="s">
        <v>831</v>
      </c>
      <c r="G134" s="248" t="s">
        <v>300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194</v>
      </c>
      <c r="AT134" s="257" t="s">
        <v>190</v>
      </c>
      <c r="AU134" s="257" t="s">
        <v>80</v>
      </c>
      <c r="AY134" s="16" t="s">
        <v>188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194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636</v>
      </c>
      <c r="F135" s="232" t="s">
        <v>832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188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190</v>
      </c>
      <c r="E136" s="246" t="s">
        <v>833</v>
      </c>
      <c r="F136" s="247" t="s">
        <v>834</v>
      </c>
      <c r="G136" s="248" t="s">
        <v>300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194</v>
      </c>
      <c r="AT136" s="257" t="s">
        <v>190</v>
      </c>
      <c r="AU136" s="257" t="s">
        <v>80</v>
      </c>
      <c r="AY136" s="16" t="s">
        <v>188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194</v>
      </c>
      <c r="BM136" s="257" t="s">
        <v>194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670</v>
      </c>
      <c r="F137" s="232" t="s">
        <v>835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SUM(P138:P140)</f>
        <v>0</v>
      </c>
      <c r="Q137" s="237"/>
      <c r="R137" s="238">
        <f>SUM(R138:R140)</f>
        <v>0</v>
      </c>
      <c r="S137" s="237"/>
      <c r="T137" s="23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188</v>
      </c>
      <c r="BK137" s="242">
        <f>SUM(BK138:BK140)</f>
        <v>0</v>
      </c>
    </row>
    <row r="138" s="2" customFormat="1" ht="16.5" customHeight="1">
      <c r="A138" s="37"/>
      <c r="B138" s="38"/>
      <c r="C138" s="245" t="s">
        <v>73</v>
      </c>
      <c r="D138" s="245" t="s">
        <v>190</v>
      </c>
      <c r="E138" s="246" t="s">
        <v>838</v>
      </c>
      <c r="F138" s="247" t="s">
        <v>839</v>
      </c>
      <c r="G138" s="248" t="s">
        <v>300</v>
      </c>
      <c r="H138" s="249">
        <v>4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194</v>
      </c>
      <c r="AT138" s="257" t="s">
        <v>190</v>
      </c>
      <c r="AU138" s="257" t="s">
        <v>80</v>
      </c>
      <c r="AY138" s="16" t="s">
        <v>188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194</v>
      </c>
      <c r="BM138" s="257" t="s">
        <v>228</v>
      </c>
    </row>
    <row r="139" s="2" customFormat="1" ht="16.5" customHeight="1">
      <c r="A139" s="37"/>
      <c r="B139" s="38"/>
      <c r="C139" s="245" t="s">
        <v>73</v>
      </c>
      <c r="D139" s="245" t="s">
        <v>190</v>
      </c>
      <c r="E139" s="246" t="s">
        <v>840</v>
      </c>
      <c r="F139" s="247" t="s">
        <v>841</v>
      </c>
      <c r="G139" s="248" t="s">
        <v>300</v>
      </c>
      <c r="H139" s="249">
        <v>3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194</v>
      </c>
      <c r="AT139" s="257" t="s">
        <v>190</v>
      </c>
      <c r="AU139" s="257" t="s">
        <v>80</v>
      </c>
      <c r="AY139" s="16" t="s">
        <v>188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194</v>
      </c>
      <c r="BM139" s="257" t="s">
        <v>266</v>
      </c>
    </row>
    <row r="140" s="2" customFormat="1" ht="16.5" customHeight="1">
      <c r="A140" s="37"/>
      <c r="B140" s="38"/>
      <c r="C140" s="245" t="s">
        <v>73</v>
      </c>
      <c r="D140" s="245" t="s">
        <v>190</v>
      </c>
      <c r="E140" s="246" t="s">
        <v>842</v>
      </c>
      <c r="F140" s="247" t="s">
        <v>843</v>
      </c>
      <c r="G140" s="248" t="s">
        <v>300</v>
      </c>
      <c r="H140" s="249">
        <v>2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194</v>
      </c>
      <c r="AT140" s="257" t="s">
        <v>190</v>
      </c>
      <c r="AU140" s="257" t="s">
        <v>80</v>
      </c>
      <c r="AY140" s="16" t="s">
        <v>188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194</v>
      </c>
      <c r="BM140" s="257" t="s">
        <v>297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686</v>
      </c>
      <c r="F141" s="232" t="s">
        <v>844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SUM(P142:P144)</f>
        <v>0</v>
      </c>
      <c r="Q141" s="237"/>
      <c r="R141" s="238">
        <f>SUM(R142:R144)</f>
        <v>0</v>
      </c>
      <c r="S141" s="237"/>
      <c r="T141" s="239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188</v>
      </c>
      <c r="BK141" s="242">
        <f>SUM(BK142:BK144)</f>
        <v>0</v>
      </c>
    </row>
    <row r="142" s="2" customFormat="1" ht="16.5" customHeight="1">
      <c r="A142" s="37"/>
      <c r="B142" s="38"/>
      <c r="C142" s="245" t="s">
        <v>73</v>
      </c>
      <c r="D142" s="245" t="s">
        <v>190</v>
      </c>
      <c r="E142" s="246" t="s">
        <v>845</v>
      </c>
      <c r="F142" s="247" t="s">
        <v>846</v>
      </c>
      <c r="G142" s="248" t="s">
        <v>300</v>
      </c>
      <c r="H142" s="249">
        <v>2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194</v>
      </c>
      <c r="AT142" s="257" t="s">
        <v>190</v>
      </c>
      <c r="AU142" s="257" t="s">
        <v>80</v>
      </c>
      <c r="AY142" s="16" t="s">
        <v>188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194</v>
      </c>
      <c r="BM142" s="257" t="s">
        <v>321</v>
      </c>
    </row>
    <row r="143" s="2" customFormat="1" ht="16.5" customHeight="1">
      <c r="A143" s="37"/>
      <c r="B143" s="38"/>
      <c r="C143" s="245" t="s">
        <v>73</v>
      </c>
      <c r="D143" s="245" t="s">
        <v>190</v>
      </c>
      <c r="E143" s="246" t="s">
        <v>847</v>
      </c>
      <c r="F143" s="247" t="s">
        <v>848</v>
      </c>
      <c r="G143" s="248" t="s">
        <v>300</v>
      </c>
      <c r="H143" s="249">
        <v>2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194</v>
      </c>
      <c r="AT143" s="257" t="s">
        <v>190</v>
      </c>
      <c r="AU143" s="257" t="s">
        <v>80</v>
      </c>
      <c r="AY143" s="16" t="s">
        <v>188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194</v>
      </c>
      <c r="BM143" s="257" t="s">
        <v>333</v>
      </c>
    </row>
    <row r="144" s="2" customFormat="1" ht="16.5" customHeight="1">
      <c r="A144" s="37"/>
      <c r="B144" s="38"/>
      <c r="C144" s="245" t="s">
        <v>73</v>
      </c>
      <c r="D144" s="245" t="s">
        <v>190</v>
      </c>
      <c r="E144" s="246" t="s">
        <v>849</v>
      </c>
      <c r="F144" s="247" t="s">
        <v>850</v>
      </c>
      <c r="G144" s="248" t="s">
        <v>300</v>
      </c>
      <c r="H144" s="249">
        <v>2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194</v>
      </c>
      <c r="AT144" s="257" t="s">
        <v>190</v>
      </c>
      <c r="AU144" s="257" t="s">
        <v>80</v>
      </c>
      <c r="AY144" s="16" t="s">
        <v>188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194</v>
      </c>
      <c r="BM144" s="257" t="s">
        <v>345</v>
      </c>
    </row>
    <row r="145" s="12" customFormat="1" ht="25.92" customHeight="1">
      <c r="A145" s="12"/>
      <c r="B145" s="229"/>
      <c r="C145" s="230"/>
      <c r="D145" s="231" t="s">
        <v>72</v>
      </c>
      <c r="E145" s="232" t="s">
        <v>755</v>
      </c>
      <c r="F145" s="232" t="s">
        <v>851</v>
      </c>
      <c r="G145" s="230"/>
      <c r="H145" s="230"/>
      <c r="I145" s="233"/>
      <c r="J145" s="234">
        <f>BK145</f>
        <v>0</v>
      </c>
      <c r="K145" s="230"/>
      <c r="L145" s="235"/>
      <c r="M145" s="236"/>
      <c r="N145" s="237"/>
      <c r="O145" s="237"/>
      <c r="P145" s="238">
        <f>P146</f>
        <v>0</v>
      </c>
      <c r="Q145" s="237"/>
      <c r="R145" s="238">
        <f>R146</f>
        <v>0</v>
      </c>
      <c r="S145" s="237"/>
      <c r="T145" s="239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0" t="s">
        <v>80</v>
      </c>
      <c r="AT145" s="241" t="s">
        <v>72</v>
      </c>
      <c r="AU145" s="241" t="s">
        <v>73</v>
      </c>
      <c r="AY145" s="240" t="s">
        <v>188</v>
      </c>
      <c r="BK145" s="242">
        <f>BK146</f>
        <v>0</v>
      </c>
    </row>
    <row r="146" s="2" customFormat="1" ht="16.5" customHeight="1">
      <c r="A146" s="37"/>
      <c r="B146" s="38"/>
      <c r="C146" s="245" t="s">
        <v>73</v>
      </c>
      <c r="D146" s="245" t="s">
        <v>190</v>
      </c>
      <c r="E146" s="246" t="s">
        <v>854</v>
      </c>
      <c r="F146" s="247" t="s">
        <v>855</v>
      </c>
      <c r="G146" s="248" t="s">
        <v>300</v>
      </c>
      <c r="H146" s="249">
        <v>4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194</v>
      </c>
      <c r="AT146" s="257" t="s">
        <v>190</v>
      </c>
      <c r="AU146" s="257" t="s">
        <v>80</v>
      </c>
      <c r="AY146" s="16" t="s">
        <v>188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194</v>
      </c>
      <c r="BM146" s="257" t="s">
        <v>354</v>
      </c>
    </row>
    <row r="147" s="12" customFormat="1" ht="25.92" customHeight="1">
      <c r="A147" s="12"/>
      <c r="B147" s="229"/>
      <c r="C147" s="230"/>
      <c r="D147" s="231" t="s">
        <v>72</v>
      </c>
      <c r="E147" s="232" t="s">
        <v>759</v>
      </c>
      <c r="F147" s="232" t="s">
        <v>856</v>
      </c>
      <c r="G147" s="230"/>
      <c r="H147" s="230"/>
      <c r="I147" s="233"/>
      <c r="J147" s="234">
        <f>BK147</f>
        <v>0</v>
      </c>
      <c r="K147" s="230"/>
      <c r="L147" s="235"/>
      <c r="M147" s="236"/>
      <c r="N147" s="237"/>
      <c r="O147" s="237"/>
      <c r="P147" s="238">
        <f>SUM(P148:P168)</f>
        <v>0</v>
      </c>
      <c r="Q147" s="237"/>
      <c r="R147" s="238">
        <f>SUM(R148:R168)</f>
        <v>0</v>
      </c>
      <c r="S147" s="237"/>
      <c r="T147" s="239">
        <f>SUM(T148:T168)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80</v>
      </c>
      <c r="AT147" s="241" t="s">
        <v>72</v>
      </c>
      <c r="AU147" s="241" t="s">
        <v>73</v>
      </c>
      <c r="AY147" s="240" t="s">
        <v>188</v>
      </c>
      <c r="BK147" s="242">
        <f>SUM(BK148:BK168)</f>
        <v>0</v>
      </c>
    </row>
    <row r="148" s="2" customFormat="1" ht="21.75" customHeight="1">
      <c r="A148" s="37"/>
      <c r="B148" s="38"/>
      <c r="C148" s="245" t="s">
        <v>73</v>
      </c>
      <c r="D148" s="245" t="s">
        <v>190</v>
      </c>
      <c r="E148" s="246" t="s">
        <v>857</v>
      </c>
      <c r="F148" s="247" t="s">
        <v>858</v>
      </c>
      <c r="G148" s="248" t="s">
        <v>763</v>
      </c>
      <c r="H148" s="249">
        <v>3.2519999999999998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194</v>
      </c>
      <c r="AT148" s="257" t="s">
        <v>190</v>
      </c>
      <c r="AU148" s="257" t="s">
        <v>80</v>
      </c>
      <c r="AY148" s="16" t="s">
        <v>188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194</v>
      </c>
      <c r="BM148" s="257" t="s">
        <v>366</v>
      </c>
    </row>
    <row r="149" s="2" customFormat="1" ht="21.75" customHeight="1">
      <c r="A149" s="37"/>
      <c r="B149" s="38"/>
      <c r="C149" s="245" t="s">
        <v>73</v>
      </c>
      <c r="D149" s="245" t="s">
        <v>190</v>
      </c>
      <c r="E149" s="246" t="s">
        <v>859</v>
      </c>
      <c r="F149" s="247" t="s">
        <v>860</v>
      </c>
      <c r="G149" s="248" t="s">
        <v>763</v>
      </c>
      <c r="H149" s="249">
        <v>35.351999999999997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194</v>
      </c>
      <c r="AT149" s="257" t="s">
        <v>190</v>
      </c>
      <c r="AU149" s="257" t="s">
        <v>80</v>
      </c>
      <c r="AY149" s="16" t="s">
        <v>188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194</v>
      </c>
      <c r="BM149" s="257" t="s">
        <v>377</v>
      </c>
    </row>
    <row r="150" s="2" customFormat="1" ht="21.75" customHeight="1">
      <c r="A150" s="37"/>
      <c r="B150" s="38"/>
      <c r="C150" s="245" t="s">
        <v>73</v>
      </c>
      <c r="D150" s="245" t="s">
        <v>190</v>
      </c>
      <c r="E150" s="246" t="s">
        <v>863</v>
      </c>
      <c r="F150" s="247" t="s">
        <v>864</v>
      </c>
      <c r="G150" s="248" t="s">
        <v>763</v>
      </c>
      <c r="H150" s="249">
        <v>17.280000000000001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194</v>
      </c>
      <c r="AT150" s="257" t="s">
        <v>190</v>
      </c>
      <c r="AU150" s="257" t="s">
        <v>80</v>
      </c>
      <c r="AY150" s="16" t="s">
        <v>188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194</v>
      </c>
      <c r="BM150" s="257" t="s">
        <v>391</v>
      </c>
    </row>
    <row r="151" s="2" customFormat="1" ht="21.75" customHeight="1">
      <c r="A151" s="37"/>
      <c r="B151" s="38"/>
      <c r="C151" s="245" t="s">
        <v>73</v>
      </c>
      <c r="D151" s="245" t="s">
        <v>190</v>
      </c>
      <c r="E151" s="246" t="s">
        <v>930</v>
      </c>
      <c r="F151" s="247" t="s">
        <v>931</v>
      </c>
      <c r="G151" s="248" t="s">
        <v>300</v>
      </c>
      <c r="H151" s="249">
        <v>6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194</v>
      </c>
      <c r="AT151" s="257" t="s">
        <v>190</v>
      </c>
      <c r="AU151" s="257" t="s">
        <v>80</v>
      </c>
      <c r="AY151" s="16" t="s">
        <v>188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194</v>
      </c>
      <c r="BM151" s="257" t="s">
        <v>399</v>
      </c>
    </row>
    <row r="152" s="2" customFormat="1" ht="21.75" customHeight="1">
      <c r="A152" s="37"/>
      <c r="B152" s="38"/>
      <c r="C152" s="245" t="s">
        <v>73</v>
      </c>
      <c r="D152" s="245" t="s">
        <v>190</v>
      </c>
      <c r="E152" s="246" t="s">
        <v>867</v>
      </c>
      <c r="F152" s="247" t="s">
        <v>868</v>
      </c>
      <c r="G152" s="248" t="s">
        <v>300</v>
      </c>
      <c r="H152" s="249">
        <v>5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194</v>
      </c>
      <c r="AT152" s="257" t="s">
        <v>190</v>
      </c>
      <c r="AU152" s="257" t="s">
        <v>80</v>
      </c>
      <c r="AY152" s="16" t="s">
        <v>188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194</v>
      </c>
      <c r="BM152" s="257" t="s">
        <v>410</v>
      </c>
    </row>
    <row r="153" s="2" customFormat="1" ht="21.75" customHeight="1">
      <c r="A153" s="37"/>
      <c r="B153" s="38"/>
      <c r="C153" s="245" t="s">
        <v>73</v>
      </c>
      <c r="D153" s="245" t="s">
        <v>190</v>
      </c>
      <c r="E153" s="246" t="s">
        <v>869</v>
      </c>
      <c r="F153" s="247" t="s">
        <v>870</v>
      </c>
      <c r="G153" s="248" t="s">
        <v>300</v>
      </c>
      <c r="H153" s="249">
        <v>2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194</v>
      </c>
      <c r="AT153" s="257" t="s">
        <v>190</v>
      </c>
      <c r="AU153" s="257" t="s">
        <v>80</v>
      </c>
      <c r="AY153" s="16" t="s">
        <v>188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194</v>
      </c>
      <c r="BM153" s="257" t="s">
        <v>427</v>
      </c>
    </row>
    <row r="154" s="2" customFormat="1" ht="21.75" customHeight="1">
      <c r="A154" s="37"/>
      <c r="B154" s="38"/>
      <c r="C154" s="245" t="s">
        <v>73</v>
      </c>
      <c r="D154" s="245" t="s">
        <v>190</v>
      </c>
      <c r="E154" s="246" t="s">
        <v>871</v>
      </c>
      <c r="F154" s="247" t="s">
        <v>872</v>
      </c>
      <c r="G154" s="248" t="s">
        <v>300</v>
      </c>
      <c r="H154" s="249">
        <v>9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194</v>
      </c>
      <c r="AT154" s="257" t="s">
        <v>190</v>
      </c>
      <c r="AU154" s="257" t="s">
        <v>80</v>
      </c>
      <c r="AY154" s="16" t="s">
        <v>188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194</v>
      </c>
      <c r="BM154" s="257" t="s">
        <v>437</v>
      </c>
    </row>
    <row r="155" s="2" customFormat="1" ht="21.75" customHeight="1">
      <c r="A155" s="37"/>
      <c r="B155" s="38"/>
      <c r="C155" s="245" t="s">
        <v>73</v>
      </c>
      <c r="D155" s="245" t="s">
        <v>190</v>
      </c>
      <c r="E155" s="246" t="s">
        <v>873</v>
      </c>
      <c r="F155" s="247" t="s">
        <v>874</v>
      </c>
      <c r="G155" s="248" t="s">
        <v>300</v>
      </c>
      <c r="H155" s="249">
        <v>9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194</v>
      </c>
      <c r="AT155" s="257" t="s">
        <v>190</v>
      </c>
      <c r="AU155" s="257" t="s">
        <v>80</v>
      </c>
      <c r="AY155" s="16" t="s">
        <v>188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194</v>
      </c>
      <c r="BM155" s="257" t="s">
        <v>447</v>
      </c>
    </row>
    <row r="156" s="2" customFormat="1" ht="21.75" customHeight="1">
      <c r="A156" s="37"/>
      <c r="B156" s="38"/>
      <c r="C156" s="245" t="s">
        <v>73</v>
      </c>
      <c r="D156" s="245" t="s">
        <v>190</v>
      </c>
      <c r="E156" s="246" t="s">
        <v>875</v>
      </c>
      <c r="F156" s="247" t="s">
        <v>876</v>
      </c>
      <c r="G156" s="248" t="s">
        <v>300</v>
      </c>
      <c r="H156" s="249">
        <v>3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194</v>
      </c>
      <c r="AT156" s="257" t="s">
        <v>190</v>
      </c>
      <c r="AU156" s="257" t="s">
        <v>80</v>
      </c>
      <c r="AY156" s="16" t="s">
        <v>188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194</v>
      </c>
      <c r="BM156" s="257" t="s">
        <v>457</v>
      </c>
    </row>
    <row r="157" s="2" customFormat="1" ht="33" customHeight="1">
      <c r="A157" s="37"/>
      <c r="B157" s="38"/>
      <c r="C157" s="245" t="s">
        <v>73</v>
      </c>
      <c r="D157" s="245" t="s">
        <v>190</v>
      </c>
      <c r="E157" s="246" t="s">
        <v>877</v>
      </c>
      <c r="F157" s="247" t="s">
        <v>878</v>
      </c>
      <c r="G157" s="248" t="s">
        <v>300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194</v>
      </c>
      <c r="AT157" s="257" t="s">
        <v>190</v>
      </c>
      <c r="AU157" s="257" t="s">
        <v>80</v>
      </c>
      <c r="AY157" s="16" t="s">
        <v>188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194</v>
      </c>
      <c r="BM157" s="257" t="s">
        <v>465</v>
      </c>
    </row>
    <row r="158" s="2" customFormat="1" ht="21.75" customHeight="1">
      <c r="A158" s="37"/>
      <c r="B158" s="38"/>
      <c r="C158" s="245" t="s">
        <v>73</v>
      </c>
      <c r="D158" s="245" t="s">
        <v>190</v>
      </c>
      <c r="E158" s="246" t="s">
        <v>879</v>
      </c>
      <c r="F158" s="247" t="s">
        <v>880</v>
      </c>
      <c r="G158" s="248" t="s">
        <v>300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194</v>
      </c>
      <c r="AT158" s="257" t="s">
        <v>190</v>
      </c>
      <c r="AU158" s="257" t="s">
        <v>80</v>
      </c>
      <c r="AY158" s="16" t="s">
        <v>188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194</v>
      </c>
      <c r="BM158" s="257" t="s">
        <v>473</v>
      </c>
    </row>
    <row r="159" s="2" customFormat="1" ht="21.75" customHeight="1">
      <c r="A159" s="37"/>
      <c r="B159" s="38"/>
      <c r="C159" s="245" t="s">
        <v>73</v>
      </c>
      <c r="D159" s="245" t="s">
        <v>190</v>
      </c>
      <c r="E159" s="246" t="s">
        <v>881</v>
      </c>
      <c r="F159" s="247" t="s">
        <v>882</v>
      </c>
      <c r="G159" s="248" t="s">
        <v>300</v>
      </c>
      <c r="H159" s="249">
        <v>2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194</v>
      </c>
      <c r="AT159" s="257" t="s">
        <v>190</v>
      </c>
      <c r="AU159" s="257" t="s">
        <v>80</v>
      </c>
      <c r="AY159" s="16" t="s">
        <v>188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194</v>
      </c>
      <c r="BM159" s="257" t="s">
        <v>481</v>
      </c>
    </row>
    <row r="160" s="2" customFormat="1" ht="16.5" customHeight="1">
      <c r="A160" s="37"/>
      <c r="B160" s="38"/>
      <c r="C160" s="245" t="s">
        <v>73</v>
      </c>
      <c r="D160" s="245" t="s">
        <v>190</v>
      </c>
      <c r="E160" s="246" t="s">
        <v>885</v>
      </c>
      <c r="F160" s="247" t="s">
        <v>886</v>
      </c>
      <c r="G160" s="248" t="s">
        <v>300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194</v>
      </c>
      <c r="AT160" s="257" t="s">
        <v>190</v>
      </c>
      <c r="AU160" s="257" t="s">
        <v>80</v>
      </c>
      <c r="AY160" s="16" t="s">
        <v>188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194</v>
      </c>
      <c r="BM160" s="257" t="s">
        <v>489</v>
      </c>
    </row>
    <row r="161" s="2" customFormat="1" ht="16.5" customHeight="1">
      <c r="A161" s="37"/>
      <c r="B161" s="38"/>
      <c r="C161" s="245" t="s">
        <v>73</v>
      </c>
      <c r="D161" s="245" t="s">
        <v>190</v>
      </c>
      <c r="E161" s="246" t="s">
        <v>887</v>
      </c>
      <c r="F161" s="247" t="s">
        <v>888</v>
      </c>
      <c r="G161" s="248" t="s">
        <v>300</v>
      </c>
      <c r="H161" s="249">
        <v>2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194</v>
      </c>
      <c r="AT161" s="257" t="s">
        <v>190</v>
      </c>
      <c r="AU161" s="257" t="s">
        <v>80</v>
      </c>
      <c r="AY161" s="16" t="s">
        <v>188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194</v>
      </c>
      <c r="BM161" s="257" t="s">
        <v>499</v>
      </c>
    </row>
    <row r="162" s="2" customFormat="1" ht="16.5" customHeight="1">
      <c r="A162" s="37"/>
      <c r="B162" s="38"/>
      <c r="C162" s="245" t="s">
        <v>73</v>
      </c>
      <c r="D162" s="245" t="s">
        <v>190</v>
      </c>
      <c r="E162" s="246" t="s">
        <v>889</v>
      </c>
      <c r="F162" s="247" t="s">
        <v>890</v>
      </c>
      <c r="G162" s="248" t="s">
        <v>300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194</v>
      </c>
      <c r="AT162" s="257" t="s">
        <v>190</v>
      </c>
      <c r="AU162" s="257" t="s">
        <v>80</v>
      </c>
      <c r="AY162" s="16" t="s">
        <v>188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194</v>
      </c>
      <c r="BM162" s="257" t="s">
        <v>507</v>
      </c>
    </row>
    <row r="163" s="2" customFormat="1" ht="16.5" customHeight="1">
      <c r="A163" s="37"/>
      <c r="B163" s="38"/>
      <c r="C163" s="245" t="s">
        <v>73</v>
      </c>
      <c r="D163" s="245" t="s">
        <v>190</v>
      </c>
      <c r="E163" s="246" t="s">
        <v>932</v>
      </c>
      <c r="F163" s="247" t="s">
        <v>933</v>
      </c>
      <c r="G163" s="248" t="s">
        <v>300</v>
      </c>
      <c r="H163" s="249">
        <v>2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194</v>
      </c>
      <c r="AT163" s="257" t="s">
        <v>190</v>
      </c>
      <c r="AU163" s="257" t="s">
        <v>80</v>
      </c>
      <c r="AY163" s="16" t="s">
        <v>188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194</v>
      </c>
      <c r="BM163" s="257" t="s">
        <v>515</v>
      </c>
    </row>
    <row r="164" s="2" customFormat="1" ht="16.5" customHeight="1">
      <c r="A164" s="37"/>
      <c r="B164" s="38"/>
      <c r="C164" s="245" t="s">
        <v>73</v>
      </c>
      <c r="D164" s="245" t="s">
        <v>190</v>
      </c>
      <c r="E164" s="246" t="s">
        <v>934</v>
      </c>
      <c r="F164" s="247" t="s">
        <v>935</v>
      </c>
      <c r="G164" s="248" t="s">
        <v>300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194</v>
      </c>
      <c r="AT164" s="257" t="s">
        <v>190</v>
      </c>
      <c r="AU164" s="257" t="s">
        <v>80</v>
      </c>
      <c r="AY164" s="16" t="s">
        <v>188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194</v>
      </c>
      <c r="BM164" s="257" t="s">
        <v>523</v>
      </c>
    </row>
    <row r="165" s="2" customFormat="1" ht="16.5" customHeight="1">
      <c r="A165" s="37"/>
      <c r="B165" s="38"/>
      <c r="C165" s="245" t="s">
        <v>73</v>
      </c>
      <c r="D165" s="245" t="s">
        <v>190</v>
      </c>
      <c r="E165" s="246" t="s">
        <v>936</v>
      </c>
      <c r="F165" s="247" t="s">
        <v>937</v>
      </c>
      <c r="G165" s="248" t="s">
        <v>300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194</v>
      </c>
      <c r="AT165" s="257" t="s">
        <v>190</v>
      </c>
      <c r="AU165" s="257" t="s">
        <v>80</v>
      </c>
      <c r="AY165" s="16" t="s">
        <v>188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194</v>
      </c>
      <c r="BM165" s="257" t="s">
        <v>531</v>
      </c>
    </row>
    <row r="166" s="2" customFormat="1" ht="16.5" customHeight="1">
      <c r="A166" s="37"/>
      <c r="B166" s="38"/>
      <c r="C166" s="245" t="s">
        <v>73</v>
      </c>
      <c r="D166" s="245" t="s">
        <v>190</v>
      </c>
      <c r="E166" s="246" t="s">
        <v>899</v>
      </c>
      <c r="F166" s="247" t="s">
        <v>900</v>
      </c>
      <c r="G166" s="248" t="s">
        <v>300</v>
      </c>
      <c r="H166" s="249">
        <v>8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194</v>
      </c>
      <c r="AT166" s="257" t="s">
        <v>190</v>
      </c>
      <c r="AU166" s="257" t="s">
        <v>80</v>
      </c>
      <c r="AY166" s="16" t="s">
        <v>188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194</v>
      </c>
      <c r="BM166" s="257" t="s">
        <v>541</v>
      </c>
    </row>
    <row r="167" s="2" customFormat="1" ht="16.5" customHeight="1">
      <c r="A167" s="37"/>
      <c r="B167" s="38"/>
      <c r="C167" s="245" t="s">
        <v>73</v>
      </c>
      <c r="D167" s="245" t="s">
        <v>190</v>
      </c>
      <c r="E167" s="246" t="s">
        <v>901</v>
      </c>
      <c r="F167" s="247" t="s">
        <v>902</v>
      </c>
      <c r="G167" s="248" t="s">
        <v>300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194</v>
      </c>
      <c r="AT167" s="257" t="s">
        <v>190</v>
      </c>
      <c r="AU167" s="257" t="s">
        <v>80</v>
      </c>
      <c r="AY167" s="16" t="s">
        <v>188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194</v>
      </c>
      <c r="BM167" s="257" t="s">
        <v>553</v>
      </c>
    </row>
    <row r="168" s="2" customFormat="1" ht="16.5" customHeight="1">
      <c r="A168" s="37"/>
      <c r="B168" s="38"/>
      <c r="C168" s="245" t="s">
        <v>73</v>
      </c>
      <c r="D168" s="245" t="s">
        <v>190</v>
      </c>
      <c r="E168" s="246" t="s">
        <v>903</v>
      </c>
      <c r="F168" s="247" t="s">
        <v>904</v>
      </c>
      <c r="G168" s="248" t="s">
        <v>300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194</v>
      </c>
      <c r="AT168" s="257" t="s">
        <v>190</v>
      </c>
      <c r="AU168" s="257" t="s">
        <v>80</v>
      </c>
      <c r="AY168" s="16" t="s">
        <v>188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194</v>
      </c>
      <c r="BM168" s="257" t="s">
        <v>568</v>
      </c>
    </row>
    <row r="169" s="12" customFormat="1" ht="25.92" customHeight="1">
      <c r="A169" s="12"/>
      <c r="B169" s="229"/>
      <c r="C169" s="230"/>
      <c r="D169" s="231" t="s">
        <v>72</v>
      </c>
      <c r="E169" s="232" t="s">
        <v>774</v>
      </c>
      <c r="F169" s="232" t="s">
        <v>905</v>
      </c>
      <c r="G169" s="230"/>
      <c r="H169" s="230"/>
      <c r="I169" s="233"/>
      <c r="J169" s="234">
        <f>BK169</f>
        <v>0</v>
      </c>
      <c r="K169" s="230"/>
      <c r="L169" s="235"/>
      <c r="M169" s="236"/>
      <c r="N169" s="237"/>
      <c r="O169" s="237"/>
      <c r="P169" s="238">
        <f>SUM(P170:P173)</f>
        <v>0</v>
      </c>
      <c r="Q169" s="237"/>
      <c r="R169" s="238">
        <f>SUM(R170:R173)</f>
        <v>0</v>
      </c>
      <c r="S169" s="237"/>
      <c r="T169" s="239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0" t="s">
        <v>80</v>
      </c>
      <c r="AT169" s="241" t="s">
        <v>72</v>
      </c>
      <c r="AU169" s="241" t="s">
        <v>73</v>
      </c>
      <c r="AY169" s="240" t="s">
        <v>188</v>
      </c>
      <c r="BK169" s="242">
        <f>SUM(BK170:BK173)</f>
        <v>0</v>
      </c>
    </row>
    <row r="170" s="2" customFormat="1" ht="33" customHeight="1">
      <c r="A170" s="37"/>
      <c r="B170" s="38"/>
      <c r="C170" s="245" t="s">
        <v>73</v>
      </c>
      <c r="D170" s="245" t="s">
        <v>190</v>
      </c>
      <c r="E170" s="246" t="s">
        <v>938</v>
      </c>
      <c r="F170" s="247" t="s">
        <v>907</v>
      </c>
      <c r="G170" s="248" t="s">
        <v>305</v>
      </c>
      <c r="H170" s="249">
        <v>2.3759999999999999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194</v>
      </c>
      <c r="AT170" s="257" t="s">
        <v>190</v>
      </c>
      <c r="AU170" s="257" t="s">
        <v>80</v>
      </c>
      <c r="AY170" s="16" t="s">
        <v>188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194</v>
      </c>
      <c r="BM170" s="257" t="s">
        <v>575</v>
      </c>
    </row>
    <row r="171" s="2" customFormat="1" ht="33" customHeight="1">
      <c r="A171" s="37"/>
      <c r="B171" s="38"/>
      <c r="C171" s="245" t="s">
        <v>73</v>
      </c>
      <c r="D171" s="245" t="s">
        <v>190</v>
      </c>
      <c r="E171" s="246" t="s">
        <v>908</v>
      </c>
      <c r="F171" s="247" t="s">
        <v>909</v>
      </c>
      <c r="G171" s="248" t="s">
        <v>215</v>
      </c>
      <c r="H171" s="249">
        <v>7.5839999999999996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194</v>
      </c>
      <c r="AT171" s="257" t="s">
        <v>190</v>
      </c>
      <c r="AU171" s="257" t="s">
        <v>80</v>
      </c>
      <c r="AY171" s="16" t="s">
        <v>188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194</v>
      </c>
      <c r="BM171" s="257" t="s">
        <v>585</v>
      </c>
    </row>
    <row r="172" s="2" customFormat="1" ht="44.25" customHeight="1">
      <c r="A172" s="37"/>
      <c r="B172" s="38"/>
      <c r="C172" s="245" t="s">
        <v>73</v>
      </c>
      <c r="D172" s="245" t="s">
        <v>190</v>
      </c>
      <c r="E172" s="246" t="s">
        <v>910</v>
      </c>
      <c r="F172" s="247" t="s">
        <v>911</v>
      </c>
      <c r="G172" s="248" t="s">
        <v>215</v>
      </c>
      <c r="H172" s="249">
        <v>5.2800000000000002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194</v>
      </c>
      <c r="AT172" s="257" t="s">
        <v>190</v>
      </c>
      <c r="AU172" s="257" t="s">
        <v>80</v>
      </c>
      <c r="AY172" s="16" t="s">
        <v>188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194</v>
      </c>
      <c r="BM172" s="257" t="s">
        <v>597</v>
      </c>
    </row>
    <row r="173" s="2" customFormat="1" ht="44.25" customHeight="1">
      <c r="A173" s="37"/>
      <c r="B173" s="38"/>
      <c r="C173" s="245" t="s">
        <v>73</v>
      </c>
      <c r="D173" s="245" t="s">
        <v>190</v>
      </c>
      <c r="E173" s="246" t="s">
        <v>912</v>
      </c>
      <c r="F173" s="247" t="s">
        <v>913</v>
      </c>
      <c r="G173" s="248" t="s">
        <v>215</v>
      </c>
      <c r="H173" s="249">
        <v>4.2599999999999998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194</v>
      </c>
      <c r="AT173" s="257" t="s">
        <v>190</v>
      </c>
      <c r="AU173" s="257" t="s">
        <v>80</v>
      </c>
      <c r="AY173" s="16" t="s">
        <v>188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194</v>
      </c>
      <c r="BM173" s="257" t="s">
        <v>230</v>
      </c>
    </row>
    <row r="174" s="12" customFormat="1" ht="25.92" customHeight="1">
      <c r="A174" s="12"/>
      <c r="B174" s="229"/>
      <c r="C174" s="230"/>
      <c r="D174" s="231" t="s">
        <v>72</v>
      </c>
      <c r="E174" s="232" t="s">
        <v>786</v>
      </c>
      <c r="F174" s="232" t="s">
        <v>791</v>
      </c>
      <c r="G174" s="230"/>
      <c r="H174" s="230"/>
      <c r="I174" s="233"/>
      <c r="J174" s="234">
        <f>BK174</f>
        <v>0</v>
      </c>
      <c r="K174" s="230"/>
      <c r="L174" s="235"/>
      <c r="M174" s="236"/>
      <c r="N174" s="237"/>
      <c r="O174" s="237"/>
      <c r="P174" s="238">
        <f>SUM(P175:P178)</f>
        <v>0</v>
      </c>
      <c r="Q174" s="237"/>
      <c r="R174" s="238">
        <f>SUM(R175:R178)</f>
        <v>0</v>
      </c>
      <c r="S174" s="237"/>
      <c r="T174" s="239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0" t="s">
        <v>80</v>
      </c>
      <c r="AT174" s="241" t="s">
        <v>72</v>
      </c>
      <c r="AU174" s="241" t="s">
        <v>73</v>
      </c>
      <c r="AY174" s="240" t="s">
        <v>188</v>
      </c>
      <c r="BK174" s="242">
        <f>SUM(BK175:BK178)</f>
        <v>0</v>
      </c>
    </row>
    <row r="175" s="2" customFormat="1" ht="21.75" customHeight="1">
      <c r="A175" s="37"/>
      <c r="B175" s="38"/>
      <c r="C175" s="245" t="s">
        <v>73</v>
      </c>
      <c r="D175" s="245" t="s">
        <v>190</v>
      </c>
      <c r="E175" s="246" t="s">
        <v>914</v>
      </c>
      <c r="F175" s="247" t="s">
        <v>915</v>
      </c>
      <c r="G175" s="248" t="s">
        <v>193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194</v>
      </c>
      <c r="AT175" s="257" t="s">
        <v>190</v>
      </c>
      <c r="AU175" s="257" t="s">
        <v>80</v>
      </c>
      <c r="AY175" s="16" t="s">
        <v>188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194</v>
      </c>
      <c r="BM175" s="257" t="s">
        <v>246</v>
      </c>
    </row>
    <row r="176" s="2" customFormat="1" ht="16.5" customHeight="1">
      <c r="A176" s="37"/>
      <c r="B176" s="38"/>
      <c r="C176" s="245" t="s">
        <v>73</v>
      </c>
      <c r="D176" s="245" t="s">
        <v>190</v>
      </c>
      <c r="E176" s="246" t="s">
        <v>939</v>
      </c>
      <c r="F176" s="247" t="s">
        <v>917</v>
      </c>
      <c r="G176" s="248" t="s">
        <v>193</v>
      </c>
      <c r="H176" s="249">
        <v>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194</v>
      </c>
      <c r="AT176" s="257" t="s">
        <v>190</v>
      </c>
      <c r="AU176" s="257" t="s">
        <v>80</v>
      </c>
      <c r="AY176" s="16" t="s">
        <v>188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194</v>
      </c>
      <c r="BM176" s="257" t="s">
        <v>257</v>
      </c>
    </row>
    <row r="177" s="2" customFormat="1" ht="16.5" customHeight="1">
      <c r="A177" s="37"/>
      <c r="B177" s="38"/>
      <c r="C177" s="245" t="s">
        <v>73</v>
      </c>
      <c r="D177" s="245" t="s">
        <v>190</v>
      </c>
      <c r="E177" s="246" t="s">
        <v>940</v>
      </c>
      <c r="F177" s="247" t="s">
        <v>919</v>
      </c>
      <c r="G177" s="248" t="s">
        <v>193</v>
      </c>
      <c r="H177" s="249">
        <v>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194</v>
      </c>
      <c r="AT177" s="257" t="s">
        <v>190</v>
      </c>
      <c r="AU177" s="257" t="s">
        <v>80</v>
      </c>
      <c r="AY177" s="16" t="s">
        <v>188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194</v>
      </c>
      <c r="BM177" s="257" t="s">
        <v>679</v>
      </c>
    </row>
    <row r="178" s="2" customFormat="1" ht="16.5" customHeight="1">
      <c r="A178" s="37"/>
      <c r="B178" s="38"/>
      <c r="C178" s="245" t="s">
        <v>73</v>
      </c>
      <c r="D178" s="245" t="s">
        <v>190</v>
      </c>
      <c r="E178" s="246" t="s">
        <v>920</v>
      </c>
      <c r="F178" s="247" t="s">
        <v>409</v>
      </c>
      <c r="G178" s="248" t="s">
        <v>193</v>
      </c>
      <c r="H178" s="249">
        <v>1</v>
      </c>
      <c r="I178" s="250"/>
      <c r="J178" s="251">
        <f>ROUND(I178*H178,2)</f>
        <v>0</v>
      </c>
      <c r="K178" s="252"/>
      <c r="L178" s="43"/>
      <c r="M178" s="295" t="s">
        <v>1</v>
      </c>
      <c r="N178" s="296" t="s">
        <v>39</v>
      </c>
      <c r="O178" s="297"/>
      <c r="P178" s="298">
        <f>O178*H178</f>
        <v>0</v>
      </c>
      <c r="Q178" s="298">
        <v>0</v>
      </c>
      <c r="R178" s="298">
        <f>Q178*H178</f>
        <v>0</v>
      </c>
      <c r="S178" s="298">
        <v>0</v>
      </c>
      <c r="T178" s="29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194</v>
      </c>
      <c r="AT178" s="257" t="s">
        <v>190</v>
      </c>
      <c r="AU178" s="257" t="s">
        <v>80</v>
      </c>
      <c r="AY178" s="16" t="s">
        <v>188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194</v>
      </c>
      <c r="BM178" s="257" t="s">
        <v>681</v>
      </c>
    </row>
    <row r="179" s="2" customFormat="1" ht="6.96" customHeight="1">
      <c r="A179" s="37"/>
      <c r="B179" s="65"/>
      <c r="C179" s="66"/>
      <c r="D179" s="66"/>
      <c r="E179" s="66"/>
      <c r="F179" s="66"/>
      <c r="G179" s="66"/>
      <c r="H179" s="66"/>
      <c r="I179" s="192"/>
      <c r="J179" s="66"/>
      <c r="K179" s="66"/>
      <c r="L179" s="43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sheetProtection sheet="1" autoFilter="0" formatColumns="0" formatRows="0" objects="1" scenarios="1" spinCount="100000" saltValue="e8XcUKXDlP8/UM6Ly8OhHMTnvo1x9Jc11HkaZ/qt+TqzmT8S9zZtJnGBxzmdEym2As6rxR1ZZJJka7aMDxo8vA==" hashValue="lNTylZUTXPibPV0dBydqUHt9Ljlqqlm3vEGYovlkKBQ3vwvOTwHSoH5apreIojGNfcoNIDQ7wmcO048ctm9UjA==" algorithmName="SHA-512" password="CC35"/>
  <autoFilter ref="C131:K17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>
      <c r="B8" s="19"/>
      <c r="D8" s="152" t="s">
        <v>146</v>
      </c>
      <c r="L8" s="19"/>
    </row>
    <row r="9" s="1" customFormat="1" ht="16.5" customHeight="1">
      <c r="B9" s="19"/>
      <c r="E9" s="153" t="s">
        <v>147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148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149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150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941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ROUND((SUM(BE132:BE183)),  2)</f>
        <v>0</v>
      </c>
      <c r="G37" s="37"/>
      <c r="H37" s="37"/>
      <c r="I37" s="171">
        <v>0.20999999999999999</v>
      </c>
      <c r="J37" s="170">
        <f>ROUND(((SUM(BE132:BE183))*I37),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ROUND((SUM(BF132:BF183)),  2)</f>
        <v>0</v>
      </c>
      <c r="G38" s="37"/>
      <c r="H38" s="37"/>
      <c r="I38" s="171">
        <v>0.14999999999999999</v>
      </c>
      <c r="J38" s="170">
        <f>ROUND(((SUM(BF132:BF183))*I38),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ROUND((SUM(BG132:BG183)),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ROUND((SUM(BH132:BH183)),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ROUND((SUM(BI132:BI183)),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147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148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149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150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T.d.d - Vzduchotechnika 4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153</v>
      </c>
      <c r="D98" s="199"/>
      <c r="E98" s="199"/>
      <c r="F98" s="199"/>
      <c r="G98" s="199"/>
      <c r="H98" s="199"/>
      <c r="I98" s="200"/>
      <c r="J98" s="201" t="s">
        <v>154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155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156</v>
      </c>
    </row>
    <row r="101" s="9" customFormat="1" ht="24.96" customHeight="1">
      <c r="A101" s="9"/>
      <c r="B101" s="203"/>
      <c r="C101" s="204"/>
      <c r="D101" s="205" t="s">
        <v>821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822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823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824</v>
      </c>
      <c r="E104" s="206"/>
      <c r="F104" s="206"/>
      <c r="G104" s="206"/>
      <c r="H104" s="206"/>
      <c r="I104" s="207"/>
      <c r="J104" s="208">
        <f>J141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825</v>
      </c>
      <c r="E105" s="206"/>
      <c r="F105" s="206"/>
      <c r="G105" s="206"/>
      <c r="H105" s="206"/>
      <c r="I105" s="207"/>
      <c r="J105" s="208">
        <f>J145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826</v>
      </c>
      <c r="E106" s="206"/>
      <c r="F106" s="206"/>
      <c r="G106" s="206"/>
      <c r="H106" s="206"/>
      <c r="I106" s="207"/>
      <c r="J106" s="208">
        <f>J147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827</v>
      </c>
      <c r="E107" s="206"/>
      <c r="F107" s="206"/>
      <c r="G107" s="206"/>
      <c r="H107" s="206"/>
      <c r="I107" s="207"/>
      <c r="J107" s="208">
        <f>J174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828</v>
      </c>
      <c r="E108" s="206"/>
      <c r="F108" s="206"/>
      <c r="G108" s="206"/>
      <c r="H108" s="206"/>
      <c r="I108" s="207"/>
      <c r="J108" s="208">
        <f>J179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173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T, X - 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146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147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148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149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150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T.d.d - Vzduchotechnika 4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174</v>
      </c>
      <c r="D131" s="219" t="s">
        <v>58</v>
      </c>
      <c r="E131" s="219" t="s">
        <v>54</v>
      </c>
      <c r="F131" s="219" t="s">
        <v>55</v>
      </c>
      <c r="G131" s="219" t="s">
        <v>175</v>
      </c>
      <c r="H131" s="219" t="s">
        <v>176</v>
      </c>
      <c r="I131" s="220" t="s">
        <v>177</v>
      </c>
      <c r="J131" s="221" t="s">
        <v>154</v>
      </c>
      <c r="K131" s="222" t="s">
        <v>178</v>
      </c>
      <c r="L131" s="223"/>
      <c r="M131" s="99" t="s">
        <v>1</v>
      </c>
      <c r="N131" s="100" t="s">
        <v>37</v>
      </c>
      <c r="O131" s="100" t="s">
        <v>179</v>
      </c>
      <c r="P131" s="100" t="s">
        <v>180</v>
      </c>
      <c r="Q131" s="100" t="s">
        <v>181</v>
      </c>
      <c r="R131" s="100" t="s">
        <v>182</v>
      </c>
      <c r="S131" s="100" t="s">
        <v>183</v>
      </c>
      <c r="T131" s="101" t="s">
        <v>184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185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P133+P135+P137+P141+P145+P147+P174+P179</f>
        <v>0</v>
      </c>
      <c r="Q132" s="103"/>
      <c r="R132" s="226">
        <f>R133+R135+R137+R141+R145+R147+R174+R179</f>
        <v>0</v>
      </c>
      <c r="S132" s="103"/>
      <c r="T132" s="227">
        <f>T133+T135+T137+T141+T145+T147+T174+T179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156</v>
      </c>
      <c r="BK132" s="228">
        <f>BK133+BK135+BK137+BK141+BK145+BK147+BK174+BK179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606</v>
      </c>
      <c r="F133" s="232" t="s">
        <v>829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188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190</v>
      </c>
      <c r="E134" s="246" t="s">
        <v>942</v>
      </c>
      <c r="F134" s="247" t="s">
        <v>831</v>
      </c>
      <c r="G134" s="248" t="s">
        <v>300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194</v>
      </c>
      <c r="AT134" s="257" t="s">
        <v>190</v>
      </c>
      <c r="AU134" s="257" t="s">
        <v>80</v>
      </c>
      <c r="AY134" s="16" t="s">
        <v>188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194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636</v>
      </c>
      <c r="F135" s="232" t="s">
        <v>832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188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190</v>
      </c>
      <c r="E136" s="246" t="s">
        <v>943</v>
      </c>
      <c r="F136" s="247" t="s">
        <v>834</v>
      </c>
      <c r="G136" s="248" t="s">
        <v>300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194</v>
      </c>
      <c r="AT136" s="257" t="s">
        <v>190</v>
      </c>
      <c r="AU136" s="257" t="s">
        <v>80</v>
      </c>
      <c r="AY136" s="16" t="s">
        <v>188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194</v>
      </c>
      <c r="BM136" s="257" t="s">
        <v>194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670</v>
      </c>
      <c r="F137" s="232" t="s">
        <v>835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SUM(P138:P140)</f>
        <v>0</v>
      </c>
      <c r="Q137" s="237"/>
      <c r="R137" s="238">
        <f>SUM(R138:R140)</f>
        <v>0</v>
      </c>
      <c r="S137" s="237"/>
      <c r="T137" s="23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188</v>
      </c>
      <c r="BK137" s="242">
        <f>SUM(BK138:BK140)</f>
        <v>0</v>
      </c>
    </row>
    <row r="138" s="2" customFormat="1" ht="16.5" customHeight="1">
      <c r="A138" s="37"/>
      <c r="B138" s="38"/>
      <c r="C138" s="245" t="s">
        <v>73</v>
      </c>
      <c r="D138" s="245" t="s">
        <v>190</v>
      </c>
      <c r="E138" s="246" t="s">
        <v>944</v>
      </c>
      <c r="F138" s="247" t="s">
        <v>839</v>
      </c>
      <c r="G138" s="248" t="s">
        <v>300</v>
      </c>
      <c r="H138" s="249">
        <v>8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194</v>
      </c>
      <c r="AT138" s="257" t="s">
        <v>190</v>
      </c>
      <c r="AU138" s="257" t="s">
        <v>80</v>
      </c>
      <c r="AY138" s="16" t="s">
        <v>188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194</v>
      </c>
      <c r="BM138" s="257" t="s">
        <v>228</v>
      </c>
    </row>
    <row r="139" s="2" customFormat="1" ht="16.5" customHeight="1">
      <c r="A139" s="37"/>
      <c r="B139" s="38"/>
      <c r="C139" s="245" t="s">
        <v>73</v>
      </c>
      <c r="D139" s="245" t="s">
        <v>190</v>
      </c>
      <c r="E139" s="246" t="s">
        <v>945</v>
      </c>
      <c r="F139" s="247" t="s">
        <v>841</v>
      </c>
      <c r="G139" s="248" t="s">
        <v>300</v>
      </c>
      <c r="H139" s="249">
        <v>7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194</v>
      </c>
      <c r="AT139" s="257" t="s">
        <v>190</v>
      </c>
      <c r="AU139" s="257" t="s">
        <v>80</v>
      </c>
      <c r="AY139" s="16" t="s">
        <v>188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194</v>
      </c>
      <c r="BM139" s="257" t="s">
        <v>266</v>
      </c>
    </row>
    <row r="140" s="2" customFormat="1" ht="16.5" customHeight="1">
      <c r="A140" s="37"/>
      <c r="B140" s="38"/>
      <c r="C140" s="245" t="s">
        <v>73</v>
      </c>
      <c r="D140" s="245" t="s">
        <v>190</v>
      </c>
      <c r="E140" s="246" t="s">
        <v>946</v>
      </c>
      <c r="F140" s="247" t="s">
        <v>843</v>
      </c>
      <c r="G140" s="248" t="s">
        <v>300</v>
      </c>
      <c r="H140" s="249">
        <v>4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194</v>
      </c>
      <c r="AT140" s="257" t="s">
        <v>190</v>
      </c>
      <c r="AU140" s="257" t="s">
        <v>80</v>
      </c>
      <c r="AY140" s="16" t="s">
        <v>188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194</v>
      </c>
      <c r="BM140" s="257" t="s">
        <v>297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686</v>
      </c>
      <c r="F141" s="232" t="s">
        <v>844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SUM(P142:P144)</f>
        <v>0</v>
      </c>
      <c r="Q141" s="237"/>
      <c r="R141" s="238">
        <f>SUM(R142:R144)</f>
        <v>0</v>
      </c>
      <c r="S141" s="237"/>
      <c r="T141" s="239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188</v>
      </c>
      <c r="BK141" s="242">
        <f>SUM(BK142:BK144)</f>
        <v>0</v>
      </c>
    </row>
    <row r="142" s="2" customFormat="1" ht="16.5" customHeight="1">
      <c r="A142" s="37"/>
      <c r="B142" s="38"/>
      <c r="C142" s="245" t="s">
        <v>73</v>
      </c>
      <c r="D142" s="245" t="s">
        <v>190</v>
      </c>
      <c r="E142" s="246" t="s">
        <v>947</v>
      </c>
      <c r="F142" s="247" t="s">
        <v>846</v>
      </c>
      <c r="G142" s="248" t="s">
        <v>300</v>
      </c>
      <c r="H142" s="249">
        <v>4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194</v>
      </c>
      <c r="AT142" s="257" t="s">
        <v>190</v>
      </c>
      <c r="AU142" s="257" t="s">
        <v>80</v>
      </c>
      <c r="AY142" s="16" t="s">
        <v>188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194</v>
      </c>
      <c r="BM142" s="257" t="s">
        <v>321</v>
      </c>
    </row>
    <row r="143" s="2" customFormat="1" ht="16.5" customHeight="1">
      <c r="A143" s="37"/>
      <c r="B143" s="38"/>
      <c r="C143" s="245" t="s">
        <v>73</v>
      </c>
      <c r="D143" s="245" t="s">
        <v>190</v>
      </c>
      <c r="E143" s="246" t="s">
        <v>948</v>
      </c>
      <c r="F143" s="247" t="s">
        <v>848</v>
      </c>
      <c r="G143" s="248" t="s">
        <v>300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194</v>
      </c>
      <c r="AT143" s="257" t="s">
        <v>190</v>
      </c>
      <c r="AU143" s="257" t="s">
        <v>80</v>
      </c>
      <c r="AY143" s="16" t="s">
        <v>188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194</v>
      </c>
      <c r="BM143" s="257" t="s">
        <v>333</v>
      </c>
    </row>
    <row r="144" s="2" customFormat="1" ht="16.5" customHeight="1">
      <c r="A144" s="37"/>
      <c r="B144" s="38"/>
      <c r="C144" s="245" t="s">
        <v>73</v>
      </c>
      <c r="D144" s="245" t="s">
        <v>190</v>
      </c>
      <c r="E144" s="246" t="s">
        <v>949</v>
      </c>
      <c r="F144" s="247" t="s">
        <v>850</v>
      </c>
      <c r="G144" s="248" t="s">
        <v>300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194</v>
      </c>
      <c r="AT144" s="257" t="s">
        <v>190</v>
      </c>
      <c r="AU144" s="257" t="s">
        <v>80</v>
      </c>
      <c r="AY144" s="16" t="s">
        <v>188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194</v>
      </c>
      <c r="BM144" s="257" t="s">
        <v>345</v>
      </c>
    </row>
    <row r="145" s="12" customFormat="1" ht="25.92" customHeight="1">
      <c r="A145" s="12"/>
      <c r="B145" s="229"/>
      <c r="C145" s="230"/>
      <c r="D145" s="231" t="s">
        <v>72</v>
      </c>
      <c r="E145" s="232" t="s">
        <v>755</v>
      </c>
      <c r="F145" s="232" t="s">
        <v>851</v>
      </c>
      <c r="G145" s="230"/>
      <c r="H145" s="230"/>
      <c r="I145" s="233"/>
      <c r="J145" s="234">
        <f>BK145</f>
        <v>0</v>
      </c>
      <c r="K145" s="230"/>
      <c r="L145" s="235"/>
      <c r="M145" s="236"/>
      <c r="N145" s="237"/>
      <c r="O145" s="237"/>
      <c r="P145" s="238">
        <f>P146</f>
        <v>0</v>
      </c>
      <c r="Q145" s="237"/>
      <c r="R145" s="238">
        <f>R146</f>
        <v>0</v>
      </c>
      <c r="S145" s="237"/>
      <c r="T145" s="239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0" t="s">
        <v>80</v>
      </c>
      <c r="AT145" s="241" t="s">
        <v>72</v>
      </c>
      <c r="AU145" s="241" t="s">
        <v>73</v>
      </c>
      <c r="AY145" s="240" t="s">
        <v>188</v>
      </c>
      <c r="BK145" s="242">
        <f>BK146</f>
        <v>0</v>
      </c>
    </row>
    <row r="146" s="2" customFormat="1" ht="16.5" customHeight="1">
      <c r="A146" s="37"/>
      <c r="B146" s="38"/>
      <c r="C146" s="245" t="s">
        <v>73</v>
      </c>
      <c r="D146" s="245" t="s">
        <v>190</v>
      </c>
      <c r="E146" s="246" t="s">
        <v>950</v>
      </c>
      <c r="F146" s="247" t="s">
        <v>855</v>
      </c>
      <c r="G146" s="248" t="s">
        <v>300</v>
      </c>
      <c r="H146" s="249">
        <v>8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194</v>
      </c>
      <c r="AT146" s="257" t="s">
        <v>190</v>
      </c>
      <c r="AU146" s="257" t="s">
        <v>80</v>
      </c>
      <c r="AY146" s="16" t="s">
        <v>188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194</v>
      </c>
      <c r="BM146" s="257" t="s">
        <v>354</v>
      </c>
    </row>
    <row r="147" s="12" customFormat="1" ht="25.92" customHeight="1">
      <c r="A147" s="12"/>
      <c r="B147" s="229"/>
      <c r="C147" s="230"/>
      <c r="D147" s="231" t="s">
        <v>72</v>
      </c>
      <c r="E147" s="232" t="s">
        <v>759</v>
      </c>
      <c r="F147" s="232" t="s">
        <v>856</v>
      </c>
      <c r="G147" s="230"/>
      <c r="H147" s="230"/>
      <c r="I147" s="233"/>
      <c r="J147" s="234">
        <f>BK147</f>
        <v>0</v>
      </c>
      <c r="K147" s="230"/>
      <c r="L147" s="235"/>
      <c r="M147" s="236"/>
      <c r="N147" s="237"/>
      <c r="O147" s="237"/>
      <c r="P147" s="238">
        <f>SUM(P148:P173)</f>
        <v>0</v>
      </c>
      <c r="Q147" s="237"/>
      <c r="R147" s="238">
        <f>SUM(R148:R173)</f>
        <v>0</v>
      </c>
      <c r="S147" s="237"/>
      <c r="T147" s="239">
        <f>SUM(T148:T173)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80</v>
      </c>
      <c r="AT147" s="241" t="s">
        <v>72</v>
      </c>
      <c r="AU147" s="241" t="s">
        <v>73</v>
      </c>
      <c r="AY147" s="240" t="s">
        <v>188</v>
      </c>
      <c r="BK147" s="242">
        <f>SUM(BK148:BK173)</f>
        <v>0</v>
      </c>
    </row>
    <row r="148" s="2" customFormat="1" ht="21.75" customHeight="1">
      <c r="A148" s="37"/>
      <c r="B148" s="38"/>
      <c r="C148" s="245" t="s">
        <v>73</v>
      </c>
      <c r="D148" s="245" t="s">
        <v>190</v>
      </c>
      <c r="E148" s="246" t="s">
        <v>951</v>
      </c>
      <c r="F148" s="247" t="s">
        <v>858</v>
      </c>
      <c r="G148" s="248" t="s">
        <v>763</v>
      </c>
      <c r="H148" s="249">
        <v>8.5440000000000005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194</v>
      </c>
      <c r="AT148" s="257" t="s">
        <v>190</v>
      </c>
      <c r="AU148" s="257" t="s">
        <v>80</v>
      </c>
      <c r="AY148" s="16" t="s">
        <v>188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194</v>
      </c>
      <c r="BM148" s="257" t="s">
        <v>366</v>
      </c>
    </row>
    <row r="149" s="2" customFormat="1" ht="21.75" customHeight="1">
      <c r="A149" s="37"/>
      <c r="B149" s="38"/>
      <c r="C149" s="245" t="s">
        <v>73</v>
      </c>
      <c r="D149" s="245" t="s">
        <v>190</v>
      </c>
      <c r="E149" s="246" t="s">
        <v>952</v>
      </c>
      <c r="F149" s="247" t="s">
        <v>860</v>
      </c>
      <c r="G149" s="248" t="s">
        <v>763</v>
      </c>
      <c r="H149" s="249">
        <v>102.59999999999999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194</v>
      </c>
      <c r="AT149" s="257" t="s">
        <v>190</v>
      </c>
      <c r="AU149" s="257" t="s">
        <v>80</v>
      </c>
      <c r="AY149" s="16" t="s">
        <v>188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194</v>
      </c>
      <c r="BM149" s="257" t="s">
        <v>377</v>
      </c>
    </row>
    <row r="150" s="2" customFormat="1" ht="21.75" customHeight="1">
      <c r="A150" s="37"/>
      <c r="B150" s="38"/>
      <c r="C150" s="245" t="s">
        <v>73</v>
      </c>
      <c r="D150" s="245" t="s">
        <v>190</v>
      </c>
      <c r="E150" s="246" t="s">
        <v>953</v>
      </c>
      <c r="F150" s="247" t="s">
        <v>862</v>
      </c>
      <c r="G150" s="248" t="s">
        <v>763</v>
      </c>
      <c r="H150" s="249">
        <v>1.8120000000000001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194</v>
      </c>
      <c r="AT150" s="257" t="s">
        <v>190</v>
      </c>
      <c r="AU150" s="257" t="s">
        <v>80</v>
      </c>
      <c r="AY150" s="16" t="s">
        <v>188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194</v>
      </c>
      <c r="BM150" s="257" t="s">
        <v>391</v>
      </c>
    </row>
    <row r="151" s="2" customFormat="1" ht="21.75" customHeight="1">
      <c r="A151" s="37"/>
      <c r="B151" s="38"/>
      <c r="C151" s="245" t="s">
        <v>73</v>
      </c>
      <c r="D151" s="245" t="s">
        <v>190</v>
      </c>
      <c r="E151" s="246" t="s">
        <v>954</v>
      </c>
      <c r="F151" s="247" t="s">
        <v>864</v>
      </c>
      <c r="G151" s="248" t="s">
        <v>763</v>
      </c>
      <c r="H151" s="249">
        <v>15.348000000000001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194</v>
      </c>
      <c r="AT151" s="257" t="s">
        <v>190</v>
      </c>
      <c r="AU151" s="257" t="s">
        <v>80</v>
      </c>
      <c r="AY151" s="16" t="s">
        <v>188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194</v>
      </c>
      <c r="BM151" s="257" t="s">
        <v>399</v>
      </c>
    </row>
    <row r="152" s="2" customFormat="1" ht="21.75" customHeight="1">
      <c r="A152" s="37"/>
      <c r="B152" s="38"/>
      <c r="C152" s="245" t="s">
        <v>73</v>
      </c>
      <c r="D152" s="245" t="s">
        <v>190</v>
      </c>
      <c r="E152" s="246" t="s">
        <v>955</v>
      </c>
      <c r="F152" s="247" t="s">
        <v>866</v>
      </c>
      <c r="G152" s="248" t="s">
        <v>300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194</v>
      </c>
      <c r="AT152" s="257" t="s">
        <v>190</v>
      </c>
      <c r="AU152" s="257" t="s">
        <v>80</v>
      </c>
      <c r="AY152" s="16" t="s">
        <v>188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194</v>
      </c>
      <c r="BM152" s="257" t="s">
        <v>410</v>
      </c>
    </row>
    <row r="153" s="2" customFormat="1" ht="21.75" customHeight="1">
      <c r="A153" s="37"/>
      <c r="B153" s="38"/>
      <c r="C153" s="245" t="s">
        <v>73</v>
      </c>
      <c r="D153" s="245" t="s">
        <v>190</v>
      </c>
      <c r="E153" s="246" t="s">
        <v>956</v>
      </c>
      <c r="F153" s="247" t="s">
        <v>924</v>
      </c>
      <c r="G153" s="248" t="s">
        <v>300</v>
      </c>
      <c r="H153" s="249">
        <v>1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194</v>
      </c>
      <c r="AT153" s="257" t="s">
        <v>190</v>
      </c>
      <c r="AU153" s="257" t="s">
        <v>80</v>
      </c>
      <c r="AY153" s="16" t="s">
        <v>188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194</v>
      </c>
      <c r="BM153" s="257" t="s">
        <v>427</v>
      </c>
    </row>
    <row r="154" s="2" customFormat="1" ht="21.75" customHeight="1">
      <c r="A154" s="37"/>
      <c r="B154" s="38"/>
      <c r="C154" s="245" t="s">
        <v>73</v>
      </c>
      <c r="D154" s="245" t="s">
        <v>190</v>
      </c>
      <c r="E154" s="246" t="s">
        <v>957</v>
      </c>
      <c r="F154" s="247" t="s">
        <v>931</v>
      </c>
      <c r="G154" s="248" t="s">
        <v>300</v>
      </c>
      <c r="H154" s="249">
        <v>3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194</v>
      </c>
      <c r="AT154" s="257" t="s">
        <v>190</v>
      </c>
      <c r="AU154" s="257" t="s">
        <v>80</v>
      </c>
      <c r="AY154" s="16" t="s">
        <v>188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194</v>
      </c>
      <c r="BM154" s="257" t="s">
        <v>437</v>
      </c>
    </row>
    <row r="155" s="2" customFormat="1" ht="21.75" customHeight="1">
      <c r="A155" s="37"/>
      <c r="B155" s="38"/>
      <c r="C155" s="245" t="s">
        <v>73</v>
      </c>
      <c r="D155" s="245" t="s">
        <v>190</v>
      </c>
      <c r="E155" s="246" t="s">
        <v>958</v>
      </c>
      <c r="F155" s="247" t="s">
        <v>926</v>
      </c>
      <c r="G155" s="248" t="s">
        <v>300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194</v>
      </c>
      <c r="AT155" s="257" t="s">
        <v>190</v>
      </c>
      <c r="AU155" s="257" t="s">
        <v>80</v>
      </c>
      <c r="AY155" s="16" t="s">
        <v>188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194</v>
      </c>
      <c r="BM155" s="257" t="s">
        <v>447</v>
      </c>
    </row>
    <row r="156" s="2" customFormat="1" ht="21.75" customHeight="1">
      <c r="A156" s="37"/>
      <c r="B156" s="38"/>
      <c r="C156" s="245" t="s">
        <v>73</v>
      </c>
      <c r="D156" s="245" t="s">
        <v>190</v>
      </c>
      <c r="E156" s="246" t="s">
        <v>959</v>
      </c>
      <c r="F156" s="247" t="s">
        <v>870</v>
      </c>
      <c r="G156" s="248" t="s">
        <v>300</v>
      </c>
      <c r="H156" s="249">
        <v>3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194</v>
      </c>
      <c r="AT156" s="257" t="s">
        <v>190</v>
      </c>
      <c r="AU156" s="257" t="s">
        <v>80</v>
      </c>
      <c r="AY156" s="16" t="s">
        <v>188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194</v>
      </c>
      <c r="BM156" s="257" t="s">
        <v>457</v>
      </c>
    </row>
    <row r="157" s="2" customFormat="1" ht="21.75" customHeight="1">
      <c r="A157" s="37"/>
      <c r="B157" s="38"/>
      <c r="C157" s="245" t="s">
        <v>73</v>
      </c>
      <c r="D157" s="245" t="s">
        <v>190</v>
      </c>
      <c r="E157" s="246" t="s">
        <v>960</v>
      </c>
      <c r="F157" s="247" t="s">
        <v>872</v>
      </c>
      <c r="G157" s="248" t="s">
        <v>300</v>
      </c>
      <c r="H157" s="249">
        <v>34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194</v>
      </c>
      <c r="AT157" s="257" t="s">
        <v>190</v>
      </c>
      <c r="AU157" s="257" t="s">
        <v>80</v>
      </c>
      <c r="AY157" s="16" t="s">
        <v>188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194</v>
      </c>
      <c r="BM157" s="257" t="s">
        <v>465</v>
      </c>
    </row>
    <row r="158" s="2" customFormat="1" ht="21.75" customHeight="1">
      <c r="A158" s="37"/>
      <c r="B158" s="38"/>
      <c r="C158" s="245" t="s">
        <v>73</v>
      </c>
      <c r="D158" s="245" t="s">
        <v>190</v>
      </c>
      <c r="E158" s="246" t="s">
        <v>961</v>
      </c>
      <c r="F158" s="247" t="s">
        <v>874</v>
      </c>
      <c r="G158" s="248" t="s">
        <v>300</v>
      </c>
      <c r="H158" s="249">
        <v>6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194</v>
      </c>
      <c r="AT158" s="257" t="s">
        <v>190</v>
      </c>
      <c r="AU158" s="257" t="s">
        <v>80</v>
      </c>
      <c r="AY158" s="16" t="s">
        <v>188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194</v>
      </c>
      <c r="BM158" s="257" t="s">
        <v>473</v>
      </c>
    </row>
    <row r="159" s="2" customFormat="1" ht="21.75" customHeight="1">
      <c r="A159" s="37"/>
      <c r="B159" s="38"/>
      <c r="C159" s="245" t="s">
        <v>73</v>
      </c>
      <c r="D159" s="245" t="s">
        <v>190</v>
      </c>
      <c r="E159" s="246" t="s">
        <v>962</v>
      </c>
      <c r="F159" s="247" t="s">
        <v>876</v>
      </c>
      <c r="G159" s="248" t="s">
        <v>300</v>
      </c>
      <c r="H159" s="249">
        <v>10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194</v>
      </c>
      <c r="AT159" s="257" t="s">
        <v>190</v>
      </c>
      <c r="AU159" s="257" t="s">
        <v>80</v>
      </c>
      <c r="AY159" s="16" t="s">
        <v>188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194</v>
      </c>
      <c r="BM159" s="257" t="s">
        <v>481</v>
      </c>
    </row>
    <row r="160" s="2" customFormat="1" ht="33" customHeight="1">
      <c r="A160" s="37"/>
      <c r="B160" s="38"/>
      <c r="C160" s="245" t="s">
        <v>73</v>
      </c>
      <c r="D160" s="245" t="s">
        <v>190</v>
      </c>
      <c r="E160" s="246" t="s">
        <v>963</v>
      </c>
      <c r="F160" s="247" t="s">
        <v>878</v>
      </c>
      <c r="G160" s="248" t="s">
        <v>300</v>
      </c>
      <c r="H160" s="249">
        <v>10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194</v>
      </c>
      <c r="AT160" s="257" t="s">
        <v>190</v>
      </c>
      <c r="AU160" s="257" t="s">
        <v>80</v>
      </c>
      <c r="AY160" s="16" t="s">
        <v>188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194</v>
      </c>
      <c r="BM160" s="257" t="s">
        <v>489</v>
      </c>
    </row>
    <row r="161" s="2" customFormat="1" ht="21.75" customHeight="1">
      <c r="A161" s="37"/>
      <c r="B161" s="38"/>
      <c r="C161" s="245" t="s">
        <v>73</v>
      </c>
      <c r="D161" s="245" t="s">
        <v>190</v>
      </c>
      <c r="E161" s="246" t="s">
        <v>964</v>
      </c>
      <c r="F161" s="247" t="s">
        <v>880</v>
      </c>
      <c r="G161" s="248" t="s">
        <v>300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194</v>
      </c>
      <c r="AT161" s="257" t="s">
        <v>190</v>
      </c>
      <c r="AU161" s="257" t="s">
        <v>80</v>
      </c>
      <c r="AY161" s="16" t="s">
        <v>188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194</v>
      </c>
      <c r="BM161" s="257" t="s">
        <v>499</v>
      </c>
    </row>
    <row r="162" s="2" customFormat="1" ht="21.75" customHeight="1">
      <c r="A162" s="37"/>
      <c r="B162" s="38"/>
      <c r="C162" s="245" t="s">
        <v>73</v>
      </c>
      <c r="D162" s="245" t="s">
        <v>190</v>
      </c>
      <c r="E162" s="246" t="s">
        <v>965</v>
      </c>
      <c r="F162" s="247" t="s">
        <v>882</v>
      </c>
      <c r="G162" s="248" t="s">
        <v>300</v>
      </c>
      <c r="H162" s="249">
        <v>3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194</v>
      </c>
      <c r="AT162" s="257" t="s">
        <v>190</v>
      </c>
      <c r="AU162" s="257" t="s">
        <v>80</v>
      </c>
      <c r="AY162" s="16" t="s">
        <v>188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194</v>
      </c>
      <c r="BM162" s="257" t="s">
        <v>507</v>
      </c>
    </row>
    <row r="163" s="2" customFormat="1" ht="16.5" customHeight="1">
      <c r="A163" s="37"/>
      <c r="B163" s="38"/>
      <c r="C163" s="245" t="s">
        <v>73</v>
      </c>
      <c r="D163" s="245" t="s">
        <v>190</v>
      </c>
      <c r="E163" s="246" t="s">
        <v>966</v>
      </c>
      <c r="F163" s="247" t="s">
        <v>886</v>
      </c>
      <c r="G163" s="248" t="s">
        <v>300</v>
      </c>
      <c r="H163" s="249">
        <v>4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194</v>
      </c>
      <c r="AT163" s="257" t="s">
        <v>190</v>
      </c>
      <c r="AU163" s="257" t="s">
        <v>80</v>
      </c>
      <c r="AY163" s="16" t="s">
        <v>188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194</v>
      </c>
      <c r="BM163" s="257" t="s">
        <v>515</v>
      </c>
    </row>
    <row r="164" s="2" customFormat="1" ht="16.5" customHeight="1">
      <c r="A164" s="37"/>
      <c r="B164" s="38"/>
      <c r="C164" s="245" t="s">
        <v>73</v>
      </c>
      <c r="D164" s="245" t="s">
        <v>190</v>
      </c>
      <c r="E164" s="246" t="s">
        <v>967</v>
      </c>
      <c r="F164" s="247" t="s">
        <v>888</v>
      </c>
      <c r="G164" s="248" t="s">
        <v>300</v>
      </c>
      <c r="H164" s="249">
        <v>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194</v>
      </c>
      <c r="AT164" s="257" t="s">
        <v>190</v>
      </c>
      <c r="AU164" s="257" t="s">
        <v>80</v>
      </c>
      <c r="AY164" s="16" t="s">
        <v>188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194</v>
      </c>
      <c r="BM164" s="257" t="s">
        <v>523</v>
      </c>
    </row>
    <row r="165" s="2" customFormat="1" ht="16.5" customHeight="1">
      <c r="A165" s="37"/>
      <c r="B165" s="38"/>
      <c r="C165" s="245" t="s">
        <v>73</v>
      </c>
      <c r="D165" s="245" t="s">
        <v>190</v>
      </c>
      <c r="E165" s="246" t="s">
        <v>968</v>
      </c>
      <c r="F165" s="247" t="s">
        <v>890</v>
      </c>
      <c r="G165" s="248" t="s">
        <v>300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194</v>
      </c>
      <c r="AT165" s="257" t="s">
        <v>190</v>
      </c>
      <c r="AU165" s="257" t="s">
        <v>80</v>
      </c>
      <c r="AY165" s="16" t="s">
        <v>188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194</v>
      </c>
      <c r="BM165" s="257" t="s">
        <v>531</v>
      </c>
    </row>
    <row r="166" s="2" customFormat="1" ht="16.5" customHeight="1">
      <c r="A166" s="37"/>
      <c r="B166" s="38"/>
      <c r="C166" s="245" t="s">
        <v>73</v>
      </c>
      <c r="D166" s="245" t="s">
        <v>190</v>
      </c>
      <c r="E166" s="246" t="s">
        <v>969</v>
      </c>
      <c r="F166" s="247" t="s">
        <v>933</v>
      </c>
      <c r="G166" s="248" t="s">
        <v>300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194</v>
      </c>
      <c r="AT166" s="257" t="s">
        <v>190</v>
      </c>
      <c r="AU166" s="257" t="s">
        <v>80</v>
      </c>
      <c r="AY166" s="16" t="s">
        <v>188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194</v>
      </c>
      <c r="BM166" s="257" t="s">
        <v>541</v>
      </c>
    </row>
    <row r="167" s="2" customFormat="1" ht="16.5" customHeight="1">
      <c r="A167" s="37"/>
      <c r="B167" s="38"/>
      <c r="C167" s="245" t="s">
        <v>73</v>
      </c>
      <c r="D167" s="245" t="s">
        <v>190</v>
      </c>
      <c r="E167" s="246" t="s">
        <v>970</v>
      </c>
      <c r="F167" s="247" t="s">
        <v>892</v>
      </c>
      <c r="G167" s="248" t="s">
        <v>300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194</v>
      </c>
      <c r="AT167" s="257" t="s">
        <v>190</v>
      </c>
      <c r="AU167" s="257" t="s">
        <v>80</v>
      </c>
      <c r="AY167" s="16" t="s">
        <v>188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194</v>
      </c>
      <c r="BM167" s="257" t="s">
        <v>553</v>
      </c>
    </row>
    <row r="168" s="2" customFormat="1" ht="16.5" customHeight="1">
      <c r="A168" s="37"/>
      <c r="B168" s="38"/>
      <c r="C168" s="245" t="s">
        <v>73</v>
      </c>
      <c r="D168" s="245" t="s">
        <v>190</v>
      </c>
      <c r="E168" s="246" t="s">
        <v>971</v>
      </c>
      <c r="F168" s="247" t="s">
        <v>894</v>
      </c>
      <c r="G168" s="248" t="s">
        <v>300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194</v>
      </c>
      <c r="AT168" s="257" t="s">
        <v>190</v>
      </c>
      <c r="AU168" s="257" t="s">
        <v>80</v>
      </c>
      <c r="AY168" s="16" t="s">
        <v>188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194</v>
      </c>
      <c r="BM168" s="257" t="s">
        <v>568</v>
      </c>
    </row>
    <row r="169" s="2" customFormat="1" ht="16.5" customHeight="1">
      <c r="A169" s="37"/>
      <c r="B169" s="38"/>
      <c r="C169" s="245" t="s">
        <v>73</v>
      </c>
      <c r="D169" s="245" t="s">
        <v>190</v>
      </c>
      <c r="E169" s="246" t="s">
        <v>972</v>
      </c>
      <c r="F169" s="247" t="s">
        <v>896</v>
      </c>
      <c r="G169" s="248" t="s">
        <v>300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194</v>
      </c>
      <c r="AT169" s="257" t="s">
        <v>190</v>
      </c>
      <c r="AU169" s="257" t="s">
        <v>80</v>
      </c>
      <c r="AY169" s="16" t="s">
        <v>188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194</v>
      </c>
      <c r="BM169" s="257" t="s">
        <v>575</v>
      </c>
    </row>
    <row r="170" s="2" customFormat="1" ht="16.5" customHeight="1">
      <c r="A170" s="37"/>
      <c r="B170" s="38"/>
      <c r="C170" s="245" t="s">
        <v>73</v>
      </c>
      <c r="D170" s="245" t="s">
        <v>190</v>
      </c>
      <c r="E170" s="246" t="s">
        <v>973</v>
      </c>
      <c r="F170" s="247" t="s">
        <v>900</v>
      </c>
      <c r="G170" s="248" t="s">
        <v>300</v>
      </c>
      <c r="H170" s="249">
        <v>4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194</v>
      </c>
      <c r="AT170" s="257" t="s">
        <v>190</v>
      </c>
      <c r="AU170" s="257" t="s">
        <v>80</v>
      </c>
      <c r="AY170" s="16" t="s">
        <v>188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194</v>
      </c>
      <c r="BM170" s="257" t="s">
        <v>585</v>
      </c>
    </row>
    <row r="171" s="2" customFormat="1" ht="16.5" customHeight="1">
      <c r="A171" s="37"/>
      <c r="B171" s="38"/>
      <c r="C171" s="245" t="s">
        <v>73</v>
      </c>
      <c r="D171" s="245" t="s">
        <v>190</v>
      </c>
      <c r="E171" s="246" t="s">
        <v>974</v>
      </c>
      <c r="F171" s="247" t="s">
        <v>975</v>
      </c>
      <c r="G171" s="248" t="s">
        <v>300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194</v>
      </c>
      <c r="AT171" s="257" t="s">
        <v>190</v>
      </c>
      <c r="AU171" s="257" t="s">
        <v>80</v>
      </c>
      <c r="AY171" s="16" t="s">
        <v>188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194</v>
      </c>
      <c r="BM171" s="257" t="s">
        <v>597</v>
      </c>
    </row>
    <row r="172" s="2" customFormat="1" ht="16.5" customHeight="1">
      <c r="A172" s="37"/>
      <c r="B172" s="38"/>
      <c r="C172" s="245" t="s">
        <v>73</v>
      </c>
      <c r="D172" s="245" t="s">
        <v>190</v>
      </c>
      <c r="E172" s="246" t="s">
        <v>976</v>
      </c>
      <c r="F172" s="247" t="s">
        <v>977</v>
      </c>
      <c r="G172" s="248" t="s">
        <v>300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194</v>
      </c>
      <c r="AT172" s="257" t="s">
        <v>190</v>
      </c>
      <c r="AU172" s="257" t="s">
        <v>80</v>
      </c>
      <c r="AY172" s="16" t="s">
        <v>188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194</v>
      </c>
      <c r="BM172" s="257" t="s">
        <v>230</v>
      </c>
    </row>
    <row r="173" s="2" customFormat="1" ht="16.5" customHeight="1">
      <c r="A173" s="37"/>
      <c r="B173" s="38"/>
      <c r="C173" s="245" t="s">
        <v>73</v>
      </c>
      <c r="D173" s="245" t="s">
        <v>190</v>
      </c>
      <c r="E173" s="246" t="s">
        <v>978</v>
      </c>
      <c r="F173" s="247" t="s">
        <v>904</v>
      </c>
      <c r="G173" s="248" t="s">
        <v>300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194</v>
      </c>
      <c r="AT173" s="257" t="s">
        <v>190</v>
      </c>
      <c r="AU173" s="257" t="s">
        <v>80</v>
      </c>
      <c r="AY173" s="16" t="s">
        <v>188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194</v>
      </c>
      <c r="BM173" s="257" t="s">
        <v>246</v>
      </c>
    </row>
    <row r="174" s="12" customFormat="1" ht="25.92" customHeight="1">
      <c r="A174" s="12"/>
      <c r="B174" s="229"/>
      <c r="C174" s="230"/>
      <c r="D174" s="231" t="s">
        <v>72</v>
      </c>
      <c r="E174" s="232" t="s">
        <v>774</v>
      </c>
      <c r="F174" s="232" t="s">
        <v>905</v>
      </c>
      <c r="G174" s="230"/>
      <c r="H174" s="230"/>
      <c r="I174" s="233"/>
      <c r="J174" s="234">
        <f>BK174</f>
        <v>0</v>
      </c>
      <c r="K174" s="230"/>
      <c r="L174" s="235"/>
      <c r="M174" s="236"/>
      <c r="N174" s="237"/>
      <c r="O174" s="237"/>
      <c r="P174" s="238">
        <f>SUM(P175:P178)</f>
        <v>0</v>
      </c>
      <c r="Q174" s="237"/>
      <c r="R174" s="238">
        <f>SUM(R175:R178)</f>
        <v>0</v>
      </c>
      <c r="S174" s="237"/>
      <c r="T174" s="239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0" t="s">
        <v>80</v>
      </c>
      <c r="AT174" s="241" t="s">
        <v>72</v>
      </c>
      <c r="AU174" s="241" t="s">
        <v>73</v>
      </c>
      <c r="AY174" s="240" t="s">
        <v>188</v>
      </c>
      <c r="BK174" s="242">
        <f>SUM(BK175:BK178)</f>
        <v>0</v>
      </c>
    </row>
    <row r="175" s="2" customFormat="1" ht="33" customHeight="1">
      <c r="A175" s="37"/>
      <c r="B175" s="38"/>
      <c r="C175" s="245" t="s">
        <v>73</v>
      </c>
      <c r="D175" s="245" t="s">
        <v>190</v>
      </c>
      <c r="E175" s="246" t="s">
        <v>979</v>
      </c>
      <c r="F175" s="247" t="s">
        <v>907</v>
      </c>
      <c r="G175" s="248" t="s">
        <v>215</v>
      </c>
      <c r="H175" s="249">
        <v>2.6040000000000001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194</v>
      </c>
      <c r="AT175" s="257" t="s">
        <v>190</v>
      </c>
      <c r="AU175" s="257" t="s">
        <v>80</v>
      </c>
      <c r="AY175" s="16" t="s">
        <v>188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194</v>
      </c>
      <c r="BM175" s="257" t="s">
        <v>257</v>
      </c>
    </row>
    <row r="176" s="2" customFormat="1" ht="33" customHeight="1">
      <c r="A176" s="37"/>
      <c r="B176" s="38"/>
      <c r="C176" s="245" t="s">
        <v>73</v>
      </c>
      <c r="D176" s="245" t="s">
        <v>190</v>
      </c>
      <c r="E176" s="246" t="s">
        <v>980</v>
      </c>
      <c r="F176" s="247" t="s">
        <v>909</v>
      </c>
      <c r="G176" s="248" t="s">
        <v>215</v>
      </c>
      <c r="H176" s="249">
        <v>5.5679999999999996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194</v>
      </c>
      <c r="AT176" s="257" t="s">
        <v>190</v>
      </c>
      <c r="AU176" s="257" t="s">
        <v>80</v>
      </c>
      <c r="AY176" s="16" t="s">
        <v>188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194</v>
      </c>
      <c r="BM176" s="257" t="s">
        <v>679</v>
      </c>
    </row>
    <row r="177" s="2" customFormat="1" ht="44.25" customHeight="1">
      <c r="A177" s="37"/>
      <c r="B177" s="38"/>
      <c r="C177" s="245" t="s">
        <v>73</v>
      </c>
      <c r="D177" s="245" t="s">
        <v>190</v>
      </c>
      <c r="E177" s="246" t="s">
        <v>981</v>
      </c>
      <c r="F177" s="247" t="s">
        <v>911</v>
      </c>
      <c r="G177" s="248" t="s">
        <v>215</v>
      </c>
      <c r="H177" s="249">
        <v>4.968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194</v>
      </c>
      <c r="AT177" s="257" t="s">
        <v>190</v>
      </c>
      <c r="AU177" s="257" t="s">
        <v>80</v>
      </c>
      <c r="AY177" s="16" t="s">
        <v>188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194</v>
      </c>
      <c r="BM177" s="257" t="s">
        <v>681</v>
      </c>
    </row>
    <row r="178" s="2" customFormat="1" ht="44.25" customHeight="1">
      <c r="A178" s="37"/>
      <c r="B178" s="38"/>
      <c r="C178" s="245" t="s">
        <v>73</v>
      </c>
      <c r="D178" s="245" t="s">
        <v>190</v>
      </c>
      <c r="E178" s="246" t="s">
        <v>982</v>
      </c>
      <c r="F178" s="247" t="s">
        <v>913</v>
      </c>
      <c r="G178" s="248" t="s">
        <v>215</v>
      </c>
      <c r="H178" s="249">
        <v>3.2639999999999998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194</v>
      </c>
      <c r="AT178" s="257" t="s">
        <v>190</v>
      </c>
      <c r="AU178" s="257" t="s">
        <v>80</v>
      </c>
      <c r="AY178" s="16" t="s">
        <v>188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194</v>
      </c>
      <c r="BM178" s="257" t="s">
        <v>683</v>
      </c>
    </row>
    <row r="179" s="12" customFormat="1" ht="25.92" customHeight="1">
      <c r="A179" s="12"/>
      <c r="B179" s="229"/>
      <c r="C179" s="230"/>
      <c r="D179" s="231" t="s">
        <v>72</v>
      </c>
      <c r="E179" s="232" t="s">
        <v>786</v>
      </c>
      <c r="F179" s="232" t="s">
        <v>791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SUM(P180:P183)</f>
        <v>0</v>
      </c>
      <c r="Q179" s="237"/>
      <c r="R179" s="238">
        <f>SUM(R180:R183)</f>
        <v>0</v>
      </c>
      <c r="S179" s="237"/>
      <c r="T179" s="239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80</v>
      </c>
      <c r="AT179" s="241" t="s">
        <v>72</v>
      </c>
      <c r="AU179" s="241" t="s">
        <v>73</v>
      </c>
      <c r="AY179" s="240" t="s">
        <v>188</v>
      </c>
      <c r="BK179" s="242">
        <f>SUM(BK180:BK183)</f>
        <v>0</v>
      </c>
    </row>
    <row r="180" s="2" customFormat="1" ht="21.75" customHeight="1">
      <c r="A180" s="37"/>
      <c r="B180" s="38"/>
      <c r="C180" s="245" t="s">
        <v>73</v>
      </c>
      <c r="D180" s="245" t="s">
        <v>190</v>
      </c>
      <c r="E180" s="246" t="s">
        <v>983</v>
      </c>
      <c r="F180" s="247" t="s">
        <v>915</v>
      </c>
      <c r="G180" s="248" t="s">
        <v>193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194</v>
      </c>
      <c r="AT180" s="257" t="s">
        <v>190</v>
      </c>
      <c r="AU180" s="257" t="s">
        <v>80</v>
      </c>
      <c r="AY180" s="16" t="s">
        <v>188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194</v>
      </c>
      <c r="BM180" s="257" t="s">
        <v>685</v>
      </c>
    </row>
    <row r="181" s="2" customFormat="1" ht="16.5" customHeight="1">
      <c r="A181" s="37"/>
      <c r="B181" s="38"/>
      <c r="C181" s="245" t="s">
        <v>73</v>
      </c>
      <c r="D181" s="245" t="s">
        <v>190</v>
      </c>
      <c r="E181" s="246" t="s">
        <v>984</v>
      </c>
      <c r="F181" s="247" t="s">
        <v>917</v>
      </c>
      <c r="G181" s="248" t="s">
        <v>193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194</v>
      </c>
      <c r="AT181" s="257" t="s">
        <v>190</v>
      </c>
      <c r="AU181" s="257" t="s">
        <v>80</v>
      </c>
      <c r="AY181" s="16" t="s">
        <v>188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194</v>
      </c>
      <c r="BM181" s="257" t="s">
        <v>690</v>
      </c>
    </row>
    <row r="182" s="2" customFormat="1" ht="16.5" customHeight="1">
      <c r="A182" s="37"/>
      <c r="B182" s="38"/>
      <c r="C182" s="245" t="s">
        <v>73</v>
      </c>
      <c r="D182" s="245" t="s">
        <v>190</v>
      </c>
      <c r="E182" s="246" t="s">
        <v>985</v>
      </c>
      <c r="F182" s="247" t="s">
        <v>919</v>
      </c>
      <c r="G182" s="248" t="s">
        <v>193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194</v>
      </c>
      <c r="AT182" s="257" t="s">
        <v>190</v>
      </c>
      <c r="AU182" s="257" t="s">
        <v>80</v>
      </c>
      <c r="AY182" s="16" t="s">
        <v>188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194</v>
      </c>
      <c r="BM182" s="257" t="s">
        <v>694</v>
      </c>
    </row>
    <row r="183" s="2" customFormat="1" ht="16.5" customHeight="1">
      <c r="A183" s="37"/>
      <c r="B183" s="38"/>
      <c r="C183" s="245" t="s">
        <v>73</v>
      </c>
      <c r="D183" s="245" t="s">
        <v>190</v>
      </c>
      <c r="E183" s="246" t="s">
        <v>920</v>
      </c>
      <c r="F183" s="247" t="s">
        <v>409</v>
      </c>
      <c r="G183" s="248" t="s">
        <v>193</v>
      </c>
      <c r="H183" s="249">
        <v>1</v>
      </c>
      <c r="I183" s="250"/>
      <c r="J183" s="251">
        <f>ROUND(I183*H183,2)</f>
        <v>0</v>
      </c>
      <c r="K183" s="252"/>
      <c r="L183" s="43"/>
      <c r="M183" s="295" t="s">
        <v>1</v>
      </c>
      <c r="N183" s="296" t="s">
        <v>39</v>
      </c>
      <c r="O183" s="297"/>
      <c r="P183" s="298">
        <f>O183*H183</f>
        <v>0</v>
      </c>
      <c r="Q183" s="298">
        <v>0</v>
      </c>
      <c r="R183" s="298">
        <f>Q183*H183</f>
        <v>0</v>
      </c>
      <c r="S183" s="298">
        <v>0</v>
      </c>
      <c r="T183" s="29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194</v>
      </c>
      <c r="AT183" s="257" t="s">
        <v>190</v>
      </c>
      <c r="AU183" s="257" t="s">
        <v>80</v>
      </c>
      <c r="AY183" s="16" t="s">
        <v>188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194</v>
      </c>
      <c r="BM183" s="257" t="s">
        <v>697</v>
      </c>
    </row>
    <row r="184" s="2" customFormat="1" ht="6.96" customHeight="1">
      <c r="A184" s="37"/>
      <c r="B184" s="65"/>
      <c r="C184" s="66"/>
      <c r="D184" s="66"/>
      <c r="E184" s="66"/>
      <c r="F184" s="66"/>
      <c r="G184" s="66"/>
      <c r="H184" s="66"/>
      <c r="I184" s="192"/>
      <c r="J184" s="66"/>
      <c r="K184" s="66"/>
      <c r="L184" s="43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sheet="1" autoFilter="0" formatColumns="0" formatRows="0" objects="1" scenarios="1" spinCount="100000" saltValue="jhQK0j5hK8LrV7BX82fPBlG5OImhH/ruBk5UeflmqKRE48A6Jz/o2L8qqkaxyBEwDq2ZpqHvqqPmy13VUaNtKg==" hashValue="oGK2hzbtIWznogK5WKkp/xs++doIE9ehoRQiFnQoNoPEQfO/RpfKsNjEo/z4gzFo1VaI2X6FIv78UR6zKyQu9A==" algorithmName="SHA-512" password="CC35"/>
  <autoFilter ref="C131:K1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146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147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148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986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ROUND((SUM(BE124:BE138)),  2)</f>
        <v>0</v>
      </c>
      <c r="G35" s="37"/>
      <c r="H35" s="37"/>
      <c r="I35" s="171">
        <v>0.20999999999999999</v>
      </c>
      <c r="J35" s="170">
        <f>ROUND(((SUM(BE124:BE138))*I35),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ROUND((SUM(BF124:BF138)),  2)</f>
        <v>0</v>
      </c>
      <c r="G36" s="37"/>
      <c r="H36" s="37"/>
      <c r="I36" s="171">
        <v>0.14999999999999999</v>
      </c>
      <c r="J36" s="170">
        <f>ROUND(((SUM(BF124:BF138))*I36),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ROUND((SUM(BG124:BG138)),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ROUND((SUM(BH124:BH138)),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ROUND((SUM(BI124:BI138)),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147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148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T.. - Způsobilé výdaje - vedlejší aktivity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153</v>
      </c>
      <c r="D96" s="199"/>
      <c r="E96" s="199"/>
      <c r="F96" s="199"/>
      <c r="G96" s="199"/>
      <c r="H96" s="199"/>
      <c r="I96" s="200"/>
      <c r="J96" s="201" t="s">
        <v>154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155</v>
      </c>
      <c r="D98" s="39"/>
      <c r="E98" s="39"/>
      <c r="F98" s="39"/>
      <c r="G98" s="39"/>
      <c r="H98" s="39"/>
      <c r="I98" s="155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156</v>
      </c>
    </row>
    <row r="99" s="9" customFormat="1" ht="24.96" customHeight="1">
      <c r="A99" s="9"/>
      <c r="B99" s="203"/>
      <c r="C99" s="204"/>
      <c r="D99" s="205" t="s">
        <v>987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988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0"/>
      <c r="C101" s="131"/>
      <c r="D101" s="211" t="s">
        <v>989</v>
      </c>
      <c r="E101" s="212"/>
      <c r="F101" s="212"/>
      <c r="G101" s="212"/>
      <c r="H101" s="212"/>
      <c r="I101" s="213"/>
      <c r="J101" s="214">
        <f>J131</f>
        <v>0</v>
      </c>
      <c r="K101" s="131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1"/>
      <c r="D102" s="211" t="s">
        <v>990</v>
      </c>
      <c r="E102" s="212"/>
      <c r="F102" s="212"/>
      <c r="G102" s="212"/>
      <c r="H102" s="212"/>
      <c r="I102" s="213"/>
      <c r="J102" s="214">
        <f>J133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5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173</v>
      </c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6" t="str">
        <f>E7</f>
        <v xml:space="preserve">Stavební úpravy (TZB)  BD v Milíně, blok T, X - II. etapa</v>
      </c>
      <c r="F112" s="31"/>
      <c r="G112" s="31"/>
      <c r="H112" s="31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146</v>
      </c>
      <c r="D113" s="21"/>
      <c r="E113" s="21"/>
      <c r="F113" s="21"/>
      <c r="G113" s="21"/>
      <c r="H113" s="21"/>
      <c r="I113" s="146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6" t="s">
        <v>147</v>
      </c>
      <c r="F114" s="39"/>
      <c r="G114" s="39"/>
      <c r="H114" s="39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148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T.. - Způsobilé výdaje - vedlejší aktivity</v>
      </c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7" t="s">
        <v>22</v>
      </c>
      <c r="J118" s="78" t="str">
        <f>IF(J14="","",J14)</f>
        <v>16. 3. 2020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7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7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6"/>
      <c r="B123" s="217"/>
      <c r="C123" s="218" t="s">
        <v>174</v>
      </c>
      <c r="D123" s="219" t="s">
        <v>58</v>
      </c>
      <c r="E123" s="219" t="s">
        <v>54</v>
      </c>
      <c r="F123" s="219" t="s">
        <v>55</v>
      </c>
      <c r="G123" s="219" t="s">
        <v>175</v>
      </c>
      <c r="H123" s="219" t="s">
        <v>176</v>
      </c>
      <c r="I123" s="220" t="s">
        <v>177</v>
      </c>
      <c r="J123" s="221" t="s">
        <v>154</v>
      </c>
      <c r="K123" s="222" t="s">
        <v>178</v>
      </c>
      <c r="L123" s="223"/>
      <c r="M123" s="99" t="s">
        <v>1</v>
      </c>
      <c r="N123" s="100" t="s">
        <v>37</v>
      </c>
      <c r="O123" s="100" t="s">
        <v>179</v>
      </c>
      <c r="P123" s="100" t="s">
        <v>180</v>
      </c>
      <c r="Q123" s="100" t="s">
        <v>181</v>
      </c>
      <c r="R123" s="100" t="s">
        <v>182</v>
      </c>
      <c r="S123" s="100" t="s">
        <v>183</v>
      </c>
      <c r="T123" s="101" t="s">
        <v>184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7"/>
      <c r="B124" s="38"/>
      <c r="C124" s="106" t="s">
        <v>185</v>
      </c>
      <c r="D124" s="39"/>
      <c r="E124" s="39"/>
      <c r="F124" s="39"/>
      <c r="G124" s="39"/>
      <c r="H124" s="39"/>
      <c r="I124" s="155"/>
      <c r="J124" s="224">
        <f>BK124</f>
        <v>0</v>
      </c>
      <c r="K124" s="39"/>
      <c r="L124" s="43"/>
      <c r="M124" s="102"/>
      <c r="N124" s="225"/>
      <c r="O124" s="103"/>
      <c r="P124" s="226">
        <f>P125+P130</f>
        <v>0</v>
      </c>
      <c r="Q124" s="103"/>
      <c r="R124" s="226">
        <f>R125+R130</f>
        <v>0</v>
      </c>
      <c r="S124" s="103"/>
      <c r="T124" s="227">
        <f>T125+T130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156</v>
      </c>
      <c r="BK124" s="228">
        <f>BK125+BK130</f>
        <v>0</v>
      </c>
    </row>
    <row r="125" s="12" customFormat="1" ht="25.92" customHeight="1">
      <c r="A125" s="12"/>
      <c r="B125" s="229"/>
      <c r="C125" s="230"/>
      <c r="D125" s="231" t="s">
        <v>72</v>
      </c>
      <c r="E125" s="232" t="s">
        <v>991</v>
      </c>
      <c r="F125" s="232" t="s">
        <v>992</v>
      </c>
      <c r="G125" s="230"/>
      <c r="H125" s="230"/>
      <c r="I125" s="233"/>
      <c r="J125" s="234">
        <f>BK125</f>
        <v>0</v>
      </c>
      <c r="K125" s="230"/>
      <c r="L125" s="235"/>
      <c r="M125" s="236"/>
      <c r="N125" s="237"/>
      <c r="O125" s="237"/>
      <c r="P125" s="238">
        <f>SUM(P126:P129)</f>
        <v>0</v>
      </c>
      <c r="Q125" s="237"/>
      <c r="R125" s="238">
        <f>SUM(R126:R129)</f>
        <v>0</v>
      </c>
      <c r="S125" s="237"/>
      <c r="T125" s="239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0" t="s">
        <v>194</v>
      </c>
      <c r="AT125" s="241" t="s">
        <v>72</v>
      </c>
      <c r="AU125" s="241" t="s">
        <v>73</v>
      </c>
      <c r="AY125" s="240" t="s">
        <v>188</v>
      </c>
      <c r="BK125" s="242">
        <f>SUM(BK126:BK129)</f>
        <v>0</v>
      </c>
    </row>
    <row r="126" s="2" customFormat="1" ht="16.5" customHeight="1">
      <c r="A126" s="37"/>
      <c r="B126" s="38"/>
      <c r="C126" s="245" t="s">
        <v>80</v>
      </c>
      <c r="D126" s="245" t="s">
        <v>190</v>
      </c>
      <c r="E126" s="246" t="s">
        <v>993</v>
      </c>
      <c r="F126" s="247" t="s">
        <v>994</v>
      </c>
      <c r="G126" s="248" t="s">
        <v>995</v>
      </c>
      <c r="H126" s="249">
        <v>30</v>
      </c>
      <c r="I126" s="250"/>
      <c r="J126" s="251">
        <f>ROUND(I126*H126,2)</f>
        <v>0</v>
      </c>
      <c r="K126" s="252"/>
      <c r="L126" s="43"/>
      <c r="M126" s="253" t="s">
        <v>1</v>
      </c>
      <c r="N126" s="254" t="s">
        <v>39</v>
      </c>
      <c r="O126" s="90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7" t="s">
        <v>996</v>
      </c>
      <c r="AT126" s="257" t="s">
        <v>190</v>
      </c>
      <c r="AU126" s="257" t="s">
        <v>80</v>
      </c>
      <c r="AY126" s="16" t="s">
        <v>188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85</v>
      </c>
      <c r="BK126" s="258">
        <f>ROUND(I126*H126,2)</f>
        <v>0</v>
      </c>
      <c r="BL126" s="16" t="s">
        <v>996</v>
      </c>
      <c r="BM126" s="257" t="s">
        <v>997</v>
      </c>
    </row>
    <row r="127" s="14" customFormat="1">
      <c r="A127" s="14"/>
      <c r="B127" s="270"/>
      <c r="C127" s="271"/>
      <c r="D127" s="261" t="s">
        <v>196</v>
      </c>
      <c r="E127" s="272" t="s">
        <v>1</v>
      </c>
      <c r="F127" s="273" t="s">
        <v>998</v>
      </c>
      <c r="G127" s="271"/>
      <c r="H127" s="274">
        <v>10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196</v>
      </c>
      <c r="AU127" s="280" t="s">
        <v>80</v>
      </c>
      <c r="AV127" s="14" t="s">
        <v>85</v>
      </c>
      <c r="AW127" s="14" t="s">
        <v>30</v>
      </c>
      <c r="AX127" s="14" t="s">
        <v>73</v>
      </c>
      <c r="AY127" s="280" t="s">
        <v>188</v>
      </c>
    </row>
    <row r="128" s="14" customFormat="1">
      <c r="A128" s="14"/>
      <c r="B128" s="270"/>
      <c r="C128" s="271"/>
      <c r="D128" s="261" t="s">
        <v>196</v>
      </c>
      <c r="E128" s="272" t="s">
        <v>1</v>
      </c>
      <c r="F128" s="273" t="s">
        <v>999</v>
      </c>
      <c r="G128" s="271"/>
      <c r="H128" s="274">
        <v>10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196</v>
      </c>
      <c r="AU128" s="280" t="s">
        <v>80</v>
      </c>
      <c r="AV128" s="14" t="s">
        <v>85</v>
      </c>
      <c r="AW128" s="14" t="s">
        <v>30</v>
      </c>
      <c r="AX128" s="14" t="s">
        <v>73</v>
      </c>
      <c r="AY128" s="280" t="s">
        <v>188</v>
      </c>
    </row>
    <row r="129" s="14" customFormat="1">
      <c r="A129" s="14"/>
      <c r="B129" s="270"/>
      <c r="C129" s="271"/>
      <c r="D129" s="261" t="s">
        <v>196</v>
      </c>
      <c r="E129" s="272" t="s">
        <v>1</v>
      </c>
      <c r="F129" s="273" t="s">
        <v>1000</v>
      </c>
      <c r="G129" s="271"/>
      <c r="H129" s="274">
        <v>10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196</v>
      </c>
      <c r="AU129" s="280" t="s">
        <v>80</v>
      </c>
      <c r="AV129" s="14" t="s">
        <v>85</v>
      </c>
      <c r="AW129" s="14" t="s">
        <v>30</v>
      </c>
      <c r="AX129" s="14" t="s">
        <v>73</v>
      </c>
      <c r="AY129" s="280" t="s">
        <v>188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1001</v>
      </c>
      <c r="F130" s="232" t="s">
        <v>1002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274</v>
      </c>
      <c r="AT130" s="241" t="s">
        <v>72</v>
      </c>
      <c r="AU130" s="241" t="s">
        <v>73</v>
      </c>
      <c r="AY130" s="240" t="s">
        <v>188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1003</v>
      </c>
      <c r="F131" s="243" t="s">
        <v>1004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274</v>
      </c>
      <c r="AT131" s="241" t="s">
        <v>72</v>
      </c>
      <c r="AU131" s="241" t="s">
        <v>80</v>
      </c>
      <c r="AY131" s="240" t="s">
        <v>188</v>
      </c>
      <c r="BK131" s="242">
        <f>BK132</f>
        <v>0</v>
      </c>
    </row>
    <row r="132" s="2" customFormat="1" ht="21.75" customHeight="1">
      <c r="A132" s="37"/>
      <c r="B132" s="38"/>
      <c r="C132" s="245" t="s">
        <v>85</v>
      </c>
      <c r="D132" s="245" t="s">
        <v>190</v>
      </c>
      <c r="E132" s="246" t="s">
        <v>1005</v>
      </c>
      <c r="F132" s="247" t="s">
        <v>1006</v>
      </c>
      <c r="G132" s="248" t="s">
        <v>417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1007</v>
      </c>
      <c r="AT132" s="257" t="s">
        <v>190</v>
      </c>
      <c r="AU132" s="257" t="s">
        <v>85</v>
      </c>
      <c r="AY132" s="16" t="s">
        <v>188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1007</v>
      </c>
      <c r="BM132" s="257" t="s">
        <v>1008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1009</v>
      </c>
      <c r="F133" s="243" t="s">
        <v>1010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SUM(P134:P138)</f>
        <v>0</v>
      </c>
      <c r="Q133" s="237"/>
      <c r="R133" s="238">
        <f>SUM(R134:R138)</f>
        <v>0</v>
      </c>
      <c r="S133" s="237"/>
      <c r="T133" s="23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274</v>
      </c>
      <c r="AT133" s="241" t="s">
        <v>72</v>
      </c>
      <c r="AU133" s="241" t="s">
        <v>80</v>
      </c>
      <c r="AY133" s="240" t="s">
        <v>188</v>
      </c>
      <c r="BK133" s="242">
        <f>SUM(BK134:BK138)</f>
        <v>0</v>
      </c>
    </row>
    <row r="134" s="2" customFormat="1" ht="21.75" customHeight="1">
      <c r="A134" s="37"/>
      <c r="B134" s="38"/>
      <c r="C134" s="245" t="s">
        <v>90</v>
      </c>
      <c r="D134" s="245" t="s">
        <v>190</v>
      </c>
      <c r="E134" s="246" t="s">
        <v>1011</v>
      </c>
      <c r="F134" s="247" t="s">
        <v>1012</v>
      </c>
      <c r="G134" s="248" t="s">
        <v>417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1007</v>
      </c>
      <c r="AT134" s="257" t="s">
        <v>190</v>
      </c>
      <c r="AU134" s="257" t="s">
        <v>85</v>
      </c>
      <c r="AY134" s="16" t="s">
        <v>188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1007</v>
      </c>
      <c r="BM134" s="257" t="s">
        <v>1013</v>
      </c>
    </row>
    <row r="135" s="2" customFormat="1" ht="16.5" customHeight="1">
      <c r="A135" s="37"/>
      <c r="B135" s="38"/>
      <c r="C135" s="245" t="s">
        <v>274</v>
      </c>
      <c r="D135" s="245" t="s">
        <v>190</v>
      </c>
      <c r="E135" s="246" t="s">
        <v>1014</v>
      </c>
      <c r="F135" s="247" t="s">
        <v>1015</v>
      </c>
      <c r="G135" s="248" t="s">
        <v>417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1007</v>
      </c>
      <c r="AT135" s="257" t="s">
        <v>190</v>
      </c>
      <c r="AU135" s="257" t="s">
        <v>85</v>
      </c>
      <c r="AY135" s="16" t="s">
        <v>188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1007</v>
      </c>
      <c r="BM135" s="257" t="s">
        <v>1016</v>
      </c>
    </row>
    <row r="136" s="2" customFormat="1" ht="21.75" customHeight="1">
      <c r="A136" s="37"/>
      <c r="B136" s="38"/>
      <c r="C136" s="245" t="s">
        <v>194</v>
      </c>
      <c r="D136" s="245" t="s">
        <v>190</v>
      </c>
      <c r="E136" s="246" t="s">
        <v>1017</v>
      </c>
      <c r="F136" s="247" t="s">
        <v>1018</v>
      </c>
      <c r="G136" s="248" t="s">
        <v>417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1007</v>
      </c>
      <c r="AT136" s="257" t="s">
        <v>190</v>
      </c>
      <c r="AU136" s="257" t="s">
        <v>85</v>
      </c>
      <c r="AY136" s="16" t="s">
        <v>188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1007</v>
      </c>
      <c r="BM136" s="257" t="s">
        <v>1019</v>
      </c>
    </row>
    <row r="137" s="2" customFormat="1" ht="16.5" customHeight="1">
      <c r="A137" s="37"/>
      <c r="B137" s="38"/>
      <c r="C137" s="245" t="s">
        <v>228</v>
      </c>
      <c r="D137" s="245" t="s">
        <v>190</v>
      </c>
      <c r="E137" s="246" t="s">
        <v>1020</v>
      </c>
      <c r="F137" s="247" t="s">
        <v>1021</v>
      </c>
      <c r="G137" s="248" t="s">
        <v>417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1007</v>
      </c>
      <c r="AT137" s="257" t="s">
        <v>190</v>
      </c>
      <c r="AU137" s="257" t="s">
        <v>85</v>
      </c>
      <c r="AY137" s="16" t="s">
        <v>188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1007</v>
      </c>
      <c r="BM137" s="257" t="s">
        <v>1022</v>
      </c>
    </row>
    <row r="138" s="2" customFormat="1" ht="21.75" customHeight="1">
      <c r="A138" s="37"/>
      <c r="B138" s="38"/>
      <c r="C138" s="245" t="s">
        <v>283</v>
      </c>
      <c r="D138" s="245" t="s">
        <v>190</v>
      </c>
      <c r="E138" s="246" t="s">
        <v>1023</v>
      </c>
      <c r="F138" s="247" t="s">
        <v>1024</v>
      </c>
      <c r="G138" s="248" t="s">
        <v>417</v>
      </c>
      <c r="H138" s="249">
        <v>1</v>
      </c>
      <c r="I138" s="250"/>
      <c r="J138" s="251">
        <f>ROUND(I138*H138,2)</f>
        <v>0</v>
      </c>
      <c r="K138" s="252"/>
      <c r="L138" s="43"/>
      <c r="M138" s="295" t="s">
        <v>1</v>
      </c>
      <c r="N138" s="296" t="s">
        <v>39</v>
      </c>
      <c r="O138" s="297"/>
      <c r="P138" s="298">
        <f>O138*H138</f>
        <v>0</v>
      </c>
      <c r="Q138" s="298">
        <v>0</v>
      </c>
      <c r="R138" s="298">
        <f>Q138*H138</f>
        <v>0</v>
      </c>
      <c r="S138" s="298">
        <v>0</v>
      </c>
      <c r="T138" s="29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1007</v>
      </c>
      <c r="AT138" s="257" t="s">
        <v>190</v>
      </c>
      <c r="AU138" s="257" t="s">
        <v>85</v>
      </c>
      <c r="AY138" s="16" t="s">
        <v>188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1007</v>
      </c>
      <c r="BM138" s="257" t="s">
        <v>1025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192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gyljcgpIDVcU3+yDQIpNFzi1VlU5SXQrBnmaHmFmyz2I41av2B66AwJJEa23NuLCOLsTdzxgGLr19QNYtIiOjw==" hashValue="0Ju2FidLRTQmJmXUbZ8BlBCpO2ihI9bagL3NlcfvOfu0grWTKlvNJ95clK8bq6dQIuDI4A7an6G+zP+K28XdUg==" algorithmName="SHA-512" password="CC35"/>
  <autoFilter ref="C123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146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147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148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1026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ROUND((SUM(BE125:BE134)),  2)</f>
        <v>0</v>
      </c>
      <c r="G35" s="37"/>
      <c r="H35" s="37"/>
      <c r="I35" s="171">
        <v>0.20999999999999999</v>
      </c>
      <c r="J35" s="170">
        <f>ROUND(((SUM(BE125:BE134))*I35),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ROUND((SUM(BF125:BF134)),  2)</f>
        <v>0</v>
      </c>
      <c r="G36" s="37"/>
      <c r="H36" s="37"/>
      <c r="I36" s="171">
        <v>0.14999999999999999</v>
      </c>
      <c r="J36" s="170">
        <f>ROUND(((SUM(BF125:BF134))*I36),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ROUND((SUM(BG125:BG134)),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ROUND((SUM(BH125:BH134)),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ROUND((SUM(BI125:BI134)),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147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148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T... - Nezpůsobilé výdaje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153</v>
      </c>
      <c r="D96" s="199"/>
      <c r="E96" s="199"/>
      <c r="F96" s="199"/>
      <c r="G96" s="199"/>
      <c r="H96" s="199"/>
      <c r="I96" s="200"/>
      <c r="J96" s="201" t="s">
        <v>154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155</v>
      </c>
      <c r="D98" s="39"/>
      <c r="E98" s="39"/>
      <c r="F98" s="39"/>
      <c r="G98" s="39"/>
      <c r="H98" s="39"/>
      <c r="I98" s="155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156</v>
      </c>
    </row>
    <row r="99" s="9" customFormat="1" ht="24.96" customHeight="1">
      <c r="A99" s="9"/>
      <c r="B99" s="203"/>
      <c r="C99" s="204"/>
      <c r="D99" s="205" t="s">
        <v>157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1"/>
      <c r="D100" s="211" t="s">
        <v>162</v>
      </c>
      <c r="E100" s="212"/>
      <c r="F100" s="212"/>
      <c r="G100" s="212"/>
      <c r="H100" s="212"/>
      <c r="I100" s="213"/>
      <c r="J100" s="214">
        <f>J127</f>
        <v>0</v>
      </c>
      <c r="K100" s="131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988</v>
      </c>
      <c r="E101" s="206"/>
      <c r="F101" s="206"/>
      <c r="G101" s="206"/>
      <c r="H101" s="206"/>
      <c r="I101" s="207"/>
      <c r="J101" s="208">
        <f>J130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1027</v>
      </c>
      <c r="E102" s="212"/>
      <c r="F102" s="212"/>
      <c r="G102" s="212"/>
      <c r="H102" s="212"/>
      <c r="I102" s="213"/>
      <c r="J102" s="214">
        <f>J131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1028</v>
      </c>
      <c r="E103" s="212"/>
      <c r="F103" s="212"/>
      <c r="G103" s="212"/>
      <c r="H103" s="212"/>
      <c r="I103" s="213"/>
      <c r="J103" s="214">
        <f>J133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5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173</v>
      </c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6" t="str">
        <f>E7</f>
        <v xml:space="preserve">Stavební úpravy (TZB)  BD v Milíně, blok T, X - II. etapa</v>
      </c>
      <c r="F113" s="31"/>
      <c r="G113" s="31"/>
      <c r="H113" s="31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146</v>
      </c>
      <c r="D114" s="21"/>
      <c r="E114" s="21"/>
      <c r="F114" s="21"/>
      <c r="G114" s="21"/>
      <c r="H114" s="21"/>
      <c r="I114" s="146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96" t="s">
        <v>147</v>
      </c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148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T... - Nezpůsobilé výdaje</v>
      </c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 xml:space="preserve"> </v>
      </c>
      <c r="G119" s="39"/>
      <c r="H119" s="39"/>
      <c r="I119" s="157" t="s">
        <v>22</v>
      </c>
      <c r="J119" s="78" t="str">
        <f>IF(J14="","",J14)</f>
        <v>16. 3. 2020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 xml:space="preserve"> </v>
      </c>
      <c r="G121" s="39"/>
      <c r="H121" s="39"/>
      <c r="I121" s="157" t="s">
        <v>29</v>
      </c>
      <c r="J121" s="35" t="str">
        <f>E23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IF(E20="","",E20)</f>
        <v>Vyplň údaj</v>
      </c>
      <c r="G122" s="39"/>
      <c r="H122" s="39"/>
      <c r="I122" s="157" t="s">
        <v>31</v>
      </c>
      <c r="J122" s="35" t="str">
        <f>E26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6"/>
      <c r="B124" s="217"/>
      <c r="C124" s="218" t="s">
        <v>174</v>
      </c>
      <c r="D124" s="219" t="s">
        <v>58</v>
      </c>
      <c r="E124" s="219" t="s">
        <v>54</v>
      </c>
      <c r="F124" s="219" t="s">
        <v>55</v>
      </c>
      <c r="G124" s="219" t="s">
        <v>175</v>
      </c>
      <c r="H124" s="219" t="s">
        <v>176</v>
      </c>
      <c r="I124" s="220" t="s">
        <v>177</v>
      </c>
      <c r="J124" s="221" t="s">
        <v>154</v>
      </c>
      <c r="K124" s="222" t="s">
        <v>178</v>
      </c>
      <c r="L124" s="223"/>
      <c r="M124" s="99" t="s">
        <v>1</v>
      </c>
      <c r="N124" s="100" t="s">
        <v>37</v>
      </c>
      <c r="O124" s="100" t="s">
        <v>179</v>
      </c>
      <c r="P124" s="100" t="s">
        <v>180</v>
      </c>
      <c r="Q124" s="100" t="s">
        <v>181</v>
      </c>
      <c r="R124" s="100" t="s">
        <v>182</v>
      </c>
      <c r="S124" s="100" t="s">
        <v>183</v>
      </c>
      <c r="T124" s="101" t="s">
        <v>184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7"/>
      <c r="B125" s="38"/>
      <c r="C125" s="106" t="s">
        <v>185</v>
      </c>
      <c r="D125" s="39"/>
      <c r="E125" s="39"/>
      <c r="F125" s="39"/>
      <c r="G125" s="39"/>
      <c r="H125" s="39"/>
      <c r="I125" s="155"/>
      <c r="J125" s="224">
        <f>BK125</f>
        <v>0</v>
      </c>
      <c r="K125" s="39"/>
      <c r="L125" s="43"/>
      <c r="M125" s="102"/>
      <c r="N125" s="225"/>
      <c r="O125" s="103"/>
      <c r="P125" s="226">
        <f>P126+P130</f>
        <v>0</v>
      </c>
      <c r="Q125" s="103"/>
      <c r="R125" s="226">
        <f>R126+R130</f>
        <v>0.044800000000000006</v>
      </c>
      <c r="S125" s="103"/>
      <c r="T125" s="227">
        <f>T126+T130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156</v>
      </c>
      <c r="BK125" s="228">
        <f>BK126+BK130</f>
        <v>0</v>
      </c>
    </row>
    <row r="126" s="12" customFormat="1" ht="25.92" customHeight="1">
      <c r="A126" s="12"/>
      <c r="B126" s="229"/>
      <c r="C126" s="230"/>
      <c r="D126" s="231" t="s">
        <v>72</v>
      </c>
      <c r="E126" s="232" t="s">
        <v>186</v>
      </c>
      <c r="F126" s="232" t="s">
        <v>187</v>
      </c>
      <c r="G126" s="230"/>
      <c r="H126" s="230"/>
      <c r="I126" s="233"/>
      <c r="J126" s="234">
        <f>BK126</f>
        <v>0</v>
      </c>
      <c r="K126" s="230"/>
      <c r="L126" s="235"/>
      <c r="M126" s="236"/>
      <c r="N126" s="237"/>
      <c r="O126" s="237"/>
      <c r="P126" s="238">
        <f>P127</f>
        <v>0</v>
      </c>
      <c r="Q126" s="237"/>
      <c r="R126" s="238">
        <f>R127</f>
        <v>0.044800000000000006</v>
      </c>
      <c r="S126" s="237"/>
      <c r="T126" s="23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0" t="s">
        <v>80</v>
      </c>
      <c r="AT126" s="241" t="s">
        <v>72</v>
      </c>
      <c r="AU126" s="241" t="s">
        <v>73</v>
      </c>
      <c r="AY126" s="240" t="s">
        <v>188</v>
      </c>
      <c r="BK126" s="242">
        <f>BK127</f>
        <v>0</v>
      </c>
    </row>
    <row r="127" s="12" customFormat="1" ht="22.8" customHeight="1">
      <c r="A127" s="12"/>
      <c r="B127" s="229"/>
      <c r="C127" s="230"/>
      <c r="D127" s="231" t="s">
        <v>72</v>
      </c>
      <c r="E127" s="243" t="s">
        <v>292</v>
      </c>
      <c r="F127" s="243" t="s">
        <v>296</v>
      </c>
      <c r="G127" s="230"/>
      <c r="H127" s="230"/>
      <c r="I127" s="233"/>
      <c r="J127" s="244">
        <f>BK127</f>
        <v>0</v>
      </c>
      <c r="K127" s="230"/>
      <c r="L127" s="235"/>
      <c r="M127" s="236"/>
      <c r="N127" s="237"/>
      <c r="O127" s="237"/>
      <c r="P127" s="238">
        <f>SUM(P128:P129)</f>
        <v>0</v>
      </c>
      <c r="Q127" s="237"/>
      <c r="R127" s="238">
        <f>SUM(R128:R129)</f>
        <v>0.044800000000000006</v>
      </c>
      <c r="S127" s="237"/>
      <c r="T127" s="23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80</v>
      </c>
      <c r="AT127" s="241" t="s">
        <v>72</v>
      </c>
      <c r="AU127" s="241" t="s">
        <v>80</v>
      </c>
      <c r="AY127" s="240" t="s">
        <v>188</v>
      </c>
      <c r="BK127" s="242">
        <f>SUM(BK128:BK129)</f>
        <v>0</v>
      </c>
    </row>
    <row r="128" s="2" customFormat="1" ht="21.75" customHeight="1">
      <c r="A128" s="37"/>
      <c r="B128" s="38"/>
      <c r="C128" s="245" t="s">
        <v>80</v>
      </c>
      <c r="D128" s="245" t="s">
        <v>190</v>
      </c>
      <c r="E128" s="246" t="s">
        <v>1029</v>
      </c>
      <c r="F128" s="247" t="s">
        <v>1030</v>
      </c>
      <c r="G128" s="248" t="s">
        <v>215</v>
      </c>
      <c r="H128" s="249">
        <v>1120</v>
      </c>
      <c r="I128" s="250"/>
      <c r="J128" s="251">
        <f>ROUND(I128*H128,2)</f>
        <v>0</v>
      </c>
      <c r="K128" s="252"/>
      <c r="L128" s="43"/>
      <c r="M128" s="253" t="s">
        <v>1</v>
      </c>
      <c r="N128" s="254" t="s">
        <v>39</v>
      </c>
      <c r="O128" s="90"/>
      <c r="P128" s="255">
        <f>O128*H128</f>
        <v>0</v>
      </c>
      <c r="Q128" s="255">
        <v>4.0000000000000003E-05</v>
      </c>
      <c r="R128" s="255">
        <f>Q128*H128</f>
        <v>0.044800000000000006</v>
      </c>
      <c r="S128" s="255">
        <v>0</v>
      </c>
      <c r="T128" s="25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7" t="s">
        <v>194</v>
      </c>
      <c r="AT128" s="257" t="s">
        <v>190</v>
      </c>
      <c r="AU128" s="257" t="s">
        <v>85</v>
      </c>
      <c r="AY128" s="16" t="s">
        <v>188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85</v>
      </c>
      <c r="BK128" s="258">
        <f>ROUND(I128*H128,2)</f>
        <v>0</v>
      </c>
      <c r="BL128" s="16" t="s">
        <v>194</v>
      </c>
      <c r="BM128" s="257" t="s">
        <v>1031</v>
      </c>
    </row>
    <row r="129" s="14" customFormat="1">
      <c r="A129" s="14"/>
      <c r="B129" s="270"/>
      <c r="C129" s="271"/>
      <c r="D129" s="261" t="s">
        <v>196</v>
      </c>
      <c r="E129" s="272" t="s">
        <v>1</v>
      </c>
      <c r="F129" s="273" t="s">
        <v>1032</v>
      </c>
      <c r="G129" s="271"/>
      <c r="H129" s="274">
        <v>1120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196</v>
      </c>
      <c r="AU129" s="280" t="s">
        <v>85</v>
      </c>
      <c r="AV129" s="14" t="s">
        <v>85</v>
      </c>
      <c r="AW129" s="14" t="s">
        <v>30</v>
      </c>
      <c r="AX129" s="14" t="s">
        <v>73</v>
      </c>
      <c r="AY129" s="280" t="s">
        <v>188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1001</v>
      </c>
      <c r="F130" s="232" t="s">
        <v>1002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274</v>
      </c>
      <c r="AT130" s="241" t="s">
        <v>72</v>
      </c>
      <c r="AU130" s="241" t="s">
        <v>73</v>
      </c>
      <c r="AY130" s="240" t="s">
        <v>188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1033</v>
      </c>
      <c r="F131" s="243" t="s">
        <v>1034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274</v>
      </c>
      <c r="AT131" s="241" t="s">
        <v>72</v>
      </c>
      <c r="AU131" s="241" t="s">
        <v>80</v>
      </c>
      <c r="AY131" s="240" t="s">
        <v>188</v>
      </c>
      <c r="BK131" s="242">
        <f>BK132</f>
        <v>0</v>
      </c>
    </row>
    <row r="132" s="2" customFormat="1" ht="16.5" customHeight="1">
      <c r="A132" s="37"/>
      <c r="B132" s="38"/>
      <c r="C132" s="245" t="s">
        <v>85</v>
      </c>
      <c r="D132" s="245" t="s">
        <v>190</v>
      </c>
      <c r="E132" s="246" t="s">
        <v>1035</v>
      </c>
      <c r="F132" s="247" t="s">
        <v>1034</v>
      </c>
      <c r="G132" s="248" t="s">
        <v>417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1007</v>
      </c>
      <c r="AT132" s="257" t="s">
        <v>190</v>
      </c>
      <c r="AU132" s="257" t="s">
        <v>85</v>
      </c>
      <c r="AY132" s="16" t="s">
        <v>188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1007</v>
      </c>
      <c r="BM132" s="257" t="s">
        <v>1036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1037</v>
      </c>
      <c r="F133" s="243" t="s">
        <v>1038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274</v>
      </c>
      <c r="AT133" s="241" t="s">
        <v>72</v>
      </c>
      <c r="AU133" s="241" t="s">
        <v>80</v>
      </c>
      <c r="AY133" s="240" t="s">
        <v>188</v>
      </c>
      <c r="BK133" s="242">
        <f>BK134</f>
        <v>0</v>
      </c>
    </row>
    <row r="134" s="2" customFormat="1" ht="16.5" customHeight="1">
      <c r="A134" s="37"/>
      <c r="B134" s="38"/>
      <c r="C134" s="245" t="s">
        <v>90</v>
      </c>
      <c r="D134" s="245" t="s">
        <v>190</v>
      </c>
      <c r="E134" s="246" t="s">
        <v>1039</v>
      </c>
      <c r="F134" s="247" t="s">
        <v>1040</v>
      </c>
      <c r="G134" s="248" t="s">
        <v>417</v>
      </c>
      <c r="H134" s="249">
        <v>1</v>
      </c>
      <c r="I134" s="250"/>
      <c r="J134" s="251">
        <f>ROUND(I134*H134,2)</f>
        <v>0</v>
      </c>
      <c r="K134" s="252"/>
      <c r="L134" s="43"/>
      <c r="M134" s="295" t="s">
        <v>1</v>
      </c>
      <c r="N134" s="296" t="s">
        <v>39</v>
      </c>
      <c r="O134" s="297"/>
      <c r="P134" s="298">
        <f>O134*H134</f>
        <v>0</v>
      </c>
      <c r="Q134" s="298">
        <v>0</v>
      </c>
      <c r="R134" s="298">
        <f>Q134*H134</f>
        <v>0</v>
      </c>
      <c r="S134" s="298">
        <v>0</v>
      </c>
      <c r="T134" s="29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1007</v>
      </c>
      <c r="AT134" s="257" t="s">
        <v>190</v>
      </c>
      <c r="AU134" s="257" t="s">
        <v>85</v>
      </c>
      <c r="AY134" s="16" t="s">
        <v>188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1007</v>
      </c>
      <c r="BM134" s="257" t="s">
        <v>1041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2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GNWZ1rPK+j5yXwo37EiXwIxiDKvj9N7tdyRk4T+CPSuXWU1K8slcNyagx5V6I+DU2s7p2XhpYVja+s7ECxWRag==" hashValue="U7hBfy7x319OTGWSy6D+B010mu+sbFSGP9f7Ax+Pt9Qo7f3O9/1pL0e1WFx5CW4xdEN3ohRgb1RUaWXs04AX9A==" algorithmName="SHA-512" password="CC35"/>
  <autoFilter ref="C124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>
      <c r="B8" s="19"/>
      <c r="D8" s="152" t="s">
        <v>146</v>
      </c>
      <c r="L8" s="19"/>
    </row>
    <row r="9" s="1" customFormat="1" ht="16.5" customHeight="1">
      <c r="B9" s="19"/>
      <c r="E9" s="153" t="s">
        <v>1042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148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1043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150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1044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ROUND(J140,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ROUND((SUM(BE140:BE462)),  2)</f>
        <v>0</v>
      </c>
      <c r="G37" s="37"/>
      <c r="H37" s="37"/>
      <c r="I37" s="171">
        <v>0.20999999999999999</v>
      </c>
      <c r="J37" s="170">
        <f>ROUND(((SUM(BE140:BE462))*I37),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ROUND((SUM(BF140:BF462)),  2)</f>
        <v>0</v>
      </c>
      <c r="G38" s="37"/>
      <c r="H38" s="37"/>
      <c r="I38" s="171">
        <v>0.14999999999999999</v>
      </c>
      <c r="J38" s="170">
        <f>ROUND(((SUM(BF140:BF462))*I38),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ROUND((SUM(BG140:BG462)),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ROUND((SUM(BH140:BH462)),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ROUND((SUM(BI140:BI462)),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1042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148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1043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150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X.a - Stavební přípomoce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153</v>
      </c>
      <c r="D98" s="199"/>
      <c r="E98" s="199"/>
      <c r="F98" s="199"/>
      <c r="G98" s="199"/>
      <c r="H98" s="199"/>
      <c r="I98" s="200"/>
      <c r="J98" s="201" t="s">
        <v>154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155</v>
      </c>
      <c r="D100" s="39"/>
      <c r="E100" s="39"/>
      <c r="F100" s="39"/>
      <c r="G100" s="39"/>
      <c r="H100" s="39"/>
      <c r="I100" s="155"/>
      <c r="J100" s="109">
        <f>J140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156</v>
      </c>
    </row>
    <row r="101" s="9" customFormat="1" ht="24.96" customHeight="1">
      <c r="A101" s="9"/>
      <c r="B101" s="203"/>
      <c r="C101" s="204"/>
      <c r="D101" s="205" t="s">
        <v>157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158</v>
      </c>
      <c r="E102" s="212"/>
      <c r="F102" s="212"/>
      <c r="G102" s="212"/>
      <c r="H102" s="212"/>
      <c r="I102" s="213"/>
      <c r="J102" s="214">
        <f>J142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159</v>
      </c>
      <c r="E103" s="212"/>
      <c r="F103" s="212"/>
      <c r="G103" s="212"/>
      <c r="H103" s="212"/>
      <c r="I103" s="213"/>
      <c r="J103" s="214">
        <f>J187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1"/>
      <c r="D104" s="211" t="s">
        <v>160</v>
      </c>
      <c r="E104" s="212"/>
      <c r="F104" s="212"/>
      <c r="G104" s="212"/>
      <c r="H104" s="212"/>
      <c r="I104" s="213"/>
      <c r="J104" s="214">
        <f>J238</f>
        <v>0</v>
      </c>
      <c r="K104" s="131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1"/>
      <c r="D105" s="211" t="s">
        <v>161</v>
      </c>
      <c r="E105" s="212"/>
      <c r="F105" s="212"/>
      <c r="G105" s="212"/>
      <c r="H105" s="212"/>
      <c r="I105" s="213"/>
      <c r="J105" s="214">
        <f>J268</f>
        <v>0</v>
      </c>
      <c r="K105" s="131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1"/>
      <c r="D106" s="211" t="s">
        <v>162</v>
      </c>
      <c r="E106" s="212"/>
      <c r="F106" s="212"/>
      <c r="G106" s="212"/>
      <c r="H106" s="212"/>
      <c r="I106" s="213"/>
      <c r="J106" s="214">
        <f>J271</f>
        <v>0</v>
      </c>
      <c r="K106" s="131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1"/>
      <c r="D107" s="211" t="s">
        <v>163</v>
      </c>
      <c r="E107" s="212"/>
      <c r="F107" s="212"/>
      <c r="G107" s="212"/>
      <c r="H107" s="212"/>
      <c r="I107" s="213"/>
      <c r="J107" s="214">
        <f>J338</f>
        <v>0</v>
      </c>
      <c r="K107" s="131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1"/>
      <c r="D108" s="211" t="s">
        <v>164</v>
      </c>
      <c r="E108" s="212"/>
      <c r="F108" s="212"/>
      <c r="G108" s="212"/>
      <c r="H108" s="212"/>
      <c r="I108" s="213"/>
      <c r="J108" s="214">
        <f>J383</f>
        <v>0</v>
      </c>
      <c r="K108" s="131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1"/>
      <c r="D109" s="211" t="s">
        <v>165</v>
      </c>
      <c r="E109" s="212"/>
      <c r="F109" s="212"/>
      <c r="G109" s="212"/>
      <c r="H109" s="212"/>
      <c r="I109" s="213"/>
      <c r="J109" s="214">
        <f>J390</f>
        <v>0</v>
      </c>
      <c r="K109" s="131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3"/>
      <c r="C110" s="204"/>
      <c r="D110" s="205" t="s">
        <v>166</v>
      </c>
      <c r="E110" s="206"/>
      <c r="F110" s="206"/>
      <c r="G110" s="206"/>
      <c r="H110" s="206"/>
      <c r="I110" s="207"/>
      <c r="J110" s="208">
        <f>J393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0"/>
      <c r="C111" s="131"/>
      <c r="D111" s="211" t="s">
        <v>167</v>
      </c>
      <c r="E111" s="212"/>
      <c r="F111" s="212"/>
      <c r="G111" s="212"/>
      <c r="H111" s="212"/>
      <c r="I111" s="213"/>
      <c r="J111" s="214">
        <f>J394</f>
        <v>0</v>
      </c>
      <c r="K111" s="131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1"/>
      <c r="D112" s="211" t="s">
        <v>168</v>
      </c>
      <c r="E112" s="212"/>
      <c r="F112" s="212"/>
      <c r="G112" s="212"/>
      <c r="H112" s="212"/>
      <c r="I112" s="213"/>
      <c r="J112" s="214">
        <f>J407</f>
        <v>0</v>
      </c>
      <c r="K112" s="131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1"/>
      <c r="D113" s="211" t="s">
        <v>169</v>
      </c>
      <c r="E113" s="212"/>
      <c r="F113" s="212"/>
      <c r="G113" s="212"/>
      <c r="H113" s="212"/>
      <c r="I113" s="213"/>
      <c r="J113" s="214">
        <f>J418</f>
        <v>0</v>
      </c>
      <c r="K113" s="131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1"/>
      <c r="D114" s="211" t="s">
        <v>170</v>
      </c>
      <c r="E114" s="212"/>
      <c r="F114" s="212"/>
      <c r="G114" s="212"/>
      <c r="H114" s="212"/>
      <c r="I114" s="213"/>
      <c r="J114" s="214">
        <f>J429</f>
        <v>0</v>
      </c>
      <c r="K114" s="131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1"/>
      <c r="D115" s="211" t="s">
        <v>171</v>
      </c>
      <c r="E115" s="212"/>
      <c r="F115" s="212"/>
      <c r="G115" s="212"/>
      <c r="H115" s="212"/>
      <c r="I115" s="213"/>
      <c r="J115" s="214">
        <f>J432</f>
        <v>0</v>
      </c>
      <c r="K115" s="131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1"/>
      <c r="D116" s="211" t="s">
        <v>172</v>
      </c>
      <c r="E116" s="212"/>
      <c r="F116" s="212"/>
      <c r="G116" s="212"/>
      <c r="H116" s="212"/>
      <c r="I116" s="213"/>
      <c r="J116" s="214">
        <f>J450</f>
        <v>0</v>
      </c>
      <c r="K116" s="131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2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5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173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6" t="str">
        <f>E7</f>
        <v xml:space="preserve">Stavební úpravy (TZB)  BD v Milíně, blok T, X - II. etapa</v>
      </c>
      <c r="F126" s="31"/>
      <c r="G126" s="31"/>
      <c r="H126" s="31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146</v>
      </c>
      <c r="D127" s="21"/>
      <c r="E127" s="21"/>
      <c r="F127" s="21"/>
      <c r="G127" s="21"/>
      <c r="H127" s="21"/>
      <c r="I127" s="146"/>
      <c r="J127" s="21"/>
      <c r="K127" s="21"/>
      <c r="L127" s="19"/>
    </row>
    <row r="128" s="1" customFormat="1" ht="16.5" customHeight="1">
      <c r="B128" s="20"/>
      <c r="C128" s="21"/>
      <c r="D128" s="21"/>
      <c r="E128" s="196" t="s">
        <v>1042</v>
      </c>
      <c r="F128" s="21"/>
      <c r="G128" s="21"/>
      <c r="H128" s="21"/>
      <c r="I128" s="146"/>
      <c r="J128" s="21"/>
      <c r="K128" s="21"/>
      <c r="L128" s="19"/>
    </row>
    <row r="129" s="1" customFormat="1" ht="12" customHeight="1">
      <c r="B129" s="20"/>
      <c r="C129" s="31" t="s">
        <v>148</v>
      </c>
      <c r="D129" s="21"/>
      <c r="E129" s="21"/>
      <c r="F129" s="21"/>
      <c r="G129" s="21"/>
      <c r="H129" s="21"/>
      <c r="I129" s="146"/>
      <c r="J129" s="21"/>
      <c r="K129" s="21"/>
      <c r="L129" s="19"/>
    </row>
    <row r="130" s="2" customFormat="1" ht="16.5" customHeight="1">
      <c r="A130" s="37"/>
      <c r="B130" s="38"/>
      <c r="C130" s="39"/>
      <c r="D130" s="39"/>
      <c r="E130" s="197" t="s">
        <v>1043</v>
      </c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150</v>
      </c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E13</f>
        <v>X.a - Stavební přípomoce</v>
      </c>
      <c r="F132" s="39"/>
      <c r="G132" s="39"/>
      <c r="H132" s="39"/>
      <c r="I132" s="155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155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9"/>
      <c r="E134" s="39"/>
      <c r="F134" s="26" t="str">
        <f>F16</f>
        <v xml:space="preserve"> </v>
      </c>
      <c r="G134" s="39"/>
      <c r="H134" s="39"/>
      <c r="I134" s="157" t="s">
        <v>22</v>
      </c>
      <c r="J134" s="78" t="str">
        <f>IF(J16="","",J16)</f>
        <v>16. 3. 2020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55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9"/>
      <c r="E136" s="39"/>
      <c r="F136" s="26" t="str">
        <f>E19</f>
        <v xml:space="preserve"> </v>
      </c>
      <c r="G136" s="39"/>
      <c r="H136" s="39"/>
      <c r="I136" s="157" t="s">
        <v>29</v>
      </c>
      <c r="J136" s="35" t="str">
        <f>E25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27</v>
      </c>
      <c r="D137" s="39"/>
      <c r="E137" s="39"/>
      <c r="F137" s="26" t="str">
        <f>IF(E22="","",E22)</f>
        <v>Vyplň údaj</v>
      </c>
      <c r="G137" s="39"/>
      <c r="H137" s="39"/>
      <c r="I137" s="157" t="s">
        <v>31</v>
      </c>
      <c r="J137" s="35" t="str">
        <f>E28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155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16"/>
      <c r="B139" s="217"/>
      <c r="C139" s="218" t="s">
        <v>174</v>
      </c>
      <c r="D139" s="219" t="s">
        <v>58</v>
      </c>
      <c r="E139" s="219" t="s">
        <v>54</v>
      </c>
      <c r="F139" s="219" t="s">
        <v>55</v>
      </c>
      <c r="G139" s="219" t="s">
        <v>175</v>
      </c>
      <c r="H139" s="219" t="s">
        <v>176</v>
      </c>
      <c r="I139" s="220" t="s">
        <v>177</v>
      </c>
      <c r="J139" s="221" t="s">
        <v>154</v>
      </c>
      <c r="K139" s="222" t="s">
        <v>178</v>
      </c>
      <c r="L139" s="223"/>
      <c r="M139" s="99" t="s">
        <v>1</v>
      </c>
      <c r="N139" s="100" t="s">
        <v>37</v>
      </c>
      <c r="O139" s="100" t="s">
        <v>179</v>
      </c>
      <c r="P139" s="100" t="s">
        <v>180</v>
      </c>
      <c r="Q139" s="100" t="s">
        <v>181</v>
      </c>
      <c r="R139" s="100" t="s">
        <v>182</v>
      </c>
      <c r="S139" s="100" t="s">
        <v>183</v>
      </c>
      <c r="T139" s="101" t="s">
        <v>184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7"/>
      <c r="B140" s="38"/>
      <c r="C140" s="106" t="s">
        <v>185</v>
      </c>
      <c r="D140" s="39"/>
      <c r="E140" s="39"/>
      <c r="F140" s="39"/>
      <c r="G140" s="39"/>
      <c r="H140" s="39"/>
      <c r="I140" s="155"/>
      <c r="J140" s="224">
        <f>BK140</f>
        <v>0</v>
      </c>
      <c r="K140" s="39"/>
      <c r="L140" s="43"/>
      <c r="M140" s="102"/>
      <c r="N140" s="225"/>
      <c r="O140" s="103"/>
      <c r="P140" s="226">
        <f>P141+P393</f>
        <v>0</v>
      </c>
      <c r="Q140" s="103"/>
      <c r="R140" s="226">
        <f>R141+R393</f>
        <v>30.987577749999996</v>
      </c>
      <c r="S140" s="103"/>
      <c r="T140" s="227">
        <f>T141+T393</f>
        <v>11.822900000000001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72</v>
      </c>
      <c r="AU140" s="16" t="s">
        <v>156</v>
      </c>
      <c r="BK140" s="228">
        <f>BK141+BK393</f>
        <v>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186</v>
      </c>
      <c r="F141" s="232" t="s">
        <v>187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P142+P187+P238+P268+P271+P338+P383+P390</f>
        <v>0</v>
      </c>
      <c r="Q141" s="237"/>
      <c r="R141" s="238">
        <f>R142+R187+R238+R268+R271+R338+R383+R390</f>
        <v>26.179173749999997</v>
      </c>
      <c r="S141" s="237"/>
      <c r="T141" s="239">
        <f>T142+T187+T238+T268+T271+T338+T383+T390</f>
        <v>11.822900000000001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188</v>
      </c>
      <c r="BK141" s="242">
        <f>BK142+BK187+BK238+BK268+BK271+BK338+BK383+BK390</f>
        <v>0</v>
      </c>
    </row>
    <row r="142" s="12" customFormat="1" ht="22.8" customHeight="1">
      <c r="A142" s="12"/>
      <c r="B142" s="229"/>
      <c r="C142" s="230"/>
      <c r="D142" s="231" t="s">
        <v>72</v>
      </c>
      <c r="E142" s="243" t="s">
        <v>90</v>
      </c>
      <c r="F142" s="243" t="s">
        <v>189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SUM(P143:P186)</f>
        <v>0</v>
      </c>
      <c r="Q142" s="237"/>
      <c r="R142" s="238">
        <f>SUM(R143:R186)</f>
        <v>20.533724249999999</v>
      </c>
      <c r="S142" s="237"/>
      <c r="T142" s="239">
        <f>SUM(T143:T186)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80</v>
      </c>
      <c r="AY142" s="240" t="s">
        <v>188</v>
      </c>
      <c r="BK142" s="242">
        <f>SUM(BK143:BK186)</f>
        <v>0</v>
      </c>
    </row>
    <row r="143" s="2" customFormat="1" ht="21.75" customHeight="1">
      <c r="A143" s="37"/>
      <c r="B143" s="38"/>
      <c r="C143" s="245" t="s">
        <v>80</v>
      </c>
      <c r="D143" s="245" t="s">
        <v>190</v>
      </c>
      <c r="E143" s="246" t="s">
        <v>191</v>
      </c>
      <c r="F143" s="247" t="s">
        <v>192</v>
      </c>
      <c r="G143" s="248" t="s">
        <v>193</v>
      </c>
      <c r="H143" s="249">
        <v>144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0.12021</v>
      </c>
      <c r="R143" s="255">
        <f>Q143*H143</f>
        <v>17.31024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194</v>
      </c>
      <c r="AT143" s="257" t="s">
        <v>190</v>
      </c>
      <c r="AU143" s="257" t="s">
        <v>85</v>
      </c>
      <c r="AY143" s="16" t="s">
        <v>188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194</v>
      </c>
      <c r="BM143" s="257" t="s">
        <v>1045</v>
      </c>
    </row>
    <row r="144" s="13" customFormat="1">
      <c r="A144" s="13"/>
      <c r="B144" s="259"/>
      <c r="C144" s="260"/>
      <c r="D144" s="261" t="s">
        <v>196</v>
      </c>
      <c r="E144" s="262" t="s">
        <v>1</v>
      </c>
      <c r="F144" s="263" t="s">
        <v>197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196</v>
      </c>
      <c r="AU144" s="269" t="s">
        <v>85</v>
      </c>
      <c r="AV144" s="13" t="s">
        <v>80</v>
      </c>
      <c r="AW144" s="13" t="s">
        <v>30</v>
      </c>
      <c r="AX144" s="13" t="s">
        <v>73</v>
      </c>
      <c r="AY144" s="269" t="s">
        <v>188</v>
      </c>
    </row>
    <row r="145" s="14" customFormat="1">
      <c r="A145" s="14"/>
      <c r="B145" s="270"/>
      <c r="C145" s="271"/>
      <c r="D145" s="261" t="s">
        <v>196</v>
      </c>
      <c r="E145" s="272" t="s">
        <v>1</v>
      </c>
      <c r="F145" s="273" t="s">
        <v>1046</v>
      </c>
      <c r="G145" s="271"/>
      <c r="H145" s="274">
        <v>8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196</v>
      </c>
      <c r="AU145" s="280" t="s">
        <v>85</v>
      </c>
      <c r="AV145" s="14" t="s">
        <v>85</v>
      </c>
      <c r="AW145" s="14" t="s">
        <v>30</v>
      </c>
      <c r="AX145" s="14" t="s">
        <v>73</v>
      </c>
      <c r="AY145" s="280" t="s">
        <v>188</v>
      </c>
    </row>
    <row r="146" s="14" customFormat="1">
      <c r="A146" s="14"/>
      <c r="B146" s="270"/>
      <c r="C146" s="271"/>
      <c r="D146" s="261" t="s">
        <v>196</v>
      </c>
      <c r="E146" s="272" t="s">
        <v>1</v>
      </c>
      <c r="F146" s="273" t="s">
        <v>1047</v>
      </c>
      <c r="G146" s="271"/>
      <c r="H146" s="274">
        <v>8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196</v>
      </c>
      <c r="AU146" s="280" t="s">
        <v>85</v>
      </c>
      <c r="AV146" s="14" t="s">
        <v>85</v>
      </c>
      <c r="AW146" s="14" t="s">
        <v>30</v>
      </c>
      <c r="AX146" s="14" t="s">
        <v>73</v>
      </c>
      <c r="AY146" s="280" t="s">
        <v>188</v>
      </c>
    </row>
    <row r="147" s="14" customFormat="1">
      <c r="A147" s="14"/>
      <c r="B147" s="270"/>
      <c r="C147" s="271"/>
      <c r="D147" s="261" t="s">
        <v>196</v>
      </c>
      <c r="E147" s="272" t="s">
        <v>1</v>
      </c>
      <c r="F147" s="273" t="s">
        <v>198</v>
      </c>
      <c r="G147" s="271"/>
      <c r="H147" s="274">
        <v>7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196</v>
      </c>
      <c r="AU147" s="280" t="s">
        <v>85</v>
      </c>
      <c r="AV147" s="14" t="s">
        <v>85</v>
      </c>
      <c r="AW147" s="14" t="s">
        <v>30</v>
      </c>
      <c r="AX147" s="14" t="s">
        <v>73</v>
      </c>
      <c r="AY147" s="280" t="s">
        <v>188</v>
      </c>
    </row>
    <row r="148" s="14" customFormat="1">
      <c r="A148" s="14"/>
      <c r="B148" s="270"/>
      <c r="C148" s="271"/>
      <c r="D148" s="261" t="s">
        <v>196</v>
      </c>
      <c r="E148" s="272" t="s">
        <v>1</v>
      </c>
      <c r="F148" s="273" t="s">
        <v>1048</v>
      </c>
      <c r="G148" s="271"/>
      <c r="H148" s="274">
        <v>7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196</v>
      </c>
      <c r="AU148" s="280" t="s">
        <v>85</v>
      </c>
      <c r="AV148" s="14" t="s">
        <v>85</v>
      </c>
      <c r="AW148" s="14" t="s">
        <v>30</v>
      </c>
      <c r="AX148" s="14" t="s">
        <v>73</v>
      </c>
      <c r="AY148" s="280" t="s">
        <v>188</v>
      </c>
    </row>
    <row r="149" s="14" customFormat="1">
      <c r="A149" s="14"/>
      <c r="B149" s="270"/>
      <c r="C149" s="271"/>
      <c r="D149" s="261" t="s">
        <v>196</v>
      </c>
      <c r="E149" s="272" t="s">
        <v>1</v>
      </c>
      <c r="F149" s="273" t="s">
        <v>1049</v>
      </c>
      <c r="G149" s="271"/>
      <c r="H149" s="274">
        <v>6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196</v>
      </c>
      <c r="AU149" s="280" t="s">
        <v>85</v>
      </c>
      <c r="AV149" s="14" t="s">
        <v>85</v>
      </c>
      <c r="AW149" s="14" t="s">
        <v>30</v>
      </c>
      <c r="AX149" s="14" t="s">
        <v>73</v>
      </c>
      <c r="AY149" s="280" t="s">
        <v>188</v>
      </c>
    </row>
    <row r="150" s="14" customFormat="1">
      <c r="A150" s="14"/>
      <c r="B150" s="270"/>
      <c r="C150" s="271"/>
      <c r="D150" s="261" t="s">
        <v>196</v>
      </c>
      <c r="E150" s="272" t="s">
        <v>1</v>
      </c>
      <c r="F150" s="273" t="s">
        <v>201</v>
      </c>
      <c r="G150" s="271"/>
      <c r="H150" s="274">
        <v>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196</v>
      </c>
      <c r="AU150" s="280" t="s">
        <v>85</v>
      </c>
      <c r="AV150" s="14" t="s">
        <v>85</v>
      </c>
      <c r="AW150" s="14" t="s">
        <v>30</v>
      </c>
      <c r="AX150" s="14" t="s">
        <v>73</v>
      </c>
      <c r="AY150" s="280" t="s">
        <v>188</v>
      </c>
    </row>
    <row r="151" s="14" customFormat="1">
      <c r="A151" s="14"/>
      <c r="B151" s="270"/>
      <c r="C151" s="271"/>
      <c r="D151" s="261" t="s">
        <v>196</v>
      </c>
      <c r="E151" s="272" t="s">
        <v>1</v>
      </c>
      <c r="F151" s="273" t="s">
        <v>1050</v>
      </c>
      <c r="G151" s="271"/>
      <c r="H151" s="274">
        <v>9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196</v>
      </c>
      <c r="AU151" s="280" t="s">
        <v>85</v>
      </c>
      <c r="AV151" s="14" t="s">
        <v>85</v>
      </c>
      <c r="AW151" s="14" t="s">
        <v>30</v>
      </c>
      <c r="AX151" s="14" t="s">
        <v>73</v>
      </c>
      <c r="AY151" s="280" t="s">
        <v>188</v>
      </c>
    </row>
    <row r="152" s="14" customFormat="1">
      <c r="A152" s="14"/>
      <c r="B152" s="270"/>
      <c r="C152" s="271"/>
      <c r="D152" s="261" t="s">
        <v>196</v>
      </c>
      <c r="E152" s="272" t="s">
        <v>1</v>
      </c>
      <c r="F152" s="273" t="s">
        <v>1051</v>
      </c>
      <c r="G152" s="271"/>
      <c r="H152" s="274">
        <v>7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196</v>
      </c>
      <c r="AU152" s="280" t="s">
        <v>85</v>
      </c>
      <c r="AV152" s="14" t="s">
        <v>85</v>
      </c>
      <c r="AW152" s="14" t="s">
        <v>30</v>
      </c>
      <c r="AX152" s="14" t="s">
        <v>73</v>
      </c>
      <c r="AY152" s="280" t="s">
        <v>188</v>
      </c>
    </row>
    <row r="153" s="14" customFormat="1">
      <c r="A153" s="14"/>
      <c r="B153" s="270"/>
      <c r="C153" s="271"/>
      <c r="D153" s="261" t="s">
        <v>196</v>
      </c>
      <c r="E153" s="272" t="s">
        <v>1</v>
      </c>
      <c r="F153" s="273" t="s">
        <v>1052</v>
      </c>
      <c r="G153" s="271"/>
      <c r="H153" s="274">
        <v>7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196</v>
      </c>
      <c r="AU153" s="280" t="s">
        <v>85</v>
      </c>
      <c r="AV153" s="14" t="s">
        <v>85</v>
      </c>
      <c r="AW153" s="14" t="s">
        <v>30</v>
      </c>
      <c r="AX153" s="14" t="s">
        <v>73</v>
      </c>
      <c r="AY153" s="280" t="s">
        <v>188</v>
      </c>
    </row>
    <row r="154" s="14" customFormat="1">
      <c r="A154" s="14"/>
      <c r="B154" s="270"/>
      <c r="C154" s="271"/>
      <c r="D154" s="261" t="s">
        <v>196</v>
      </c>
      <c r="E154" s="272" t="s">
        <v>1</v>
      </c>
      <c r="F154" s="273" t="s">
        <v>1053</v>
      </c>
      <c r="G154" s="271"/>
      <c r="H154" s="274">
        <v>7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196</v>
      </c>
      <c r="AU154" s="280" t="s">
        <v>85</v>
      </c>
      <c r="AV154" s="14" t="s">
        <v>85</v>
      </c>
      <c r="AW154" s="14" t="s">
        <v>30</v>
      </c>
      <c r="AX154" s="14" t="s">
        <v>73</v>
      </c>
      <c r="AY154" s="280" t="s">
        <v>188</v>
      </c>
    </row>
    <row r="155" s="14" customFormat="1">
      <c r="A155" s="14"/>
      <c r="B155" s="270"/>
      <c r="C155" s="271"/>
      <c r="D155" s="261" t="s">
        <v>196</v>
      </c>
      <c r="E155" s="272" t="s">
        <v>1</v>
      </c>
      <c r="F155" s="273" t="s">
        <v>1054</v>
      </c>
      <c r="G155" s="271"/>
      <c r="H155" s="274">
        <v>7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196</v>
      </c>
      <c r="AU155" s="280" t="s">
        <v>85</v>
      </c>
      <c r="AV155" s="14" t="s">
        <v>85</v>
      </c>
      <c r="AW155" s="14" t="s">
        <v>30</v>
      </c>
      <c r="AX155" s="14" t="s">
        <v>73</v>
      </c>
      <c r="AY155" s="280" t="s">
        <v>188</v>
      </c>
    </row>
    <row r="156" s="14" customFormat="1">
      <c r="A156" s="14"/>
      <c r="B156" s="270"/>
      <c r="C156" s="271"/>
      <c r="D156" s="261" t="s">
        <v>196</v>
      </c>
      <c r="E156" s="272" t="s">
        <v>1</v>
      </c>
      <c r="F156" s="273" t="s">
        <v>205</v>
      </c>
      <c r="G156" s="271"/>
      <c r="H156" s="274">
        <v>7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196</v>
      </c>
      <c r="AU156" s="280" t="s">
        <v>85</v>
      </c>
      <c r="AV156" s="14" t="s">
        <v>85</v>
      </c>
      <c r="AW156" s="14" t="s">
        <v>30</v>
      </c>
      <c r="AX156" s="14" t="s">
        <v>73</v>
      </c>
      <c r="AY156" s="280" t="s">
        <v>188</v>
      </c>
    </row>
    <row r="157" s="14" customFormat="1">
      <c r="A157" s="14"/>
      <c r="B157" s="270"/>
      <c r="C157" s="271"/>
      <c r="D157" s="261" t="s">
        <v>196</v>
      </c>
      <c r="E157" s="272" t="s">
        <v>1</v>
      </c>
      <c r="F157" s="273" t="s">
        <v>1055</v>
      </c>
      <c r="G157" s="271"/>
      <c r="H157" s="274">
        <v>7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196</v>
      </c>
      <c r="AU157" s="280" t="s">
        <v>85</v>
      </c>
      <c r="AV157" s="14" t="s">
        <v>85</v>
      </c>
      <c r="AW157" s="14" t="s">
        <v>30</v>
      </c>
      <c r="AX157" s="14" t="s">
        <v>73</v>
      </c>
      <c r="AY157" s="280" t="s">
        <v>188</v>
      </c>
    </row>
    <row r="158" s="14" customFormat="1">
      <c r="A158" s="14"/>
      <c r="B158" s="270"/>
      <c r="C158" s="271"/>
      <c r="D158" s="261" t="s">
        <v>196</v>
      </c>
      <c r="E158" s="272" t="s">
        <v>1</v>
      </c>
      <c r="F158" s="273" t="s">
        <v>207</v>
      </c>
      <c r="G158" s="271"/>
      <c r="H158" s="274">
        <v>7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196</v>
      </c>
      <c r="AU158" s="280" t="s">
        <v>85</v>
      </c>
      <c r="AV158" s="14" t="s">
        <v>85</v>
      </c>
      <c r="AW158" s="14" t="s">
        <v>30</v>
      </c>
      <c r="AX158" s="14" t="s">
        <v>73</v>
      </c>
      <c r="AY158" s="280" t="s">
        <v>188</v>
      </c>
    </row>
    <row r="159" s="14" customFormat="1">
      <c r="A159" s="14"/>
      <c r="B159" s="270"/>
      <c r="C159" s="271"/>
      <c r="D159" s="261" t="s">
        <v>196</v>
      </c>
      <c r="E159" s="272" t="s">
        <v>1</v>
      </c>
      <c r="F159" s="273" t="s">
        <v>208</v>
      </c>
      <c r="G159" s="271"/>
      <c r="H159" s="274">
        <v>7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196</v>
      </c>
      <c r="AU159" s="280" t="s">
        <v>85</v>
      </c>
      <c r="AV159" s="14" t="s">
        <v>85</v>
      </c>
      <c r="AW159" s="14" t="s">
        <v>30</v>
      </c>
      <c r="AX159" s="14" t="s">
        <v>73</v>
      </c>
      <c r="AY159" s="280" t="s">
        <v>188</v>
      </c>
    </row>
    <row r="160" s="14" customFormat="1">
      <c r="A160" s="14"/>
      <c r="B160" s="270"/>
      <c r="C160" s="271"/>
      <c r="D160" s="261" t="s">
        <v>196</v>
      </c>
      <c r="E160" s="272" t="s">
        <v>1</v>
      </c>
      <c r="F160" s="273" t="s">
        <v>1056</v>
      </c>
      <c r="G160" s="271"/>
      <c r="H160" s="274">
        <v>10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196</v>
      </c>
      <c r="AU160" s="280" t="s">
        <v>85</v>
      </c>
      <c r="AV160" s="14" t="s">
        <v>85</v>
      </c>
      <c r="AW160" s="14" t="s">
        <v>30</v>
      </c>
      <c r="AX160" s="14" t="s">
        <v>73</v>
      </c>
      <c r="AY160" s="280" t="s">
        <v>188</v>
      </c>
    </row>
    <row r="161" s="14" customFormat="1">
      <c r="A161" s="14"/>
      <c r="B161" s="270"/>
      <c r="C161" s="271"/>
      <c r="D161" s="261" t="s">
        <v>196</v>
      </c>
      <c r="E161" s="272" t="s">
        <v>1</v>
      </c>
      <c r="F161" s="273" t="s">
        <v>210</v>
      </c>
      <c r="G161" s="271"/>
      <c r="H161" s="274">
        <v>7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196</v>
      </c>
      <c r="AU161" s="280" t="s">
        <v>85</v>
      </c>
      <c r="AV161" s="14" t="s">
        <v>85</v>
      </c>
      <c r="AW161" s="14" t="s">
        <v>30</v>
      </c>
      <c r="AX161" s="14" t="s">
        <v>73</v>
      </c>
      <c r="AY161" s="280" t="s">
        <v>188</v>
      </c>
    </row>
    <row r="162" s="14" customFormat="1">
      <c r="A162" s="14"/>
      <c r="B162" s="270"/>
      <c r="C162" s="271"/>
      <c r="D162" s="261" t="s">
        <v>196</v>
      </c>
      <c r="E162" s="272" t="s">
        <v>1</v>
      </c>
      <c r="F162" s="273" t="s">
        <v>1057</v>
      </c>
      <c r="G162" s="271"/>
      <c r="H162" s="274">
        <v>6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196</v>
      </c>
      <c r="AU162" s="280" t="s">
        <v>85</v>
      </c>
      <c r="AV162" s="14" t="s">
        <v>85</v>
      </c>
      <c r="AW162" s="14" t="s">
        <v>30</v>
      </c>
      <c r="AX162" s="14" t="s">
        <v>73</v>
      </c>
      <c r="AY162" s="280" t="s">
        <v>188</v>
      </c>
    </row>
    <row r="163" s="14" customFormat="1">
      <c r="A163" s="14"/>
      <c r="B163" s="270"/>
      <c r="C163" s="271"/>
      <c r="D163" s="261" t="s">
        <v>196</v>
      </c>
      <c r="E163" s="272" t="s">
        <v>1</v>
      </c>
      <c r="F163" s="273" t="s">
        <v>1058</v>
      </c>
      <c r="G163" s="271"/>
      <c r="H163" s="274">
        <v>6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196</v>
      </c>
      <c r="AU163" s="280" t="s">
        <v>85</v>
      </c>
      <c r="AV163" s="14" t="s">
        <v>85</v>
      </c>
      <c r="AW163" s="14" t="s">
        <v>30</v>
      </c>
      <c r="AX163" s="14" t="s">
        <v>73</v>
      </c>
      <c r="AY163" s="280" t="s">
        <v>188</v>
      </c>
    </row>
    <row r="164" s="14" customFormat="1">
      <c r="A164" s="14"/>
      <c r="B164" s="270"/>
      <c r="C164" s="271"/>
      <c r="D164" s="261" t="s">
        <v>196</v>
      </c>
      <c r="E164" s="272" t="s">
        <v>1</v>
      </c>
      <c r="F164" s="273" t="s">
        <v>1059</v>
      </c>
      <c r="G164" s="271"/>
      <c r="H164" s="274">
        <v>7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196</v>
      </c>
      <c r="AU164" s="280" t="s">
        <v>85</v>
      </c>
      <c r="AV164" s="14" t="s">
        <v>85</v>
      </c>
      <c r="AW164" s="14" t="s">
        <v>30</v>
      </c>
      <c r="AX164" s="14" t="s">
        <v>73</v>
      </c>
      <c r="AY164" s="280" t="s">
        <v>188</v>
      </c>
    </row>
    <row r="165" s="2" customFormat="1" ht="21.75" customHeight="1">
      <c r="A165" s="37"/>
      <c r="B165" s="38"/>
      <c r="C165" s="245" t="s">
        <v>212</v>
      </c>
      <c r="D165" s="245" t="s">
        <v>190</v>
      </c>
      <c r="E165" s="246" t="s">
        <v>213</v>
      </c>
      <c r="F165" s="247" t="s">
        <v>214</v>
      </c>
      <c r="G165" s="248" t="s">
        <v>215</v>
      </c>
      <c r="H165" s="249">
        <v>19.074999999999999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0.04564</v>
      </c>
      <c r="R165" s="255">
        <f>Q165*H165</f>
        <v>0.870583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194</v>
      </c>
      <c r="AT165" s="257" t="s">
        <v>190</v>
      </c>
      <c r="AU165" s="257" t="s">
        <v>85</v>
      </c>
      <c r="AY165" s="16" t="s">
        <v>188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194</v>
      </c>
      <c r="BM165" s="257" t="s">
        <v>1060</v>
      </c>
    </row>
    <row r="166" s="13" customFormat="1">
      <c r="A166" s="13"/>
      <c r="B166" s="259"/>
      <c r="C166" s="260"/>
      <c r="D166" s="261" t="s">
        <v>196</v>
      </c>
      <c r="E166" s="262" t="s">
        <v>1</v>
      </c>
      <c r="F166" s="263" t="s">
        <v>217</v>
      </c>
      <c r="G166" s="260"/>
      <c r="H166" s="262" t="s">
        <v>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196</v>
      </c>
      <c r="AU166" s="269" t="s">
        <v>85</v>
      </c>
      <c r="AV166" s="13" t="s">
        <v>80</v>
      </c>
      <c r="AW166" s="13" t="s">
        <v>30</v>
      </c>
      <c r="AX166" s="13" t="s">
        <v>73</v>
      </c>
      <c r="AY166" s="269" t="s">
        <v>188</v>
      </c>
    </row>
    <row r="167" s="14" customFormat="1">
      <c r="A167" s="14"/>
      <c r="B167" s="270"/>
      <c r="C167" s="271"/>
      <c r="D167" s="261" t="s">
        <v>196</v>
      </c>
      <c r="E167" s="272" t="s">
        <v>1</v>
      </c>
      <c r="F167" s="273" t="s">
        <v>1061</v>
      </c>
      <c r="G167" s="271"/>
      <c r="H167" s="274">
        <v>0.52500000000000002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196</v>
      </c>
      <c r="AU167" s="280" t="s">
        <v>85</v>
      </c>
      <c r="AV167" s="14" t="s">
        <v>85</v>
      </c>
      <c r="AW167" s="14" t="s">
        <v>30</v>
      </c>
      <c r="AX167" s="14" t="s">
        <v>73</v>
      </c>
      <c r="AY167" s="280" t="s">
        <v>188</v>
      </c>
    </row>
    <row r="168" s="14" customFormat="1">
      <c r="A168" s="14"/>
      <c r="B168" s="270"/>
      <c r="C168" s="271"/>
      <c r="D168" s="261" t="s">
        <v>196</v>
      </c>
      <c r="E168" s="272" t="s">
        <v>1</v>
      </c>
      <c r="F168" s="273" t="s">
        <v>1062</v>
      </c>
      <c r="G168" s="271"/>
      <c r="H168" s="274">
        <v>1.05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196</v>
      </c>
      <c r="AU168" s="280" t="s">
        <v>85</v>
      </c>
      <c r="AV168" s="14" t="s">
        <v>85</v>
      </c>
      <c r="AW168" s="14" t="s">
        <v>30</v>
      </c>
      <c r="AX168" s="14" t="s">
        <v>73</v>
      </c>
      <c r="AY168" s="280" t="s">
        <v>188</v>
      </c>
    </row>
    <row r="169" s="14" customFormat="1">
      <c r="A169" s="14"/>
      <c r="B169" s="270"/>
      <c r="C169" s="271"/>
      <c r="D169" s="261" t="s">
        <v>196</v>
      </c>
      <c r="E169" s="272" t="s">
        <v>1</v>
      </c>
      <c r="F169" s="273" t="s">
        <v>1063</v>
      </c>
      <c r="G169" s="271"/>
      <c r="H169" s="274">
        <v>1.05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196</v>
      </c>
      <c r="AU169" s="280" t="s">
        <v>85</v>
      </c>
      <c r="AV169" s="14" t="s">
        <v>85</v>
      </c>
      <c r="AW169" s="14" t="s">
        <v>30</v>
      </c>
      <c r="AX169" s="14" t="s">
        <v>73</v>
      </c>
      <c r="AY169" s="280" t="s">
        <v>188</v>
      </c>
    </row>
    <row r="170" s="14" customFormat="1">
      <c r="A170" s="14"/>
      <c r="B170" s="270"/>
      <c r="C170" s="271"/>
      <c r="D170" s="261" t="s">
        <v>196</v>
      </c>
      <c r="E170" s="272" t="s">
        <v>1</v>
      </c>
      <c r="F170" s="273" t="s">
        <v>1064</v>
      </c>
      <c r="G170" s="271"/>
      <c r="H170" s="274">
        <v>0.52500000000000002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196</v>
      </c>
      <c r="AU170" s="280" t="s">
        <v>85</v>
      </c>
      <c r="AV170" s="14" t="s">
        <v>85</v>
      </c>
      <c r="AW170" s="14" t="s">
        <v>30</v>
      </c>
      <c r="AX170" s="14" t="s">
        <v>73</v>
      </c>
      <c r="AY170" s="280" t="s">
        <v>188</v>
      </c>
    </row>
    <row r="171" s="13" customFormat="1">
      <c r="A171" s="13"/>
      <c r="B171" s="259"/>
      <c r="C171" s="260"/>
      <c r="D171" s="261" t="s">
        <v>196</v>
      </c>
      <c r="E171" s="262" t="s">
        <v>1</v>
      </c>
      <c r="F171" s="263" t="s">
        <v>221</v>
      </c>
      <c r="G171" s="260"/>
      <c r="H171" s="262" t="s">
        <v>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196</v>
      </c>
      <c r="AU171" s="269" t="s">
        <v>85</v>
      </c>
      <c r="AV171" s="13" t="s">
        <v>80</v>
      </c>
      <c r="AW171" s="13" t="s">
        <v>30</v>
      </c>
      <c r="AX171" s="13" t="s">
        <v>73</v>
      </c>
      <c r="AY171" s="269" t="s">
        <v>188</v>
      </c>
    </row>
    <row r="172" s="14" customFormat="1">
      <c r="A172" s="14"/>
      <c r="B172" s="270"/>
      <c r="C172" s="271"/>
      <c r="D172" s="261" t="s">
        <v>196</v>
      </c>
      <c r="E172" s="272" t="s">
        <v>1</v>
      </c>
      <c r="F172" s="273" t="s">
        <v>1065</v>
      </c>
      <c r="G172" s="271"/>
      <c r="H172" s="274">
        <v>2.2749999999999999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196</v>
      </c>
      <c r="AU172" s="280" t="s">
        <v>85</v>
      </c>
      <c r="AV172" s="14" t="s">
        <v>85</v>
      </c>
      <c r="AW172" s="14" t="s">
        <v>30</v>
      </c>
      <c r="AX172" s="14" t="s">
        <v>73</v>
      </c>
      <c r="AY172" s="280" t="s">
        <v>188</v>
      </c>
    </row>
    <row r="173" s="14" customFormat="1">
      <c r="A173" s="14"/>
      <c r="B173" s="270"/>
      <c r="C173" s="271"/>
      <c r="D173" s="261" t="s">
        <v>196</v>
      </c>
      <c r="E173" s="272" t="s">
        <v>1</v>
      </c>
      <c r="F173" s="273" t="s">
        <v>1066</v>
      </c>
      <c r="G173" s="271"/>
      <c r="H173" s="274">
        <v>6.8250000000000002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196</v>
      </c>
      <c r="AU173" s="280" t="s">
        <v>85</v>
      </c>
      <c r="AV173" s="14" t="s">
        <v>85</v>
      </c>
      <c r="AW173" s="14" t="s">
        <v>30</v>
      </c>
      <c r="AX173" s="14" t="s">
        <v>73</v>
      </c>
      <c r="AY173" s="280" t="s">
        <v>188</v>
      </c>
    </row>
    <row r="174" s="14" customFormat="1">
      <c r="A174" s="14"/>
      <c r="B174" s="270"/>
      <c r="C174" s="271"/>
      <c r="D174" s="261" t="s">
        <v>196</v>
      </c>
      <c r="E174" s="272" t="s">
        <v>1</v>
      </c>
      <c r="F174" s="273" t="s">
        <v>1067</v>
      </c>
      <c r="G174" s="271"/>
      <c r="H174" s="274">
        <v>4.5499999999999998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196</v>
      </c>
      <c r="AU174" s="280" t="s">
        <v>85</v>
      </c>
      <c r="AV174" s="14" t="s">
        <v>85</v>
      </c>
      <c r="AW174" s="14" t="s">
        <v>30</v>
      </c>
      <c r="AX174" s="14" t="s">
        <v>73</v>
      </c>
      <c r="AY174" s="280" t="s">
        <v>188</v>
      </c>
    </row>
    <row r="175" s="14" customFormat="1">
      <c r="A175" s="14"/>
      <c r="B175" s="270"/>
      <c r="C175" s="271"/>
      <c r="D175" s="261" t="s">
        <v>196</v>
      </c>
      <c r="E175" s="272" t="s">
        <v>1</v>
      </c>
      <c r="F175" s="273" t="s">
        <v>1068</v>
      </c>
      <c r="G175" s="271"/>
      <c r="H175" s="274">
        <v>2.2749999999999999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196</v>
      </c>
      <c r="AU175" s="280" t="s">
        <v>85</v>
      </c>
      <c r="AV175" s="14" t="s">
        <v>85</v>
      </c>
      <c r="AW175" s="14" t="s">
        <v>30</v>
      </c>
      <c r="AX175" s="14" t="s">
        <v>73</v>
      </c>
      <c r="AY175" s="280" t="s">
        <v>188</v>
      </c>
    </row>
    <row r="176" s="2" customFormat="1" ht="21.75" customHeight="1">
      <c r="A176" s="37"/>
      <c r="B176" s="38"/>
      <c r="C176" s="245" t="s">
        <v>85</v>
      </c>
      <c r="D176" s="245" t="s">
        <v>190</v>
      </c>
      <c r="E176" s="246" t="s">
        <v>225</v>
      </c>
      <c r="F176" s="247" t="s">
        <v>226</v>
      </c>
      <c r="G176" s="248" t="s">
        <v>215</v>
      </c>
      <c r="H176" s="249">
        <v>19.074999999999999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0.12335</v>
      </c>
      <c r="R176" s="255">
        <f>Q176*H176</f>
        <v>2.3529012499999999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194</v>
      </c>
      <c r="AT176" s="257" t="s">
        <v>190</v>
      </c>
      <c r="AU176" s="257" t="s">
        <v>85</v>
      </c>
      <c r="AY176" s="16" t="s">
        <v>188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194</v>
      </c>
      <c r="BM176" s="257" t="s">
        <v>1069</v>
      </c>
    </row>
    <row r="177" s="13" customFormat="1">
      <c r="A177" s="13"/>
      <c r="B177" s="259"/>
      <c r="C177" s="260"/>
      <c r="D177" s="261" t="s">
        <v>196</v>
      </c>
      <c r="E177" s="262" t="s">
        <v>1</v>
      </c>
      <c r="F177" s="263" t="s">
        <v>217</v>
      </c>
      <c r="G177" s="260"/>
      <c r="H177" s="262" t="s">
        <v>1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196</v>
      </c>
      <c r="AU177" s="269" t="s">
        <v>85</v>
      </c>
      <c r="AV177" s="13" t="s">
        <v>80</v>
      </c>
      <c r="AW177" s="13" t="s">
        <v>30</v>
      </c>
      <c r="AX177" s="13" t="s">
        <v>73</v>
      </c>
      <c r="AY177" s="269" t="s">
        <v>188</v>
      </c>
    </row>
    <row r="178" s="14" customFormat="1">
      <c r="A178" s="14"/>
      <c r="B178" s="270"/>
      <c r="C178" s="271"/>
      <c r="D178" s="261" t="s">
        <v>196</v>
      </c>
      <c r="E178" s="272" t="s">
        <v>1</v>
      </c>
      <c r="F178" s="273" t="s">
        <v>1061</v>
      </c>
      <c r="G178" s="271"/>
      <c r="H178" s="274">
        <v>0.52500000000000002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196</v>
      </c>
      <c r="AU178" s="280" t="s">
        <v>85</v>
      </c>
      <c r="AV178" s="14" t="s">
        <v>85</v>
      </c>
      <c r="AW178" s="14" t="s">
        <v>30</v>
      </c>
      <c r="AX178" s="14" t="s">
        <v>73</v>
      </c>
      <c r="AY178" s="280" t="s">
        <v>188</v>
      </c>
    </row>
    <row r="179" s="14" customFormat="1">
      <c r="A179" s="14"/>
      <c r="B179" s="270"/>
      <c r="C179" s="271"/>
      <c r="D179" s="261" t="s">
        <v>196</v>
      </c>
      <c r="E179" s="272" t="s">
        <v>1</v>
      </c>
      <c r="F179" s="273" t="s">
        <v>1062</v>
      </c>
      <c r="G179" s="271"/>
      <c r="H179" s="274">
        <v>1.05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196</v>
      </c>
      <c r="AU179" s="280" t="s">
        <v>85</v>
      </c>
      <c r="AV179" s="14" t="s">
        <v>85</v>
      </c>
      <c r="AW179" s="14" t="s">
        <v>30</v>
      </c>
      <c r="AX179" s="14" t="s">
        <v>73</v>
      </c>
      <c r="AY179" s="280" t="s">
        <v>188</v>
      </c>
    </row>
    <row r="180" s="14" customFormat="1">
      <c r="A180" s="14"/>
      <c r="B180" s="270"/>
      <c r="C180" s="271"/>
      <c r="D180" s="261" t="s">
        <v>196</v>
      </c>
      <c r="E180" s="272" t="s">
        <v>1</v>
      </c>
      <c r="F180" s="273" t="s">
        <v>1063</v>
      </c>
      <c r="G180" s="271"/>
      <c r="H180" s="274">
        <v>1.05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196</v>
      </c>
      <c r="AU180" s="280" t="s">
        <v>85</v>
      </c>
      <c r="AV180" s="14" t="s">
        <v>85</v>
      </c>
      <c r="AW180" s="14" t="s">
        <v>30</v>
      </c>
      <c r="AX180" s="14" t="s">
        <v>73</v>
      </c>
      <c r="AY180" s="280" t="s">
        <v>188</v>
      </c>
    </row>
    <row r="181" s="14" customFormat="1">
      <c r="A181" s="14"/>
      <c r="B181" s="270"/>
      <c r="C181" s="271"/>
      <c r="D181" s="261" t="s">
        <v>196</v>
      </c>
      <c r="E181" s="272" t="s">
        <v>1</v>
      </c>
      <c r="F181" s="273" t="s">
        <v>1064</v>
      </c>
      <c r="G181" s="271"/>
      <c r="H181" s="274">
        <v>0.52500000000000002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196</v>
      </c>
      <c r="AU181" s="280" t="s">
        <v>85</v>
      </c>
      <c r="AV181" s="14" t="s">
        <v>85</v>
      </c>
      <c r="AW181" s="14" t="s">
        <v>30</v>
      </c>
      <c r="AX181" s="14" t="s">
        <v>73</v>
      </c>
      <c r="AY181" s="280" t="s">
        <v>188</v>
      </c>
    </row>
    <row r="182" s="13" customFormat="1">
      <c r="A182" s="13"/>
      <c r="B182" s="259"/>
      <c r="C182" s="260"/>
      <c r="D182" s="261" t="s">
        <v>196</v>
      </c>
      <c r="E182" s="262" t="s">
        <v>1</v>
      </c>
      <c r="F182" s="263" t="s">
        <v>221</v>
      </c>
      <c r="G182" s="260"/>
      <c r="H182" s="262" t="s">
        <v>1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196</v>
      </c>
      <c r="AU182" s="269" t="s">
        <v>85</v>
      </c>
      <c r="AV182" s="13" t="s">
        <v>80</v>
      </c>
      <c r="AW182" s="13" t="s">
        <v>30</v>
      </c>
      <c r="AX182" s="13" t="s">
        <v>73</v>
      </c>
      <c r="AY182" s="269" t="s">
        <v>188</v>
      </c>
    </row>
    <row r="183" s="14" customFormat="1">
      <c r="A183" s="14"/>
      <c r="B183" s="270"/>
      <c r="C183" s="271"/>
      <c r="D183" s="261" t="s">
        <v>196</v>
      </c>
      <c r="E183" s="272" t="s">
        <v>1</v>
      </c>
      <c r="F183" s="273" t="s">
        <v>1065</v>
      </c>
      <c r="G183" s="271"/>
      <c r="H183" s="274">
        <v>2.2749999999999999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196</v>
      </c>
      <c r="AU183" s="280" t="s">
        <v>85</v>
      </c>
      <c r="AV183" s="14" t="s">
        <v>85</v>
      </c>
      <c r="AW183" s="14" t="s">
        <v>30</v>
      </c>
      <c r="AX183" s="14" t="s">
        <v>73</v>
      </c>
      <c r="AY183" s="280" t="s">
        <v>188</v>
      </c>
    </row>
    <row r="184" s="14" customFormat="1">
      <c r="A184" s="14"/>
      <c r="B184" s="270"/>
      <c r="C184" s="271"/>
      <c r="D184" s="261" t="s">
        <v>196</v>
      </c>
      <c r="E184" s="272" t="s">
        <v>1</v>
      </c>
      <c r="F184" s="273" t="s">
        <v>1066</v>
      </c>
      <c r="G184" s="271"/>
      <c r="H184" s="274">
        <v>6.8250000000000002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196</v>
      </c>
      <c r="AU184" s="280" t="s">
        <v>85</v>
      </c>
      <c r="AV184" s="14" t="s">
        <v>85</v>
      </c>
      <c r="AW184" s="14" t="s">
        <v>30</v>
      </c>
      <c r="AX184" s="14" t="s">
        <v>73</v>
      </c>
      <c r="AY184" s="280" t="s">
        <v>188</v>
      </c>
    </row>
    <row r="185" s="14" customFormat="1">
      <c r="A185" s="14"/>
      <c r="B185" s="270"/>
      <c r="C185" s="271"/>
      <c r="D185" s="261" t="s">
        <v>196</v>
      </c>
      <c r="E185" s="272" t="s">
        <v>1</v>
      </c>
      <c r="F185" s="273" t="s">
        <v>1067</v>
      </c>
      <c r="G185" s="271"/>
      <c r="H185" s="274">
        <v>4.5499999999999998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196</v>
      </c>
      <c r="AU185" s="280" t="s">
        <v>85</v>
      </c>
      <c r="AV185" s="14" t="s">
        <v>85</v>
      </c>
      <c r="AW185" s="14" t="s">
        <v>30</v>
      </c>
      <c r="AX185" s="14" t="s">
        <v>73</v>
      </c>
      <c r="AY185" s="280" t="s">
        <v>188</v>
      </c>
    </row>
    <row r="186" s="14" customFormat="1">
      <c r="A186" s="14"/>
      <c r="B186" s="270"/>
      <c r="C186" s="271"/>
      <c r="D186" s="261" t="s">
        <v>196</v>
      </c>
      <c r="E186" s="272" t="s">
        <v>1</v>
      </c>
      <c r="F186" s="273" t="s">
        <v>1068</v>
      </c>
      <c r="G186" s="271"/>
      <c r="H186" s="274">
        <v>2.2749999999999999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196</v>
      </c>
      <c r="AU186" s="280" t="s">
        <v>85</v>
      </c>
      <c r="AV186" s="14" t="s">
        <v>85</v>
      </c>
      <c r="AW186" s="14" t="s">
        <v>30</v>
      </c>
      <c r="AX186" s="14" t="s">
        <v>73</v>
      </c>
      <c r="AY186" s="280" t="s">
        <v>188</v>
      </c>
    </row>
    <row r="187" s="12" customFormat="1" ht="22.8" customHeight="1">
      <c r="A187" s="12"/>
      <c r="B187" s="229"/>
      <c r="C187" s="230"/>
      <c r="D187" s="231" t="s">
        <v>72</v>
      </c>
      <c r="E187" s="243" t="s">
        <v>228</v>
      </c>
      <c r="F187" s="243" t="s">
        <v>229</v>
      </c>
      <c r="G187" s="230"/>
      <c r="H187" s="230"/>
      <c r="I187" s="233"/>
      <c r="J187" s="244">
        <f>BK187</f>
        <v>0</v>
      </c>
      <c r="K187" s="230"/>
      <c r="L187" s="235"/>
      <c r="M187" s="236"/>
      <c r="N187" s="237"/>
      <c r="O187" s="237"/>
      <c r="P187" s="238">
        <f>SUM(P188:P237)</f>
        <v>0</v>
      </c>
      <c r="Q187" s="237"/>
      <c r="R187" s="238">
        <f>SUM(R188:R237)</f>
        <v>2.2590694999999998</v>
      </c>
      <c r="S187" s="237"/>
      <c r="T187" s="239">
        <f>SUM(T188:T237)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0" t="s">
        <v>80</v>
      </c>
      <c r="AT187" s="241" t="s">
        <v>72</v>
      </c>
      <c r="AU187" s="241" t="s">
        <v>80</v>
      </c>
      <c r="AY187" s="240" t="s">
        <v>188</v>
      </c>
      <c r="BK187" s="242">
        <f>SUM(BK188:BK237)</f>
        <v>0</v>
      </c>
    </row>
    <row r="188" s="2" customFormat="1" ht="21.75" customHeight="1">
      <c r="A188" s="37"/>
      <c r="B188" s="38"/>
      <c r="C188" s="245" t="s">
        <v>230</v>
      </c>
      <c r="D188" s="245" t="s">
        <v>190</v>
      </c>
      <c r="E188" s="246" t="s">
        <v>231</v>
      </c>
      <c r="F188" s="247" t="s">
        <v>232</v>
      </c>
      <c r="G188" s="248" t="s">
        <v>215</v>
      </c>
      <c r="H188" s="249">
        <v>53.409999999999997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0.00025999999999999998</v>
      </c>
      <c r="R188" s="255">
        <f>Q188*H188</f>
        <v>0.013886599999999997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194</v>
      </c>
      <c r="AT188" s="257" t="s">
        <v>190</v>
      </c>
      <c r="AU188" s="257" t="s">
        <v>85</v>
      </c>
      <c r="AY188" s="16" t="s">
        <v>188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194</v>
      </c>
      <c r="BM188" s="257" t="s">
        <v>1070</v>
      </c>
    </row>
    <row r="189" s="13" customFormat="1">
      <c r="A189" s="13"/>
      <c r="B189" s="259"/>
      <c r="C189" s="260"/>
      <c r="D189" s="261" t="s">
        <v>196</v>
      </c>
      <c r="E189" s="262" t="s">
        <v>1</v>
      </c>
      <c r="F189" s="263" t="s">
        <v>217</v>
      </c>
      <c r="G189" s="260"/>
      <c r="H189" s="262" t="s">
        <v>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196</v>
      </c>
      <c r="AU189" s="269" t="s">
        <v>85</v>
      </c>
      <c r="AV189" s="13" t="s">
        <v>80</v>
      </c>
      <c r="AW189" s="13" t="s">
        <v>30</v>
      </c>
      <c r="AX189" s="13" t="s">
        <v>73</v>
      </c>
      <c r="AY189" s="269" t="s">
        <v>188</v>
      </c>
    </row>
    <row r="190" s="14" customFormat="1">
      <c r="A190" s="14"/>
      <c r="B190" s="270"/>
      <c r="C190" s="271"/>
      <c r="D190" s="261" t="s">
        <v>196</v>
      </c>
      <c r="E190" s="272" t="s">
        <v>1</v>
      </c>
      <c r="F190" s="273" t="s">
        <v>1071</v>
      </c>
      <c r="G190" s="271"/>
      <c r="H190" s="274">
        <v>1.05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0" t="s">
        <v>196</v>
      </c>
      <c r="AU190" s="280" t="s">
        <v>85</v>
      </c>
      <c r="AV190" s="14" t="s">
        <v>85</v>
      </c>
      <c r="AW190" s="14" t="s">
        <v>30</v>
      </c>
      <c r="AX190" s="14" t="s">
        <v>73</v>
      </c>
      <c r="AY190" s="280" t="s">
        <v>188</v>
      </c>
    </row>
    <row r="191" s="14" customFormat="1">
      <c r="A191" s="14"/>
      <c r="B191" s="270"/>
      <c r="C191" s="271"/>
      <c r="D191" s="261" t="s">
        <v>196</v>
      </c>
      <c r="E191" s="272" t="s">
        <v>1</v>
      </c>
      <c r="F191" s="273" t="s">
        <v>1072</v>
      </c>
      <c r="G191" s="271"/>
      <c r="H191" s="274">
        <v>2.1000000000000001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196</v>
      </c>
      <c r="AU191" s="280" t="s">
        <v>85</v>
      </c>
      <c r="AV191" s="14" t="s">
        <v>85</v>
      </c>
      <c r="AW191" s="14" t="s">
        <v>30</v>
      </c>
      <c r="AX191" s="14" t="s">
        <v>73</v>
      </c>
      <c r="AY191" s="280" t="s">
        <v>188</v>
      </c>
    </row>
    <row r="192" s="14" customFormat="1">
      <c r="A192" s="14"/>
      <c r="B192" s="270"/>
      <c r="C192" s="271"/>
      <c r="D192" s="261" t="s">
        <v>196</v>
      </c>
      <c r="E192" s="272" t="s">
        <v>1</v>
      </c>
      <c r="F192" s="273" t="s">
        <v>1073</v>
      </c>
      <c r="G192" s="271"/>
      <c r="H192" s="274">
        <v>2.1000000000000001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196</v>
      </c>
      <c r="AU192" s="280" t="s">
        <v>85</v>
      </c>
      <c r="AV192" s="14" t="s">
        <v>85</v>
      </c>
      <c r="AW192" s="14" t="s">
        <v>30</v>
      </c>
      <c r="AX192" s="14" t="s">
        <v>73</v>
      </c>
      <c r="AY192" s="280" t="s">
        <v>188</v>
      </c>
    </row>
    <row r="193" s="14" customFormat="1">
      <c r="A193" s="14"/>
      <c r="B193" s="270"/>
      <c r="C193" s="271"/>
      <c r="D193" s="261" t="s">
        <v>196</v>
      </c>
      <c r="E193" s="272" t="s">
        <v>1</v>
      </c>
      <c r="F193" s="273" t="s">
        <v>1074</v>
      </c>
      <c r="G193" s="271"/>
      <c r="H193" s="274">
        <v>1.05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196</v>
      </c>
      <c r="AU193" s="280" t="s">
        <v>85</v>
      </c>
      <c r="AV193" s="14" t="s">
        <v>85</v>
      </c>
      <c r="AW193" s="14" t="s">
        <v>30</v>
      </c>
      <c r="AX193" s="14" t="s">
        <v>73</v>
      </c>
      <c r="AY193" s="280" t="s">
        <v>188</v>
      </c>
    </row>
    <row r="194" s="13" customFormat="1">
      <c r="A194" s="13"/>
      <c r="B194" s="259"/>
      <c r="C194" s="260"/>
      <c r="D194" s="261" t="s">
        <v>196</v>
      </c>
      <c r="E194" s="262" t="s">
        <v>1</v>
      </c>
      <c r="F194" s="263" t="s">
        <v>221</v>
      </c>
      <c r="G194" s="260"/>
      <c r="H194" s="262" t="s">
        <v>1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196</v>
      </c>
      <c r="AU194" s="269" t="s">
        <v>85</v>
      </c>
      <c r="AV194" s="13" t="s">
        <v>80</v>
      </c>
      <c r="AW194" s="13" t="s">
        <v>30</v>
      </c>
      <c r="AX194" s="13" t="s">
        <v>73</v>
      </c>
      <c r="AY194" s="269" t="s">
        <v>188</v>
      </c>
    </row>
    <row r="195" s="14" customFormat="1">
      <c r="A195" s="14"/>
      <c r="B195" s="270"/>
      <c r="C195" s="271"/>
      <c r="D195" s="261" t="s">
        <v>196</v>
      </c>
      <c r="E195" s="272" t="s">
        <v>1</v>
      </c>
      <c r="F195" s="273" t="s">
        <v>1075</v>
      </c>
      <c r="G195" s="271"/>
      <c r="H195" s="274">
        <v>4.5499999999999998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196</v>
      </c>
      <c r="AU195" s="280" t="s">
        <v>85</v>
      </c>
      <c r="AV195" s="14" t="s">
        <v>85</v>
      </c>
      <c r="AW195" s="14" t="s">
        <v>30</v>
      </c>
      <c r="AX195" s="14" t="s">
        <v>73</v>
      </c>
      <c r="AY195" s="280" t="s">
        <v>188</v>
      </c>
    </row>
    <row r="196" s="14" customFormat="1">
      <c r="A196" s="14"/>
      <c r="B196" s="270"/>
      <c r="C196" s="271"/>
      <c r="D196" s="261" t="s">
        <v>196</v>
      </c>
      <c r="E196" s="272" t="s">
        <v>1</v>
      </c>
      <c r="F196" s="273" t="s">
        <v>1076</v>
      </c>
      <c r="G196" s="271"/>
      <c r="H196" s="274">
        <v>13.65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196</v>
      </c>
      <c r="AU196" s="280" t="s">
        <v>85</v>
      </c>
      <c r="AV196" s="14" t="s">
        <v>85</v>
      </c>
      <c r="AW196" s="14" t="s">
        <v>30</v>
      </c>
      <c r="AX196" s="14" t="s">
        <v>73</v>
      </c>
      <c r="AY196" s="280" t="s">
        <v>188</v>
      </c>
    </row>
    <row r="197" s="14" customFormat="1">
      <c r="A197" s="14"/>
      <c r="B197" s="270"/>
      <c r="C197" s="271"/>
      <c r="D197" s="261" t="s">
        <v>196</v>
      </c>
      <c r="E197" s="272" t="s">
        <v>1</v>
      </c>
      <c r="F197" s="273" t="s">
        <v>1077</v>
      </c>
      <c r="G197" s="271"/>
      <c r="H197" s="274">
        <v>9.0999999999999996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196</v>
      </c>
      <c r="AU197" s="280" t="s">
        <v>85</v>
      </c>
      <c r="AV197" s="14" t="s">
        <v>85</v>
      </c>
      <c r="AW197" s="14" t="s">
        <v>30</v>
      </c>
      <c r="AX197" s="14" t="s">
        <v>73</v>
      </c>
      <c r="AY197" s="280" t="s">
        <v>188</v>
      </c>
    </row>
    <row r="198" s="14" customFormat="1">
      <c r="A198" s="14"/>
      <c r="B198" s="270"/>
      <c r="C198" s="271"/>
      <c r="D198" s="261" t="s">
        <v>196</v>
      </c>
      <c r="E198" s="272" t="s">
        <v>1</v>
      </c>
      <c r="F198" s="273" t="s">
        <v>1078</v>
      </c>
      <c r="G198" s="271"/>
      <c r="H198" s="274">
        <v>4.5499999999999998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0" t="s">
        <v>196</v>
      </c>
      <c r="AU198" s="280" t="s">
        <v>85</v>
      </c>
      <c r="AV198" s="14" t="s">
        <v>85</v>
      </c>
      <c r="AW198" s="14" t="s">
        <v>30</v>
      </c>
      <c r="AX198" s="14" t="s">
        <v>73</v>
      </c>
      <c r="AY198" s="280" t="s">
        <v>188</v>
      </c>
    </row>
    <row r="199" s="14" customFormat="1">
      <c r="A199" s="14"/>
      <c r="B199" s="270"/>
      <c r="C199" s="271"/>
      <c r="D199" s="261" t="s">
        <v>196</v>
      </c>
      <c r="E199" s="271"/>
      <c r="F199" s="273" t="s">
        <v>1079</v>
      </c>
      <c r="G199" s="271"/>
      <c r="H199" s="274">
        <v>53.409999999999997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196</v>
      </c>
      <c r="AU199" s="280" t="s">
        <v>85</v>
      </c>
      <c r="AV199" s="14" t="s">
        <v>85</v>
      </c>
      <c r="AW199" s="14" t="s">
        <v>4</v>
      </c>
      <c r="AX199" s="14" t="s">
        <v>80</v>
      </c>
      <c r="AY199" s="280" t="s">
        <v>188</v>
      </c>
    </row>
    <row r="200" s="2" customFormat="1" ht="21.75" customHeight="1">
      <c r="A200" s="37"/>
      <c r="B200" s="38"/>
      <c r="C200" s="245" t="s">
        <v>241</v>
      </c>
      <c r="D200" s="245" t="s">
        <v>190</v>
      </c>
      <c r="E200" s="246" t="s">
        <v>242</v>
      </c>
      <c r="F200" s="247" t="s">
        <v>243</v>
      </c>
      <c r="G200" s="248" t="s">
        <v>215</v>
      </c>
      <c r="H200" s="249">
        <v>26.704999999999998</v>
      </c>
      <c r="I200" s="250"/>
      <c r="J200" s="251">
        <f>ROUND(I200*H200,2)</f>
        <v>0</v>
      </c>
      <c r="K200" s="252"/>
      <c r="L200" s="43"/>
      <c r="M200" s="253" t="s">
        <v>1</v>
      </c>
      <c r="N200" s="254" t="s">
        <v>39</v>
      </c>
      <c r="O200" s="90"/>
      <c r="P200" s="255">
        <f>O200*H200</f>
        <v>0</v>
      </c>
      <c r="Q200" s="255">
        <v>0.0043800000000000002</v>
      </c>
      <c r="R200" s="255">
        <f>Q200*H200</f>
        <v>0.1169679</v>
      </c>
      <c r="S200" s="255">
        <v>0</v>
      </c>
      <c r="T200" s="25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7" t="s">
        <v>194</v>
      </c>
      <c r="AT200" s="257" t="s">
        <v>190</v>
      </c>
      <c r="AU200" s="257" t="s">
        <v>85</v>
      </c>
      <c r="AY200" s="16" t="s">
        <v>188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6" t="s">
        <v>85</v>
      </c>
      <c r="BK200" s="258">
        <f>ROUND(I200*H200,2)</f>
        <v>0</v>
      </c>
      <c r="BL200" s="16" t="s">
        <v>194</v>
      </c>
      <c r="BM200" s="257" t="s">
        <v>1080</v>
      </c>
    </row>
    <row r="201" s="13" customFormat="1">
      <c r="A201" s="13"/>
      <c r="B201" s="259"/>
      <c r="C201" s="260"/>
      <c r="D201" s="261" t="s">
        <v>196</v>
      </c>
      <c r="E201" s="262" t="s">
        <v>1</v>
      </c>
      <c r="F201" s="263" t="s">
        <v>217</v>
      </c>
      <c r="G201" s="260"/>
      <c r="H201" s="262" t="s">
        <v>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196</v>
      </c>
      <c r="AU201" s="269" t="s">
        <v>85</v>
      </c>
      <c r="AV201" s="13" t="s">
        <v>80</v>
      </c>
      <c r="AW201" s="13" t="s">
        <v>30</v>
      </c>
      <c r="AX201" s="13" t="s">
        <v>73</v>
      </c>
      <c r="AY201" s="269" t="s">
        <v>188</v>
      </c>
    </row>
    <row r="202" s="14" customFormat="1">
      <c r="A202" s="14"/>
      <c r="B202" s="270"/>
      <c r="C202" s="271"/>
      <c r="D202" s="261" t="s">
        <v>196</v>
      </c>
      <c r="E202" s="272" t="s">
        <v>1</v>
      </c>
      <c r="F202" s="273" t="s">
        <v>1061</v>
      </c>
      <c r="G202" s="271"/>
      <c r="H202" s="274">
        <v>0.52500000000000002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196</v>
      </c>
      <c r="AU202" s="280" t="s">
        <v>85</v>
      </c>
      <c r="AV202" s="14" t="s">
        <v>85</v>
      </c>
      <c r="AW202" s="14" t="s">
        <v>30</v>
      </c>
      <c r="AX202" s="14" t="s">
        <v>73</v>
      </c>
      <c r="AY202" s="280" t="s">
        <v>188</v>
      </c>
    </row>
    <row r="203" s="14" customFormat="1">
      <c r="A203" s="14"/>
      <c r="B203" s="270"/>
      <c r="C203" s="271"/>
      <c r="D203" s="261" t="s">
        <v>196</v>
      </c>
      <c r="E203" s="272" t="s">
        <v>1</v>
      </c>
      <c r="F203" s="273" t="s">
        <v>1062</v>
      </c>
      <c r="G203" s="271"/>
      <c r="H203" s="274">
        <v>1.05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196</v>
      </c>
      <c r="AU203" s="280" t="s">
        <v>85</v>
      </c>
      <c r="AV203" s="14" t="s">
        <v>85</v>
      </c>
      <c r="AW203" s="14" t="s">
        <v>30</v>
      </c>
      <c r="AX203" s="14" t="s">
        <v>73</v>
      </c>
      <c r="AY203" s="280" t="s">
        <v>188</v>
      </c>
    </row>
    <row r="204" s="14" customFormat="1">
      <c r="A204" s="14"/>
      <c r="B204" s="270"/>
      <c r="C204" s="271"/>
      <c r="D204" s="261" t="s">
        <v>196</v>
      </c>
      <c r="E204" s="272" t="s">
        <v>1</v>
      </c>
      <c r="F204" s="273" t="s">
        <v>1063</v>
      </c>
      <c r="G204" s="271"/>
      <c r="H204" s="274">
        <v>1.05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196</v>
      </c>
      <c r="AU204" s="280" t="s">
        <v>85</v>
      </c>
      <c r="AV204" s="14" t="s">
        <v>85</v>
      </c>
      <c r="AW204" s="14" t="s">
        <v>30</v>
      </c>
      <c r="AX204" s="14" t="s">
        <v>73</v>
      </c>
      <c r="AY204" s="280" t="s">
        <v>188</v>
      </c>
    </row>
    <row r="205" s="14" customFormat="1">
      <c r="A205" s="14"/>
      <c r="B205" s="270"/>
      <c r="C205" s="271"/>
      <c r="D205" s="261" t="s">
        <v>196</v>
      </c>
      <c r="E205" s="272" t="s">
        <v>1</v>
      </c>
      <c r="F205" s="273" t="s">
        <v>1064</v>
      </c>
      <c r="G205" s="271"/>
      <c r="H205" s="274">
        <v>0.52500000000000002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196</v>
      </c>
      <c r="AU205" s="280" t="s">
        <v>85</v>
      </c>
      <c r="AV205" s="14" t="s">
        <v>85</v>
      </c>
      <c r="AW205" s="14" t="s">
        <v>30</v>
      </c>
      <c r="AX205" s="14" t="s">
        <v>73</v>
      </c>
      <c r="AY205" s="280" t="s">
        <v>188</v>
      </c>
    </row>
    <row r="206" s="13" customFormat="1">
      <c r="A206" s="13"/>
      <c r="B206" s="259"/>
      <c r="C206" s="260"/>
      <c r="D206" s="261" t="s">
        <v>196</v>
      </c>
      <c r="E206" s="262" t="s">
        <v>1</v>
      </c>
      <c r="F206" s="263" t="s">
        <v>221</v>
      </c>
      <c r="G206" s="260"/>
      <c r="H206" s="262" t="s">
        <v>1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196</v>
      </c>
      <c r="AU206" s="269" t="s">
        <v>85</v>
      </c>
      <c r="AV206" s="13" t="s">
        <v>80</v>
      </c>
      <c r="AW206" s="13" t="s">
        <v>30</v>
      </c>
      <c r="AX206" s="13" t="s">
        <v>73</v>
      </c>
      <c r="AY206" s="269" t="s">
        <v>188</v>
      </c>
    </row>
    <row r="207" s="14" customFormat="1">
      <c r="A207" s="14"/>
      <c r="B207" s="270"/>
      <c r="C207" s="271"/>
      <c r="D207" s="261" t="s">
        <v>196</v>
      </c>
      <c r="E207" s="272" t="s">
        <v>1</v>
      </c>
      <c r="F207" s="273" t="s">
        <v>1065</v>
      </c>
      <c r="G207" s="271"/>
      <c r="H207" s="274">
        <v>2.2749999999999999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0" t="s">
        <v>196</v>
      </c>
      <c r="AU207" s="280" t="s">
        <v>85</v>
      </c>
      <c r="AV207" s="14" t="s">
        <v>85</v>
      </c>
      <c r="AW207" s="14" t="s">
        <v>30</v>
      </c>
      <c r="AX207" s="14" t="s">
        <v>73</v>
      </c>
      <c r="AY207" s="280" t="s">
        <v>188</v>
      </c>
    </row>
    <row r="208" s="14" customFormat="1">
      <c r="A208" s="14"/>
      <c r="B208" s="270"/>
      <c r="C208" s="271"/>
      <c r="D208" s="261" t="s">
        <v>196</v>
      </c>
      <c r="E208" s="272" t="s">
        <v>1</v>
      </c>
      <c r="F208" s="273" t="s">
        <v>1066</v>
      </c>
      <c r="G208" s="271"/>
      <c r="H208" s="274">
        <v>6.8250000000000002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196</v>
      </c>
      <c r="AU208" s="280" t="s">
        <v>85</v>
      </c>
      <c r="AV208" s="14" t="s">
        <v>85</v>
      </c>
      <c r="AW208" s="14" t="s">
        <v>30</v>
      </c>
      <c r="AX208" s="14" t="s">
        <v>73</v>
      </c>
      <c r="AY208" s="280" t="s">
        <v>188</v>
      </c>
    </row>
    <row r="209" s="14" customFormat="1">
      <c r="A209" s="14"/>
      <c r="B209" s="270"/>
      <c r="C209" s="271"/>
      <c r="D209" s="261" t="s">
        <v>196</v>
      </c>
      <c r="E209" s="272" t="s">
        <v>1</v>
      </c>
      <c r="F209" s="273" t="s">
        <v>1067</v>
      </c>
      <c r="G209" s="271"/>
      <c r="H209" s="274">
        <v>4.5499999999999998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196</v>
      </c>
      <c r="AU209" s="280" t="s">
        <v>85</v>
      </c>
      <c r="AV209" s="14" t="s">
        <v>85</v>
      </c>
      <c r="AW209" s="14" t="s">
        <v>30</v>
      </c>
      <c r="AX209" s="14" t="s">
        <v>73</v>
      </c>
      <c r="AY209" s="280" t="s">
        <v>188</v>
      </c>
    </row>
    <row r="210" s="14" customFormat="1">
      <c r="A210" s="14"/>
      <c r="B210" s="270"/>
      <c r="C210" s="271"/>
      <c r="D210" s="261" t="s">
        <v>196</v>
      </c>
      <c r="E210" s="272" t="s">
        <v>1</v>
      </c>
      <c r="F210" s="273" t="s">
        <v>1068</v>
      </c>
      <c r="G210" s="271"/>
      <c r="H210" s="274">
        <v>2.2749999999999999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196</v>
      </c>
      <c r="AU210" s="280" t="s">
        <v>85</v>
      </c>
      <c r="AV210" s="14" t="s">
        <v>85</v>
      </c>
      <c r="AW210" s="14" t="s">
        <v>30</v>
      </c>
      <c r="AX210" s="14" t="s">
        <v>73</v>
      </c>
      <c r="AY210" s="280" t="s">
        <v>188</v>
      </c>
    </row>
    <row r="211" s="14" customFormat="1">
      <c r="A211" s="14"/>
      <c r="B211" s="270"/>
      <c r="C211" s="271"/>
      <c r="D211" s="261" t="s">
        <v>196</v>
      </c>
      <c r="E211" s="271"/>
      <c r="F211" s="273" t="s">
        <v>1081</v>
      </c>
      <c r="G211" s="271"/>
      <c r="H211" s="274">
        <v>26.704999999999998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196</v>
      </c>
      <c r="AU211" s="280" t="s">
        <v>85</v>
      </c>
      <c r="AV211" s="14" t="s">
        <v>85</v>
      </c>
      <c r="AW211" s="14" t="s">
        <v>4</v>
      </c>
      <c r="AX211" s="14" t="s">
        <v>80</v>
      </c>
      <c r="AY211" s="280" t="s">
        <v>188</v>
      </c>
    </row>
    <row r="212" s="2" customFormat="1" ht="21.75" customHeight="1">
      <c r="A212" s="37"/>
      <c r="B212" s="38"/>
      <c r="C212" s="245" t="s">
        <v>246</v>
      </c>
      <c r="D212" s="245" t="s">
        <v>190</v>
      </c>
      <c r="E212" s="246" t="s">
        <v>247</v>
      </c>
      <c r="F212" s="247" t="s">
        <v>248</v>
      </c>
      <c r="G212" s="248" t="s">
        <v>215</v>
      </c>
      <c r="H212" s="249">
        <v>26.704999999999998</v>
      </c>
      <c r="I212" s="250"/>
      <c r="J212" s="251">
        <f>ROUND(I212*H212,2)</f>
        <v>0</v>
      </c>
      <c r="K212" s="252"/>
      <c r="L212" s="43"/>
      <c r="M212" s="253" t="s">
        <v>1</v>
      </c>
      <c r="N212" s="254" t="s">
        <v>39</v>
      </c>
      <c r="O212" s="90"/>
      <c r="P212" s="255">
        <f>O212*H212</f>
        <v>0</v>
      </c>
      <c r="Q212" s="255">
        <v>0.0030000000000000001</v>
      </c>
      <c r="R212" s="255">
        <f>Q212*H212</f>
        <v>0.080114999999999992</v>
      </c>
      <c r="S212" s="255">
        <v>0</v>
      </c>
      <c r="T212" s="256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57" t="s">
        <v>194</v>
      </c>
      <c r="AT212" s="257" t="s">
        <v>190</v>
      </c>
      <c r="AU212" s="257" t="s">
        <v>85</v>
      </c>
      <c r="AY212" s="16" t="s">
        <v>188</v>
      </c>
      <c r="BE212" s="258">
        <f>IF(N212="základní",J212,0)</f>
        <v>0</v>
      </c>
      <c r="BF212" s="258">
        <f>IF(N212="snížená",J212,0)</f>
        <v>0</v>
      </c>
      <c r="BG212" s="258">
        <f>IF(N212="zákl. přenesená",J212,0)</f>
        <v>0</v>
      </c>
      <c r="BH212" s="258">
        <f>IF(N212="sníž. přenesená",J212,0)</f>
        <v>0</v>
      </c>
      <c r="BI212" s="258">
        <f>IF(N212="nulová",J212,0)</f>
        <v>0</v>
      </c>
      <c r="BJ212" s="16" t="s">
        <v>85</v>
      </c>
      <c r="BK212" s="258">
        <f>ROUND(I212*H212,2)</f>
        <v>0</v>
      </c>
      <c r="BL212" s="16" t="s">
        <v>194</v>
      </c>
      <c r="BM212" s="257" t="s">
        <v>1082</v>
      </c>
    </row>
    <row r="213" s="13" customFormat="1">
      <c r="A213" s="13"/>
      <c r="B213" s="259"/>
      <c r="C213" s="260"/>
      <c r="D213" s="261" t="s">
        <v>196</v>
      </c>
      <c r="E213" s="262" t="s">
        <v>1</v>
      </c>
      <c r="F213" s="263" t="s">
        <v>217</v>
      </c>
      <c r="G213" s="260"/>
      <c r="H213" s="262" t="s">
        <v>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196</v>
      </c>
      <c r="AU213" s="269" t="s">
        <v>85</v>
      </c>
      <c r="AV213" s="13" t="s">
        <v>80</v>
      </c>
      <c r="AW213" s="13" t="s">
        <v>30</v>
      </c>
      <c r="AX213" s="13" t="s">
        <v>73</v>
      </c>
      <c r="AY213" s="269" t="s">
        <v>188</v>
      </c>
    </row>
    <row r="214" s="14" customFormat="1">
      <c r="A214" s="14"/>
      <c r="B214" s="270"/>
      <c r="C214" s="271"/>
      <c r="D214" s="261" t="s">
        <v>196</v>
      </c>
      <c r="E214" s="272" t="s">
        <v>1</v>
      </c>
      <c r="F214" s="273" t="s">
        <v>1061</v>
      </c>
      <c r="G214" s="271"/>
      <c r="H214" s="274">
        <v>0.52500000000000002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196</v>
      </c>
      <c r="AU214" s="280" t="s">
        <v>85</v>
      </c>
      <c r="AV214" s="14" t="s">
        <v>85</v>
      </c>
      <c r="AW214" s="14" t="s">
        <v>30</v>
      </c>
      <c r="AX214" s="14" t="s">
        <v>73</v>
      </c>
      <c r="AY214" s="280" t="s">
        <v>188</v>
      </c>
    </row>
    <row r="215" s="14" customFormat="1">
      <c r="A215" s="14"/>
      <c r="B215" s="270"/>
      <c r="C215" s="271"/>
      <c r="D215" s="261" t="s">
        <v>196</v>
      </c>
      <c r="E215" s="272" t="s">
        <v>1</v>
      </c>
      <c r="F215" s="273" t="s">
        <v>1062</v>
      </c>
      <c r="G215" s="271"/>
      <c r="H215" s="274">
        <v>1.05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196</v>
      </c>
      <c r="AU215" s="280" t="s">
        <v>85</v>
      </c>
      <c r="AV215" s="14" t="s">
        <v>85</v>
      </c>
      <c r="AW215" s="14" t="s">
        <v>30</v>
      </c>
      <c r="AX215" s="14" t="s">
        <v>73</v>
      </c>
      <c r="AY215" s="280" t="s">
        <v>188</v>
      </c>
    </row>
    <row r="216" s="14" customFormat="1">
      <c r="A216" s="14"/>
      <c r="B216" s="270"/>
      <c r="C216" s="271"/>
      <c r="D216" s="261" t="s">
        <v>196</v>
      </c>
      <c r="E216" s="272" t="s">
        <v>1</v>
      </c>
      <c r="F216" s="273" t="s">
        <v>1063</v>
      </c>
      <c r="G216" s="271"/>
      <c r="H216" s="274">
        <v>1.05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196</v>
      </c>
      <c r="AU216" s="280" t="s">
        <v>85</v>
      </c>
      <c r="AV216" s="14" t="s">
        <v>85</v>
      </c>
      <c r="AW216" s="14" t="s">
        <v>30</v>
      </c>
      <c r="AX216" s="14" t="s">
        <v>73</v>
      </c>
      <c r="AY216" s="280" t="s">
        <v>188</v>
      </c>
    </row>
    <row r="217" s="14" customFormat="1">
      <c r="A217" s="14"/>
      <c r="B217" s="270"/>
      <c r="C217" s="271"/>
      <c r="D217" s="261" t="s">
        <v>196</v>
      </c>
      <c r="E217" s="272" t="s">
        <v>1</v>
      </c>
      <c r="F217" s="273" t="s">
        <v>1064</v>
      </c>
      <c r="G217" s="271"/>
      <c r="H217" s="274">
        <v>0.52500000000000002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0" t="s">
        <v>196</v>
      </c>
      <c r="AU217" s="280" t="s">
        <v>85</v>
      </c>
      <c r="AV217" s="14" t="s">
        <v>85</v>
      </c>
      <c r="AW217" s="14" t="s">
        <v>30</v>
      </c>
      <c r="AX217" s="14" t="s">
        <v>73</v>
      </c>
      <c r="AY217" s="280" t="s">
        <v>188</v>
      </c>
    </row>
    <row r="218" s="13" customFormat="1">
      <c r="A218" s="13"/>
      <c r="B218" s="259"/>
      <c r="C218" s="260"/>
      <c r="D218" s="261" t="s">
        <v>196</v>
      </c>
      <c r="E218" s="262" t="s">
        <v>1</v>
      </c>
      <c r="F218" s="263" t="s">
        <v>221</v>
      </c>
      <c r="G218" s="260"/>
      <c r="H218" s="262" t="s">
        <v>1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196</v>
      </c>
      <c r="AU218" s="269" t="s">
        <v>85</v>
      </c>
      <c r="AV218" s="13" t="s">
        <v>80</v>
      </c>
      <c r="AW218" s="13" t="s">
        <v>30</v>
      </c>
      <c r="AX218" s="13" t="s">
        <v>73</v>
      </c>
      <c r="AY218" s="269" t="s">
        <v>188</v>
      </c>
    </row>
    <row r="219" s="14" customFormat="1">
      <c r="A219" s="14"/>
      <c r="B219" s="270"/>
      <c r="C219" s="271"/>
      <c r="D219" s="261" t="s">
        <v>196</v>
      </c>
      <c r="E219" s="272" t="s">
        <v>1</v>
      </c>
      <c r="F219" s="273" t="s">
        <v>1065</v>
      </c>
      <c r="G219" s="271"/>
      <c r="H219" s="274">
        <v>2.2749999999999999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196</v>
      </c>
      <c r="AU219" s="280" t="s">
        <v>85</v>
      </c>
      <c r="AV219" s="14" t="s">
        <v>85</v>
      </c>
      <c r="AW219" s="14" t="s">
        <v>30</v>
      </c>
      <c r="AX219" s="14" t="s">
        <v>73</v>
      </c>
      <c r="AY219" s="280" t="s">
        <v>188</v>
      </c>
    </row>
    <row r="220" s="14" customFormat="1">
      <c r="A220" s="14"/>
      <c r="B220" s="270"/>
      <c r="C220" s="271"/>
      <c r="D220" s="261" t="s">
        <v>196</v>
      </c>
      <c r="E220" s="272" t="s">
        <v>1</v>
      </c>
      <c r="F220" s="273" t="s">
        <v>1066</v>
      </c>
      <c r="G220" s="271"/>
      <c r="H220" s="274">
        <v>6.8250000000000002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196</v>
      </c>
      <c r="AU220" s="280" t="s">
        <v>85</v>
      </c>
      <c r="AV220" s="14" t="s">
        <v>85</v>
      </c>
      <c r="AW220" s="14" t="s">
        <v>30</v>
      </c>
      <c r="AX220" s="14" t="s">
        <v>73</v>
      </c>
      <c r="AY220" s="280" t="s">
        <v>188</v>
      </c>
    </row>
    <row r="221" s="14" customFormat="1">
      <c r="A221" s="14"/>
      <c r="B221" s="270"/>
      <c r="C221" s="271"/>
      <c r="D221" s="261" t="s">
        <v>196</v>
      </c>
      <c r="E221" s="272" t="s">
        <v>1</v>
      </c>
      <c r="F221" s="273" t="s">
        <v>1067</v>
      </c>
      <c r="G221" s="271"/>
      <c r="H221" s="274">
        <v>4.5499999999999998</v>
      </c>
      <c r="I221" s="275"/>
      <c r="J221" s="271"/>
      <c r="K221" s="271"/>
      <c r="L221" s="276"/>
      <c r="M221" s="277"/>
      <c r="N221" s="278"/>
      <c r="O221" s="278"/>
      <c r="P221" s="278"/>
      <c r="Q221" s="278"/>
      <c r="R221" s="278"/>
      <c r="S221" s="278"/>
      <c r="T221" s="27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0" t="s">
        <v>196</v>
      </c>
      <c r="AU221" s="280" t="s">
        <v>85</v>
      </c>
      <c r="AV221" s="14" t="s">
        <v>85</v>
      </c>
      <c r="AW221" s="14" t="s">
        <v>30</v>
      </c>
      <c r="AX221" s="14" t="s">
        <v>73</v>
      </c>
      <c r="AY221" s="280" t="s">
        <v>188</v>
      </c>
    </row>
    <row r="222" s="14" customFormat="1">
      <c r="A222" s="14"/>
      <c r="B222" s="270"/>
      <c r="C222" s="271"/>
      <c r="D222" s="261" t="s">
        <v>196</v>
      </c>
      <c r="E222" s="272" t="s">
        <v>1</v>
      </c>
      <c r="F222" s="273" t="s">
        <v>1068</v>
      </c>
      <c r="G222" s="271"/>
      <c r="H222" s="274">
        <v>2.2749999999999999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196</v>
      </c>
      <c r="AU222" s="280" t="s">
        <v>85</v>
      </c>
      <c r="AV222" s="14" t="s">
        <v>85</v>
      </c>
      <c r="AW222" s="14" t="s">
        <v>30</v>
      </c>
      <c r="AX222" s="14" t="s">
        <v>73</v>
      </c>
      <c r="AY222" s="280" t="s">
        <v>188</v>
      </c>
    </row>
    <row r="223" s="14" customFormat="1">
      <c r="A223" s="14"/>
      <c r="B223" s="270"/>
      <c r="C223" s="271"/>
      <c r="D223" s="261" t="s">
        <v>196</v>
      </c>
      <c r="E223" s="271"/>
      <c r="F223" s="273" t="s">
        <v>1081</v>
      </c>
      <c r="G223" s="271"/>
      <c r="H223" s="274">
        <v>26.704999999999998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0" t="s">
        <v>196</v>
      </c>
      <c r="AU223" s="280" t="s">
        <v>85</v>
      </c>
      <c r="AV223" s="14" t="s">
        <v>85</v>
      </c>
      <c r="AW223" s="14" t="s">
        <v>4</v>
      </c>
      <c r="AX223" s="14" t="s">
        <v>80</v>
      </c>
      <c r="AY223" s="280" t="s">
        <v>188</v>
      </c>
    </row>
    <row r="224" s="2" customFormat="1" ht="21.75" customHeight="1">
      <c r="A224" s="37"/>
      <c r="B224" s="38"/>
      <c r="C224" s="245" t="s">
        <v>90</v>
      </c>
      <c r="D224" s="245" t="s">
        <v>190</v>
      </c>
      <c r="E224" s="246" t="s">
        <v>250</v>
      </c>
      <c r="F224" s="247" t="s">
        <v>251</v>
      </c>
      <c r="G224" s="248" t="s">
        <v>193</v>
      </c>
      <c r="H224" s="249">
        <v>13</v>
      </c>
      <c r="I224" s="250"/>
      <c r="J224" s="251">
        <f>ROUND(I224*H224,2)</f>
        <v>0</v>
      </c>
      <c r="K224" s="252"/>
      <c r="L224" s="43"/>
      <c r="M224" s="253" t="s">
        <v>1</v>
      </c>
      <c r="N224" s="254" t="s">
        <v>39</v>
      </c>
      <c r="O224" s="90"/>
      <c r="P224" s="255">
        <f>O224*H224</f>
        <v>0</v>
      </c>
      <c r="Q224" s="255">
        <v>0.1575</v>
      </c>
      <c r="R224" s="255">
        <f>Q224*H224</f>
        <v>2.0474999999999999</v>
      </c>
      <c r="S224" s="255">
        <v>0</v>
      </c>
      <c r="T224" s="25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57" t="s">
        <v>194</v>
      </c>
      <c r="AT224" s="257" t="s">
        <v>190</v>
      </c>
      <c r="AU224" s="257" t="s">
        <v>85</v>
      </c>
      <c r="AY224" s="16" t="s">
        <v>188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6" t="s">
        <v>85</v>
      </c>
      <c r="BK224" s="258">
        <f>ROUND(I224*H224,2)</f>
        <v>0</v>
      </c>
      <c r="BL224" s="16" t="s">
        <v>194</v>
      </c>
      <c r="BM224" s="257" t="s">
        <v>1083</v>
      </c>
    </row>
    <row r="225" s="13" customFormat="1">
      <c r="A225" s="13"/>
      <c r="B225" s="259"/>
      <c r="C225" s="260"/>
      <c r="D225" s="261" t="s">
        <v>196</v>
      </c>
      <c r="E225" s="262" t="s">
        <v>1</v>
      </c>
      <c r="F225" s="263" t="s">
        <v>217</v>
      </c>
      <c r="G225" s="260"/>
      <c r="H225" s="262" t="s">
        <v>1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196</v>
      </c>
      <c r="AU225" s="269" t="s">
        <v>85</v>
      </c>
      <c r="AV225" s="13" t="s">
        <v>80</v>
      </c>
      <c r="AW225" s="13" t="s">
        <v>30</v>
      </c>
      <c r="AX225" s="13" t="s">
        <v>73</v>
      </c>
      <c r="AY225" s="269" t="s">
        <v>188</v>
      </c>
    </row>
    <row r="226" s="14" customFormat="1">
      <c r="A226" s="14"/>
      <c r="B226" s="270"/>
      <c r="C226" s="271"/>
      <c r="D226" s="261" t="s">
        <v>196</v>
      </c>
      <c r="E226" s="272" t="s">
        <v>1</v>
      </c>
      <c r="F226" s="273" t="s">
        <v>1084</v>
      </c>
      <c r="G226" s="271"/>
      <c r="H226" s="274">
        <v>1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196</v>
      </c>
      <c r="AU226" s="280" t="s">
        <v>85</v>
      </c>
      <c r="AV226" s="14" t="s">
        <v>85</v>
      </c>
      <c r="AW226" s="14" t="s">
        <v>30</v>
      </c>
      <c r="AX226" s="14" t="s">
        <v>73</v>
      </c>
      <c r="AY226" s="280" t="s">
        <v>188</v>
      </c>
    </row>
    <row r="227" s="14" customFormat="1">
      <c r="A227" s="14"/>
      <c r="B227" s="270"/>
      <c r="C227" s="271"/>
      <c r="D227" s="261" t="s">
        <v>196</v>
      </c>
      <c r="E227" s="272" t="s">
        <v>1</v>
      </c>
      <c r="F227" s="273" t="s">
        <v>1085</v>
      </c>
      <c r="G227" s="271"/>
      <c r="H227" s="274">
        <v>2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196</v>
      </c>
      <c r="AU227" s="280" t="s">
        <v>85</v>
      </c>
      <c r="AV227" s="14" t="s">
        <v>85</v>
      </c>
      <c r="AW227" s="14" t="s">
        <v>30</v>
      </c>
      <c r="AX227" s="14" t="s">
        <v>73</v>
      </c>
      <c r="AY227" s="280" t="s">
        <v>188</v>
      </c>
    </row>
    <row r="228" s="14" customFormat="1">
      <c r="A228" s="14"/>
      <c r="B228" s="270"/>
      <c r="C228" s="271"/>
      <c r="D228" s="261" t="s">
        <v>196</v>
      </c>
      <c r="E228" s="272" t="s">
        <v>1</v>
      </c>
      <c r="F228" s="273" t="s">
        <v>1086</v>
      </c>
      <c r="G228" s="271"/>
      <c r="H228" s="274">
        <v>2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196</v>
      </c>
      <c r="AU228" s="280" t="s">
        <v>85</v>
      </c>
      <c r="AV228" s="14" t="s">
        <v>85</v>
      </c>
      <c r="AW228" s="14" t="s">
        <v>30</v>
      </c>
      <c r="AX228" s="14" t="s">
        <v>73</v>
      </c>
      <c r="AY228" s="280" t="s">
        <v>188</v>
      </c>
    </row>
    <row r="229" s="14" customFormat="1">
      <c r="A229" s="14"/>
      <c r="B229" s="270"/>
      <c r="C229" s="271"/>
      <c r="D229" s="261" t="s">
        <v>196</v>
      </c>
      <c r="E229" s="272" t="s">
        <v>1</v>
      </c>
      <c r="F229" s="273" t="s">
        <v>1087</v>
      </c>
      <c r="G229" s="271"/>
      <c r="H229" s="274">
        <v>1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196</v>
      </c>
      <c r="AU229" s="280" t="s">
        <v>85</v>
      </c>
      <c r="AV229" s="14" t="s">
        <v>85</v>
      </c>
      <c r="AW229" s="14" t="s">
        <v>30</v>
      </c>
      <c r="AX229" s="14" t="s">
        <v>73</v>
      </c>
      <c r="AY229" s="280" t="s">
        <v>188</v>
      </c>
    </row>
    <row r="230" s="13" customFormat="1">
      <c r="A230" s="13"/>
      <c r="B230" s="259"/>
      <c r="C230" s="260"/>
      <c r="D230" s="261" t="s">
        <v>196</v>
      </c>
      <c r="E230" s="262" t="s">
        <v>1</v>
      </c>
      <c r="F230" s="263" t="s">
        <v>221</v>
      </c>
      <c r="G230" s="260"/>
      <c r="H230" s="262" t="s">
        <v>1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196</v>
      </c>
      <c r="AU230" s="269" t="s">
        <v>85</v>
      </c>
      <c r="AV230" s="13" t="s">
        <v>80</v>
      </c>
      <c r="AW230" s="13" t="s">
        <v>30</v>
      </c>
      <c r="AX230" s="13" t="s">
        <v>73</v>
      </c>
      <c r="AY230" s="269" t="s">
        <v>188</v>
      </c>
    </row>
    <row r="231" s="14" customFormat="1">
      <c r="A231" s="14"/>
      <c r="B231" s="270"/>
      <c r="C231" s="271"/>
      <c r="D231" s="261" t="s">
        <v>196</v>
      </c>
      <c r="E231" s="272" t="s">
        <v>1</v>
      </c>
      <c r="F231" s="273" t="s">
        <v>1084</v>
      </c>
      <c r="G231" s="271"/>
      <c r="H231" s="274">
        <v>1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196</v>
      </c>
      <c r="AU231" s="280" t="s">
        <v>85</v>
      </c>
      <c r="AV231" s="14" t="s">
        <v>85</v>
      </c>
      <c r="AW231" s="14" t="s">
        <v>30</v>
      </c>
      <c r="AX231" s="14" t="s">
        <v>73</v>
      </c>
      <c r="AY231" s="280" t="s">
        <v>188</v>
      </c>
    </row>
    <row r="232" s="14" customFormat="1">
      <c r="A232" s="14"/>
      <c r="B232" s="270"/>
      <c r="C232" s="271"/>
      <c r="D232" s="261" t="s">
        <v>196</v>
      </c>
      <c r="E232" s="272" t="s">
        <v>1</v>
      </c>
      <c r="F232" s="273" t="s">
        <v>1088</v>
      </c>
      <c r="G232" s="271"/>
      <c r="H232" s="274">
        <v>3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196</v>
      </c>
      <c r="AU232" s="280" t="s">
        <v>85</v>
      </c>
      <c r="AV232" s="14" t="s">
        <v>85</v>
      </c>
      <c r="AW232" s="14" t="s">
        <v>30</v>
      </c>
      <c r="AX232" s="14" t="s">
        <v>73</v>
      </c>
      <c r="AY232" s="280" t="s">
        <v>188</v>
      </c>
    </row>
    <row r="233" s="14" customFormat="1">
      <c r="A233" s="14"/>
      <c r="B233" s="270"/>
      <c r="C233" s="271"/>
      <c r="D233" s="261" t="s">
        <v>196</v>
      </c>
      <c r="E233" s="272" t="s">
        <v>1</v>
      </c>
      <c r="F233" s="273" t="s">
        <v>1086</v>
      </c>
      <c r="G233" s="271"/>
      <c r="H233" s="274">
        <v>2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196</v>
      </c>
      <c r="AU233" s="280" t="s">
        <v>85</v>
      </c>
      <c r="AV233" s="14" t="s">
        <v>85</v>
      </c>
      <c r="AW233" s="14" t="s">
        <v>30</v>
      </c>
      <c r="AX233" s="14" t="s">
        <v>73</v>
      </c>
      <c r="AY233" s="280" t="s">
        <v>188</v>
      </c>
    </row>
    <row r="234" s="14" customFormat="1">
      <c r="A234" s="14"/>
      <c r="B234" s="270"/>
      <c r="C234" s="271"/>
      <c r="D234" s="261" t="s">
        <v>196</v>
      </c>
      <c r="E234" s="272" t="s">
        <v>1</v>
      </c>
      <c r="F234" s="273" t="s">
        <v>1087</v>
      </c>
      <c r="G234" s="271"/>
      <c r="H234" s="274">
        <v>1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196</v>
      </c>
      <c r="AU234" s="280" t="s">
        <v>85</v>
      </c>
      <c r="AV234" s="14" t="s">
        <v>85</v>
      </c>
      <c r="AW234" s="14" t="s">
        <v>30</v>
      </c>
      <c r="AX234" s="14" t="s">
        <v>73</v>
      </c>
      <c r="AY234" s="280" t="s">
        <v>188</v>
      </c>
    </row>
    <row r="235" s="2" customFormat="1" ht="21.75" customHeight="1">
      <c r="A235" s="37"/>
      <c r="B235" s="38"/>
      <c r="C235" s="245" t="s">
        <v>257</v>
      </c>
      <c r="D235" s="245" t="s">
        <v>190</v>
      </c>
      <c r="E235" s="246" t="s">
        <v>258</v>
      </c>
      <c r="F235" s="247" t="s">
        <v>259</v>
      </c>
      <c r="G235" s="248" t="s">
        <v>193</v>
      </c>
      <c r="H235" s="249">
        <v>20</v>
      </c>
      <c r="I235" s="250"/>
      <c r="J235" s="251">
        <f>ROUND(I235*H235,2)</f>
        <v>0</v>
      </c>
      <c r="K235" s="252"/>
      <c r="L235" s="43"/>
      <c r="M235" s="253" t="s">
        <v>1</v>
      </c>
      <c r="N235" s="254" t="s">
        <v>39</v>
      </c>
      <c r="O235" s="90"/>
      <c r="P235" s="255">
        <f>O235*H235</f>
        <v>0</v>
      </c>
      <c r="Q235" s="255">
        <v>0</v>
      </c>
      <c r="R235" s="255">
        <f>Q235*H235</f>
        <v>0</v>
      </c>
      <c r="S235" s="255">
        <v>0</v>
      </c>
      <c r="T235" s="25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57" t="s">
        <v>194</v>
      </c>
      <c r="AT235" s="257" t="s">
        <v>190</v>
      </c>
      <c r="AU235" s="257" t="s">
        <v>85</v>
      </c>
      <c r="AY235" s="16" t="s">
        <v>188</v>
      </c>
      <c r="BE235" s="258">
        <f>IF(N235="základní",J235,0)</f>
        <v>0</v>
      </c>
      <c r="BF235" s="258">
        <f>IF(N235="snížená",J235,0)</f>
        <v>0</v>
      </c>
      <c r="BG235" s="258">
        <f>IF(N235="zákl. přenesená",J235,0)</f>
        <v>0</v>
      </c>
      <c r="BH235" s="258">
        <f>IF(N235="sníž. přenesená",J235,0)</f>
        <v>0</v>
      </c>
      <c r="BI235" s="258">
        <f>IF(N235="nulová",J235,0)</f>
        <v>0</v>
      </c>
      <c r="BJ235" s="16" t="s">
        <v>85</v>
      </c>
      <c r="BK235" s="258">
        <f>ROUND(I235*H235,2)</f>
        <v>0</v>
      </c>
      <c r="BL235" s="16" t="s">
        <v>194</v>
      </c>
      <c r="BM235" s="257" t="s">
        <v>1089</v>
      </c>
    </row>
    <row r="236" s="14" customFormat="1">
      <c r="A236" s="14"/>
      <c r="B236" s="270"/>
      <c r="C236" s="271"/>
      <c r="D236" s="261" t="s">
        <v>196</v>
      </c>
      <c r="E236" s="272" t="s">
        <v>1</v>
      </c>
      <c r="F236" s="273" t="s">
        <v>1090</v>
      </c>
      <c r="G236" s="271"/>
      <c r="H236" s="274">
        <v>20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196</v>
      </c>
      <c r="AU236" s="280" t="s">
        <v>85</v>
      </c>
      <c r="AV236" s="14" t="s">
        <v>85</v>
      </c>
      <c r="AW236" s="14" t="s">
        <v>30</v>
      </c>
      <c r="AX236" s="14" t="s">
        <v>80</v>
      </c>
      <c r="AY236" s="280" t="s">
        <v>188</v>
      </c>
    </row>
    <row r="237" s="2" customFormat="1" ht="16.5" customHeight="1">
      <c r="A237" s="37"/>
      <c r="B237" s="38"/>
      <c r="C237" s="281" t="s">
        <v>262</v>
      </c>
      <c r="D237" s="281" t="s">
        <v>263</v>
      </c>
      <c r="E237" s="282" t="s">
        <v>264</v>
      </c>
      <c r="F237" s="283" t="s">
        <v>265</v>
      </c>
      <c r="G237" s="284" t="s">
        <v>193</v>
      </c>
      <c r="H237" s="285">
        <v>20</v>
      </c>
      <c r="I237" s="286"/>
      <c r="J237" s="287">
        <f>ROUND(I237*H237,2)</f>
        <v>0</v>
      </c>
      <c r="K237" s="288"/>
      <c r="L237" s="289"/>
      <c r="M237" s="290" t="s">
        <v>1</v>
      </c>
      <c r="N237" s="291" t="s">
        <v>39</v>
      </c>
      <c r="O237" s="90"/>
      <c r="P237" s="255">
        <f>O237*H237</f>
        <v>0</v>
      </c>
      <c r="Q237" s="255">
        <v>3.0000000000000001E-05</v>
      </c>
      <c r="R237" s="255">
        <f>Q237*H237</f>
        <v>0.00060000000000000006</v>
      </c>
      <c r="S237" s="255">
        <v>0</v>
      </c>
      <c r="T237" s="25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57" t="s">
        <v>266</v>
      </c>
      <c r="AT237" s="257" t="s">
        <v>263</v>
      </c>
      <c r="AU237" s="257" t="s">
        <v>85</v>
      </c>
      <c r="AY237" s="16" t="s">
        <v>188</v>
      </c>
      <c r="BE237" s="258">
        <f>IF(N237="základní",J237,0)</f>
        <v>0</v>
      </c>
      <c r="BF237" s="258">
        <f>IF(N237="snížená",J237,0)</f>
        <v>0</v>
      </c>
      <c r="BG237" s="258">
        <f>IF(N237="zákl. přenesená",J237,0)</f>
        <v>0</v>
      </c>
      <c r="BH237" s="258">
        <f>IF(N237="sníž. přenesená",J237,0)</f>
        <v>0</v>
      </c>
      <c r="BI237" s="258">
        <f>IF(N237="nulová",J237,0)</f>
        <v>0</v>
      </c>
      <c r="BJ237" s="16" t="s">
        <v>85</v>
      </c>
      <c r="BK237" s="258">
        <f>ROUND(I237*H237,2)</f>
        <v>0</v>
      </c>
      <c r="BL237" s="16" t="s">
        <v>194</v>
      </c>
      <c r="BM237" s="257" t="s">
        <v>1091</v>
      </c>
    </row>
    <row r="238" s="12" customFormat="1" ht="22.8" customHeight="1">
      <c r="A238" s="12"/>
      <c r="B238" s="229"/>
      <c r="C238" s="230"/>
      <c r="D238" s="231" t="s">
        <v>72</v>
      </c>
      <c r="E238" s="243" t="s">
        <v>268</v>
      </c>
      <c r="F238" s="243" t="s">
        <v>269</v>
      </c>
      <c r="G238" s="230"/>
      <c r="H238" s="230"/>
      <c r="I238" s="233"/>
      <c r="J238" s="244">
        <f>BK238</f>
        <v>0</v>
      </c>
      <c r="K238" s="230"/>
      <c r="L238" s="235"/>
      <c r="M238" s="236"/>
      <c r="N238" s="237"/>
      <c r="O238" s="237"/>
      <c r="P238" s="238">
        <f>SUM(P239:P267)</f>
        <v>0</v>
      </c>
      <c r="Q238" s="237"/>
      <c r="R238" s="238">
        <f>SUM(R239:R267)</f>
        <v>3.2640000000000002</v>
      </c>
      <c r="S238" s="237"/>
      <c r="T238" s="239">
        <f>SUM(T239:T267)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40" t="s">
        <v>80</v>
      </c>
      <c r="AT238" s="241" t="s">
        <v>72</v>
      </c>
      <c r="AU238" s="241" t="s">
        <v>80</v>
      </c>
      <c r="AY238" s="240" t="s">
        <v>188</v>
      </c>
      <c r="BK238" s="242">
        <f>SUM(BK239:BK267)</f>
        <v>0</v>
      </c>
    </row>
    <row r="239" s="2" customFormat="1" ht="21.75" customHeight="1">
      <c r="A239" s="37"/>
      <c r="B239" s="38"/>
      <c r="C239" s="245" t="s">
        <v>194</v>
      </c>
      <c r="D239" s="245" t="s">
        <v>190</v>
      </c>
      <c r="E239" s="246" t="s">
        <v>270</v>
      </c>
      <c r="F239" s="247" t="s">
        <v>271</v>
      </c>
      <c r="G239" s="248" t="s">
        <v>193</v>
      </c>
      <c r="H239" s="249">
        <v>32</v>
      </c>
      <c r="I239" s="250"/>
      <c r="J239" s="251">
        <f>ROUND(I239*H239,2)</f>
        <v>0</v>
      </c>
      <c r="K239" s="252"/>
      <c r="L239" s="43"/>
      <c r="M239" s="253" t="s">
        <v>1</v>
      </c>
      <c r="N239" s="254" t="s">
        <v>39</v>
      </c>
      <c r="O239" s="90"/>
      <c r="P239" s="255">
        <f>O239*H239</f>
        <v>0</v>
      </c>
      <c r="Q239" s="255">
        <v>0.010200000000000001</v>
      </c>
      <c r="R239" s="255">
        <f>Q239*H239</f>
        <v>0.32640000000000002</v>
      </c>
      <c r="S239" s="255">
        <v>0</v>
      </c>
      <c r="T239" s="25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57" t="s">
        <v>194</v>
      </c>
      <c r="AT239" s="257" t="s">
        <v>190</v>
      </c>
      <c r="AU239" s="257" t="s">
        <v>85</v>
      </c>
      <c r="AY239" s="16" t="s">
        <v>188</v>
      </c>
      <c r="BE239" s="258">
        <f>IF(N239="základní",J239,0)</f>
        <v>0</v>
      </c>
      <c r="BF239" s="258">
        <f>IF(N239="snížená",J239,0)</f>
        <v>0</v>
      </c>
      <c r="BG239" s="258">
        <f>IF(N239="zákl. přenesená",J239,0)</f>
        <v>0</v>
      </c>
      <c r="BH239" s="258">
        <f>IF(N239="sníž. přenesená",J239,0)</f>
        <v>0</v>
      </c>
      <c r="BI239" s="258">
        <f>IF(N239="nulová",J239,0)</f>
        <v>0</v>
      </c>
      <c r="BJ239" s="16" t="s">
        <v>85</v>
      </c>
      <c r="BK239" s="258">
        <f>ROUND(I239*H239,2)</f>
        <v>0</v>
      </c>
      <c r="BL239" s="16" t="s">
        <v>194</v>
      </c>
      <c r="BM239" s="257" t="s">
        <v>1092</v>
      </c>
    </row>
    <row r="240" s="14" customFormat="1">
      <c r="A240" s="14"/>
      <c r="B240" s="270"/>
      <c r="C240" s="271"/>
      <c r="D240" s="261" t="s">
        <v>196</v>
      </c>
      <c r="E240" s="272" t="s">
        <v>1</v>
      </c>
      <c r="F240" s="273" t="s">
        <v>1093</v>
      </c>
      <c r="G240" s="271"/>
      <c r="H240" s="274">
        <v>32</v>
      </c>
      <c r="I240" s="275"/>
      <c r="J240" s="271"/>
      <c r="K240" s="271"/>
      <c r="L240" s="276"/>
      <c r="M240" s="277"/>
      <c r="N240" s="278"/>
      <c r="O240" s="278"/>
      <c r="P240" s="278"/>
      <c r="Q240" s="278"/>
      <c r="R240" s="278"/>
      <c r="S240" s="278"/>
      <c r="T240" s="27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0" t="s">
        <v>196</v>
      </c>
      <c r="AU240" s="280" t="s">
        <v>85</v>
      </c>
      <c r="AV240" s="14" t="s">
        <v>85</v>
      </c>
      <c r="AW240" s="14" t="s">
        <v>30</v>
      </c>
      <c r="AX240" s="14" t="s">
        <v>73</v>
      </c>
      <c r="AY240" s="280" t="s">
        <v>188</v>
      </c>
    </row>
    <row r="241" s="2" customFormat="1" ht="21.75" customHeight="1">
      <c r="A241" s="37"/>
      <c r="B241" s="38"/>
      <c r="C241" s="245" t="s">
        <v>274</v>
      </c>
      <c r="D241" s="245" t="s">
        <v>190</v>
      </c>
      <c r="E241" s="246" t="s">
        <v>275</v>
      </c>
      <c r="F241" s="247" t="s">
        <v>276</v>
      </c>
      <c r="G241" s="248" t="s">
        <v>193</v>
      </c>
      <c r="H241" s="249">
        <v>288</v>
      </c>
      <c r="I241" s="250"/>
      <c r="J241" s="251">
        <f>ROUND(I241*H241,2)</f>
        <v>0</v>
      </c>
      <c r="K241" s="252"/>
      <c r="L241" s="43"/>
      <c r="M241" s="253" t="s">
        <v>1</v>
      </c>
      <c r="N241" s="254" t="s">
        <v>39</v>
      </c>
      <c r="O241" s="90"/>
      <c r="P241" s="255">
        <f>O241*H241</f>
        <v>0</v>
      </c>
      <c r="Q241" s="255">
        <v>0.010200000000000001</v>
      </c>
      <c r="R241" s="255">
        <f>Q241*H241</f>
        <v>2.9376000000000002</v>
      </c>
      <c r="S241" s="255">
        <v>0</v>
      </c>
      <c r="T241" s="25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57" t="s">
        <v>194</v>
      </c>
      <c r="AT241" s="257" t="s">
        <v>190</v>
      </c>
      <c r="AU241" s="257" t="s">
        <v>85</v>
      </c>
      <c r="AY241" s="16" t="s">
        <v>188</v>
      </c>
      <c r="BE241" s="258">
        <f>IF(N241="základní",J241,0)</f>
        <v>0</v>
      </c>
      <c r="BF241" s="258">
        <f>IF(N241="snížená",J241,0)</f>
        <v>0</v>
      </c>
      <c r="BG241" s="258">
        <f>IF(N241="zákl. přenesená",J241,0)</f>
        <v>0</v>
      </c>
      <c r="BH241" s="258">
        <f>IF(N241="sníž. přenesená",J241,0)</f>
        <v>0</v>
      </c>
      <c r="BI241" s="258">
        <f>IF(N241="nulová",J241,0)</f>
        <v>0</v>
      </c>
      <c r="BJ241" s="16" t="s">
        <v>85</v>
      </c>
      <c r="BK241" s="258">
        <f>ROUND(I241*H241,2)</f>
        <v>0</v>
      </c>
      <c r="BL241" s="16" t="s">
        <v>194</v>
      </c>
      <c r="BM241" s="257" t="s">
        <v>1094</v>
      </c>
    </row>
    <row r="242" s="13" customFormat="1">
      <c r="A242" s="13"/>
      <c r="B242" s="259"/>
      <c r="C242" s="260"/>
      <c r="D242" s="261" t="s">
        <v>196</v>
      </c>
      <c r="E242" s="262" t="s">
        <v>1</v>
      </c>
      <c r="F242" s="263" t="s">
        <v>197</v>
      </c>
      <c r="G242" s="260"/>
      <c r="H242" s="262" t="s">
        <v>1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196</v>
      </c>
      <c r="AU242" s="269" t="s">
        <v>85</v>
      </c>
      <c r="AV242" s="13" t="s">
        <v>80</v>
      </c>
      <c r="AW242" s="13" t="s">
        <v>30</v>
      </c>
      <c r="AX242" s="13" t="s">
        <v>73</v>
      </c>
      <c r="AY242" s="269" t="s">
        <v>188</v>
      </c>
    </row>
    <row r="243" s="14" customFormat="1">
      <c r="A243" s="14"/>
      <c r="B243" s="270"/>
      <c r="C243" s="271"/>
      <c r="D243" s="261" t="s">
        <v>196</v>
      </c>
      <c r="E243" s="272" t="s">
        <v>1</v>
      </c>
      <c r="F243" s="273" t="s">
        <v>1046</v>
      </c>
      <c r="G243" s="271"/>
      <c r="H243" s="274">
        <v>8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196</v>
      </c>
      <c r="AU243" s="280" t="s">
        <v>85</v>
      </c>
      <c r="AV243" s="14" t="s">
        <v>85</v>
      </c>
      <c r="AW243" s="14" t="s">
        <v>30</v>
      </c>
      <c r="AX243" s="14" t="s">
        <v>73</v>
      </c>
      <c r="AY243" s="280" t="s">
        <v>188</v>
      </c>
    </row>
    <row r="244" s="14" customFormat="1">
      <c r="A244" s="14"/>
      <c r="B244" s="270"/>
      <c r="C244" s="271"/>
      <c r="D244" s="261" t="s">
        <v>196</v>
      </c>
      <c r="E244" s="272" t="s">
        <v>1</v>
      </c>
      <c r="F244" s="273" t="s">
        <v>1047</v>
      </c>
      <c r="G244" s="271"/>
      <c r="H244" s="274">
        <v>8</v>
      </c>
      <c r="I244" s="275"/>
      <c r="J244" s="271"/>
      <c r="K244" s="271"/>
      <c r="L244" s="276"/>
      <c r="M244" s="277"/>
      <c r="N244" s="278"/>
      <c r="O244" s="278"/>
      <c r="P244" s="278"/>
      <c r="Q244" s="278"/>
      <c r="R244" s="278"/>
      <c r="S244" s="278"/>
      <c r="T244" s="27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0" t="s">
        <v>196</v>
      </c>
      <c r="AU244" s="280" t="s">
        <v>85</v>
      </c>
      <c r="AV244" s="14" t="s">
        <v>85</v>
      </c>
      <c r="AW244" s="14" t="s">
        <v>30</v>
      </c>
      <c r="AX244" s="14" t="s">
        <v>73</v>
      </c>
      <c r="AY244" s="280" t="s">
        <v>188</v>
      </c>
    </row>
    <row r="245" s="14" customFormat="1">
      <c r="A245" s="14"/>
      <c r="B245" s="270"/>
      <c r="C245" s="271"/>
      <c r="D245" s="261" t="s">
        <v>196</v>
      </c>
      <c r="E245" s="272" t="s">
        <v>1</v>
      </c>
      <c r="F245" s="273" t="s">
        <v>198</v>
      </c>
      <c r="G245" s="271"/>
      <c r="H245" s="274">
        <v>7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0" t="s">
        <v>196</v>
      </c>
      <c r="AU245" s="280" t="s">
        <v>85</v>
      </c>
      <c r="AV245" s="14" t="s">
        <v>85</v>
      </c>
      <c r="AW245" s="14" t="s">
        <v>30</v>
      </c>
      <c r="AX245" s="14" t="s">
        <v>73</v>
      </c>
      <c r="AY245" s="280" t="s">
        <v>188</v>
      </c>
    </row>
    <row r="246" s="14" customFormat="1">
      <c r="A246" s="14"/>
      <c r="B246" s="270"/>
      <c r="C246" s="271"/>
      <c r="D246" s="261" t="s">
        <v>196</v>
      </c>
      <c r="E246" s="272" t="s">
        <v>1</v>
      </c>
      <c r="F246" s="273" t="s">
        <v>1048</v>
      </c>
      <c r="G246" s="271"/>
      <c r="H246" s="274">
        <v>7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196</v>
      </c>
      <c r="AU246" s="280" t="s">
        <v>85</v>
      </c>
      <c r="AV246" s="14" t="s">
        <v>85</v>
      </c>
      <c r="AW246" s="14" t="s">
        <v>30</v>
      </c>
      <c r="AX246" s="14" t="s">
        <v>73</v>
      </c>
      <c r="AY246" s="280" t="s">
        <v>188</v>
      </c>
    </row>
    <row r="247" s="14" customFormat="1">
      <c r="A247" s="14"/>
      <c r="B247" s="270"/>
      <c r="C247" s="271"/>
      <c r="D247" s="261" t="s">
        <v>196</v>
      </c>
      <c r="E247" s="272" t="s">
        <v>1</v>
      </c>
      <c r="F247" s="273" t="s">
        <v>1049</v>
      </c>
      <c r="G247" s="271"/>
      <c r="H247" s="274">
        <v>6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196</v>
      </c>
      <c r="AU247" s="280" t="s">
        <v>85</v>
      </c>
      <c r="AV247" s="14" t="s">
        <v>85</v>
      </c>
      <c r="AW247" s="14" t="s">
        <v>30</v>
      </c>
      <c r="AX247" s="14" t="s">
        <v>73</v>
      </c>
      <c r="AY247" s="280" t="s">
        <v>188</v>
      </c>
    </row>
    <row r="248" s="14" customFormat="1">
      <c r="A248" s="14"/>
      <c r="B248" s="270"/>
      <c r="C248" s="271"/>
      <c r="D248" s="261" t="s">
        <v>196</v>
      </c>
      <c r="E248" s="272" t="s">
        <v>1</v>
      </c>
      <c r="F248" s="273" t="s">
        <v>201</v>
      </c>
      <c r="G248" s="271"/>
      <c r="H248" s="274">
        <v>7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196</v>
      </c>
      <c r="AU248" s="280" t="s">
        <v>85</v>
      </c>
      <c r="AV248" s="14" t="s">
        <v>85</v>
      </c>
      <c r="AW248" s="14" t="s">
        <v>30</v>
      </c>
      <c r="AX248" s="14" t="s">
        <v>73</v>
      </c>
      <c r="AY248" s="280" t="s">
        <v>188</v>
      </c>
    </row>
    <row r="249" s="14" customFormat="1">
      <c r="A249" s="14"/>
      <c r="B249" s="270"/>
      <c r="C249" s="271"/>
      <c r="D249" s="261" t="s">
        <v>196</v>
      </c>
      <c r="E249" s="272" t="s">
        <v>1</v>
      </c>
      <c r="F249" s="273" t="s">
        <v>1050</v>
      </c>
      <c r="G249" s="271"/>
      <c r="H249" s="274">
        <v>9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196</v>
      </c>
      <c r="AU249" s="280" t="s">
        <v>85</v>
      </c>
      <c r="AV249" s="14" t="s">
        <v>85</v>
      </c>
      <c r="AW249" s="14" t="s">
        <v>30</v>
      </c>
      <c r="AX249" s="14" t="s">
        <v>73</v>
      </c>
      <c r="AY249" s="280" t="s">
        <v>188</v>
      </c>
    </row>
    <row r="250" s="14" customFormat="1">
      <c r="A250" s="14"/>
      <c r="B250" s="270"/>
      <c r="C250" s="271"/>
      <c r="D250" s="261" t="s">
        <v>196</v>
      </c>
      <c r="E250" s="272" t="s">
        <v>1</v>
      </c>
      <c r="F250" s="273" t="s">
        <v>1051</v>
      </c>
      <c r="G250" s="271"/>
      <c r="H250" s="274">
        <v>7</v>
      </c>
      <c r="I250" s="275"/>
      <c r="J250" s="271"/>
      <c r="K250" s="271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196</v>
      </c>
      <c r="AU250" s="280" t="s">
        <v>85</v>
      </c>
      <c r="AV250" s="14" t="s">
        <v>85</v>
      </c>
      <c r="AW250" s="14" t="s">
        <v>30</v>
      </c>
      <c r="AX250" s="14" t="s">
        <v>73</v>
      </c>
      <c r="AY250" s="280" t="s">
        <v>188</v>
      </c>
    </row>
    <row r="251" s="14" customFormat="1">
      <c r="A251" s="14"/>
      <c r="B251" s="270"/>
      <c r="C251" s="271"/>
      <c r="D251" s="261" t="s">
        <v>196</v>
      </c>
      <c r="E251" s="272" t="s">
        <v>1</v>
      </c>
      <c r="F251" s="273" t="s">
        <v>1052</v>
      </c>
      <c r="G251" s="271"/>
      <c r="H251" s="274">
        <v>7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196</v>
      </c>
      <c r="AU251" s="280" t="s">
        <v>85</v>
      </c>
      <c r="AV251" s="14" t="s">
        <v>85</v>
      </c>
      <c r="AW251" s="14" t="s">
        <v>30</v>
      </c>
      <c r="AX251" s="14" t="s">
        <v>73</v>
      </c>
      <c r="AY251" s="280" t="s">
        <v>188</v>
      </c>
    </row>
    <row r="252" s="14" customFormat="1">
      <c r="A252" s="14"/>
      <c r="B252" s="270"/>
      <c r="C252" s="271"/>
      <c r="D252" s="261" t="s">
        <v>196</v>
      </c>
      <c r="E252" s="272" t="s">
        <v>1</v>
      </c>
      <c r="F252" s="273" t="s">
        <v>1053</v>
      </c>
      <c r="G252" s="271"/>
      <c r="H252" s="274">
        <v>7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196</v>
      </c>
      <c r="AU252" s="280" t="s">
        <v>85</v>
      </c>
      <c r="AV252" s="14" t="s">
        <v>85</v>
      </c>
      <c r="AW252" s="14" t="s">
        <v>30</v>
      </c>
      <c r="AX252" s="14" t="s">
        <v>73</v>
      </c>
      <c r="AY252" s="280" t="s">
        <v>188</v>
      </c>
    </row>
    <row r="253" s="14" customFormat="1">
      <c r="A253" s="14"/>
      <c r="B253" s="270"/>
      <c r="C253" s="271"/>
      <c r="D253" s="261" t="s">
        <v>196</v>
      </c>
      <c r="E253" s="272" t="s">
        <v>1</v>
      </c>
      <c r="F253" s="273" t="s">
        <v>1054</v>
      </c>
      <c r="G253" s="271"/>
      <c r="H253" s="274">
        <v>7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0" t="s">
        <v>196</v>
      </c>
      <c r="AU253" s="280" t="s">
        <v>85</v>
      </c>
      <c r="AV253" s="14" t="s">
        <v>85</v>
      </c>
      <c r="AW253" s="14" t="s">
        <v>30</v>
      </c>
      <c r="AX253" s="14" t="s">
        <v>73</v>
      </c>
      <c r="AY253" s="280" t="s">
        <v>188</v>
      </c>
    </row>
    <row r="254" s="14" customFormat="1">
      <c r="A254" s="14"/>
      <c r="B254" s="270"/>
      <c r="C254" s="271"/>
      <c r="D254" s="261" t="s">
        <v>196</v>
      </c>
      <c r="E254" s="272" t="s">
        <v>1</v>
      </c>
      <c r="F254" s="273" t="s">
        <v>205</v>
      </c>
      <c r="G254" s="271"/>
      <c r="H254" s="274">
        <v>7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196</v>
      </c>
      <c r="AU254" s="280" t="s">
        <v>85</v>
      </c>
      <c r="AV254" s="14" t="s">
        <v>85</v>
      </c>
      <c r="AW254" s="14" t="s">
        <v>30</v>
      </c>
      <c r="AX254" s="14" t="s">
        <v>73</v>
      </c>
      <c r="AY254" s="280" t="s">
        <v>188</v>
      </c>
    </row>
    <row r="255" s="14" customFormat="1">
      <c r="A255" s="14"/>
      <c r="B255" s="270"/>
      <c r="C255" s="271"/>
      <c r="D255" s="261" t="s">
        <v>196</v>
      </c>
      <c r="E255" s="272" t="s">
        <v>1</v>
      </c>
      <c r="F255" s="273" t="s">
        <v>1055</v>
      </c>
      <c r="G255" s="271"/>
      <c r="H255" s="274">
        <v>7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196</v>
      </c>
      <c r="AU255" s="280" t="s">
        <v>85</v>
      </c>
      <c r="AV255" s="14" t="s">
        <v>85</v>
      </c>
      <c r="AW255" s="14" t="s">
        <v>30</v>
      </c>
      <c r="AX255" s="14" t="s">
        <v>73</v>
      </c>
      <c r="AY255" s="280" t="s">
        <v>188</v>
      </c>
    </row>
    <row r="256" s="14" customFormat="1">
      <c r="A256" s="14"/>
      <c r="B256" s="270"/>
      <c r="C256" s="271"/>
      <c r="D256" s="261" t="s">
        <v>196</v>
      </c>
      <c r="E256" s="272" t="s">
        <v>1</v>
      </c>
      <c r="F256" s="273" t="s">
        <v>207</v>
      </c>
      <c r="G256" s="271"/>
      <c r="H256" s="274">
        <v>7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196</v>
      </c>
      <c r="AU256" s="280" t="s">
        <v>85</v>
      </c>
      <c r="AV256" s="14" t="s">
        <v>85</v>
      </c>
      <c r="AW256" s="14" t="s">
        <v>30</v>
      </c>
      <c r="AX256" s="14" t="s">
        <v>73</v>
      </c>
      <c r="AY256" s="280" t="s">
        <v>188</v>
      </c>
    </row>
    <row r="257" s="14" customFormat="1">
      <c r="A257" s="14"/>
      <c r="B257" s="270"/>
      <c r="C257" s="271"/>
      <c r="D257" s="261" t="s">
        <v>196</v>
      </c>
      <c r="E257" s="272" t="s">
        <v>1</v>
      </c>
      <c r="F257" s="273" t="s">
        <v>208</v>
      </c>
      <c r="G257" s="271"/>
      <c r="H257" s="274">
        <v>7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196</v>
      </c>
      <c r="AU257" s="280" t="s">
        <v>85</v>
      </c>
      <c r="AV257" s="14" t="s">
        <v>85</v>
      </c>
      <c r="AW257" s="14" t="s">
        <v>30</v>
      </c>
      <c r="AX257" s="14" t="s">
        <v>73</v>
      </c>
      <c r="AY257" s="280" t="s">
        <v>188</v>
      </c>
    </row>
    <row r="258" s="14" customFormat="1">
      <c r="A258" s="14"/>
      <c r="B258" s="270"/>
      <c r="C258" s="271"/>
      <c r="D258" s="261" t="s">
        <v>196</v>
      </c>
      <c r="E258" s="272" t="s">
        <v>1</v>
      </c>
      <c r="F258" s="273" t="s">
        <v>1056</v>
      </c>
      <c r="G258" s="271"/>
      <c r="H258" s="274">
        <v>10</v>
      </c>
      <c r="I258" s="275"/>
      <c r="J258" s="271"/>
      <c r="K258" s="271"/>
      <c r="L258" s="276"/>
      <c r="M258" s="277"/>
      <c r="N258" s="278"/>
      <c r="O258" s="278"/>
      <c r="P258" s="278"/>
      <c r="Q258" s="278"/>
      <c r="R258" s="278"/>
      <c r="S258" s="278"/>
      <c r="T258" s="27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0" t="s">
        <v>196</v>
      </c>
      <c r="AU258" s="280" t="s">
        <v>85</v>
      </c>
      <c r="AV258" s="14" t="s">
        <v>85</v>
      </c>
      <c r="AW258" s="14" t="s">
        <v>30</v>
      </c>
      <c r="AX258" s="14" t="s">
        <v>73</v>
      </c>
      <c r="AY258" s="280" t="s">
        <v>188</v>
      </c>
    </row>
    <row r="259" s="14" customFormat="1">
      <c r="A259" s="14"/>
      <c r="B259" s="270"/>
      <c r="C259" s="271"/>
      <c r="D259" s="261" t="s">
        <v>196</v>
      </c>
      <c r="E259" s="272" t="s">
        <v>1</v>
      </c>
      <c r="F259" s="273" t="s">
        <v>210</v>
      </c>
      <c r="G259" s="271"/>
      <c r="H259" s="274">
        <v>7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0" t="s">
        <v>196</v>
      </c>
      <c r="AU259" s="280" t="s">
        <v>85</v>
      </c>
      <c r="AV259" s="14" t="s">
        <v>85</v>
      </c>
      <c r="AW259" s="14" t="s">
        <v>30</v>
      </c>
      <c r="AX259" s="14" t="s">
        <v>73</v>
      </c>
      <c r="AY259" s="280" t="s">
        <v>188</v>
      </c>
    </row>
    <row r="260" s="14" customFormat="1">
      <c r="A260" s="14"/>
      <c r="B260" s="270"/>
      <c r="C260" s="271"/>
      <c r="D260" s="261" t="s">
        <v>196</v>
      </c>
      <c r="E260" s="272" t="s">
        <v>1</v>
      </c>
      <c r="F260" s="273" t="s">
        <v>1057</v>
      </c>
      <c r="G260" s="271"/>
      <c r="H260" s="274">
        <v>6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196</v>
      </c>
      <c r="AU260" s="280" t="s">
        <v>85</v>
      </c>
      <c r="AV260" s="14" t="s">
        <v>85</v>
      </c>
      <c r="AW260" s="14" t="s">
        <v>30</v>
      </c>
      <c r="AX260" s="14" t="s">
        <v>73</v>
      </c>
      <c r="AY260" s="280" t="s">
        <v>188</v>
      </c>
    </row>
    <row r="261" s="14" customFormat="1">
      <c r="A261" s="14"/>
      <c r="B261" s="270"/>
      <c r="C261" s="271"/>
      <c r="D261" s="261" t="s">
        <v>196</v>
      </c>
      <c r="E261" s="272" t="s">
        <v>1</v>
      </c>
      <c r="F261" s="273" t="s">
        <v>1058</v>
      </c>
      <c r="G261" s="271"/>
      <c r="H261" s="274">
        <v>6</v>
      </c>
      <c r="I261" s="275"/>
      <c r="J261" s="271"/>
      <c r="K261" s="271"/>
      <c r="L261" s="276"/>
      <c r="M261" s="277"/>
      <c r="N261" s="278"/>
      <c r="O261" s="278"/>
      <c r="P261" s="278"/>
      <c r="Q261" s="278"/>
      <c r="R261" s="278"/>
      <c r="S261" s="278"/>
      <c r="T261" s="27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0" t="s">
        <v>196</v>
      </c>
      <c r="AU261" s="280" t="s">
        <v>85</v>
      </c>
      <c r="AV261" s="14" t="s">
        <v>85</v>
      </c>
      <c r="AW261" s="14" t="s">
        <v>30</v>
      </c>
      <c r="AX261" s="14" t="s">
        <v>73</v>
      </c>
      <c r="AY261" s="280" t="s">
        <v>188</v>
      </c>
    </row>
    <row r="262" s="14" customFormat="1">
      <c r="A262" s="14"/>
      <c r="B262" s="270"/>
      <c r="C262" s="271"/>
      <c r="D262" s="261" t="s">
        <v>196</v>
      </c>
      <c r="E262" s="272" t="s">
        <v>1</v>
      </c>
      <c r="F262" s="273" t="s">
        <v>1059</v>
      </c>
      <c r="G262" s="271"/>
      <c r="H262" s="274">
        <v>7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196</v>
      </c>
      <c r="AU262" s="280" t="s">
        <v>85</v>
      </c>
      <c r="AV262" s="14" t="s">
        <v>85</v>
      </c>
      <c r="AW262" s="14" t="s">
        <v>30</v>
      </c>
      <c r="AX262" s="14" t="s">
        <v>73</v>
      </c>
      <c r="AY262" s="280" t="s">
        <v>188</v>
      </c>
    </row>
    <row r="263" s="14" customFormat="1">
      <c r="A263" s="14"/>
      <c r="B263" s="270"/>
      <c r="C263" s="271"/>
      <c r="D263" s="261" t="s">
        <v>196</v>
      </c>
      <c r="E263" s="271"/>
      <c r="F263" s="273" t="s">
        <v>1095</v>
      </c>
      <c r="G263" s="271"/>
      <c r="H263" s="274">
        <v>288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196</v>
      </c>
      <c r="AU263" s="280" t="s">
        <v>85</v>
      </c>
      <c r="AV263" s="14" t="s">
        <v>85</v>
      </c>
      <c r="AW263" s="14" t="s">
        <v>4</v>
      </c>
      <c r="AX263" s="14" t="s">
        <v>80</v>
      </c>
      <c r="AY263" s="280" t="s">
        <v>188</v>
      </c>
    </row>
    <row r="264" s="2" customFormat="1" ht="21.75" customHeight="1">
      <c r="A264" s="37"/>
      <c r="B264" s="38"/>
      <c r="C264" s="245" t="s">
        <v>228</v>
      </c>
      <c r="D264" s="245" t="s">
        <v>190</v>
      </c>
      <c r="E264" s="246" t="s">
        <v>279</v>
      </c>
      <c r="F264" s="247" t="s">
        <v>280</v>
      </c>
      <c r="G264" s="248" t="s">
        <v>193</v>
      </c>
      <c r="H264" s="249">
        <v>320</v>
      </c>
      <c r="I264" s="250"/>
      <c r="J264" s="251">
        <f>ROUND(I264*H264,2)</f>
        <v>0</v>
      </c>
      <c r="K264" s="252"/>
      <c r="L264" s="43"/>
      <c r="M264" s="253" t="s">
        <v>1</v>
      </c>
      <c r="N264" s="254" t="s">
        <v>39</v>
      </c>
      <c r="O264" s="90"/>
      <c r="P264" s="255">
        <f>O264*H264</f>
        <v>0</v>
      </c>
      <c r="Q264" s="255">
        <v>0</v>
      </c>
      <c r="R264" s="255">
        <f>Q264*H264</f>
        <v>0</v>
      </c>
      <c r="S264" s="255">
        <v>0</v>
      </c>
      <c r="T264" s="256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57" t="s">
        <v>194</v>
      </c>
      <c r="AT264" s="257" t="s">
        <v>190</v>
      </c>
      <c r="AU264" s="257" t="s">
        <v>85</v>
      </c>
      <c r="AY264" s="16" t="s">
        <v>188</v>
      </c>
      <c r="BE264" s="258">
        <f>IF(N264="základní",J264,0)</f>
        <v>0</v>
      </c>
      <c r="BF264" s="258">
        <f>IF(N264="snížená",J264,0)</f>
        <v>0</v>
      </c>
      <c r="BG264" s="258">
        <f>IF(N264="zákl. přenesená",J264,0)</f>
        <v>0</v>
      </c>
      <c r="BH264" s="258">
        <f>IF(N264="sníž. přenesená",J264,0)</f>
        <v>0</v>
      </c>
      <c r="BI264" s="258">
        <f>IF(N264="nulová",J264,0)</f>
        <v>0</v>
      </c>
      <c r="BJ264" s="16" t="s">
        <v>85</v>
      </c>
      <c r="BK264" s="258">
        <f>ROUND(I264*H264,2)</f>
        <v>0</v>
      </c>
      <c r="BL264" s="16" t="s">
        <v>194</v>
      </c>
      <c r="BM264" s="257" t="s">
        <v>1096</v>
      </c>
    </row>
    <row r="265" s="14" customFormat="1">
      <c r="A265" s="14"/>
      <c r="B265" s="270"/>
      <c r="C265" s="271"/>
      <c r="D265" s="261" t="s">
        <v>196</v>
      </c>
      <c r="E265" s="272" t="s">
        <v>1</v>
      </c>
      <c r="F265" s="273" t="s">
        <v>1097</v>
      </c>
      <c r="G265" s="271"/>
      <c r="H265" s="274">
        <v>320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0" t="s">
        <v>196</v>
      </c>
      <c r="AU265" s="280" t="s">
        <v>85</v>
      </c>
      <c r="AV265" s="14" t="s">
        <v>85</v>
      </c>
      <c r="AW265" s="14" t="s">
        <v>30</v>
      </c>
      <c r="AX265" s="14" t="s">
        <v>73</v>
      </c>
      <c r="AY265" s="280" t="s">
        <v>188</v>
      </c>
    </row>
    <row r="266" s="2" customFormat="1" ht="21.75" customHeight="1">
      <c r="A266" s="37"/>
      <c r="B266" s="38"/>
      <c r="C266" s="245" t="s">
        <v>283</v>
      </c>
      <c r="D266" s="245" t="s">
        <v>190</v>
      </c>
      <c r="E266" s="246" t="s">
        <v>284</v>
      </c>
      <c r="F266" s="247" t="s">
        <v>285</v>
      </c>
      <c r="G266" s="248" t="s">
        <v>193</v>
      </c>
      <c r="H266" s="249">
        <v>12</v>
      </c>
      <c r="I266" s="250"/>
      <c r="J266" s="251">
        <f>ROUND(I266*H266,2)</f>
        <v>0</v>
      </c>
      <c r="K266" s="252"/>
      <c r="L266" s="43"/>
      <c r="M266" s="253" t="s">
        <v>1</v>
      </c>
      <c r="N266" s="254" t="s">
        <v>39</v>
      </c>
      <c r="O266" s="90"/>
      <c r="P266" s="255">
        <f>O266*H266</f>
        <v>0</v>
      </c>
      <c r="Q266" s="255">
        <v>0</v>
      </c>
      <c r="R266" s="255">
        <f>Q266*H266</f>
        <v>0</v>
      </c>
      <c r="S266" s="255">
        <v>0</v>
      </c>
      <c r="T266" s="256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57" t="s">
        <v>194</v>
      </c>
      <c r="AT266" s="257" t="s">
        <v>190</v>
      </c>
      <c r="AU266" s="257" t="s">
        <v>85</v>
      </c>
      <c r="AY266" s="16" t="s">
        <v>188</v>
      </c>
      <c r="BE266" s="258">
        <f>IF(N266="základní",J266,0)</f>
        <v>0</v>
      </c>
      <c r="BF266" s="258">
        <f>IF(N266="snížená",J266,0)</f>
        <v>0</v>
      </c>
      <c r="BG266" s="258">
        <f>IF(N266="zákl. přenesená",J266,0)</f>
        <v>0</v>
      </c>
      <c r="BH266" s="258">
        <f>IF(N266="sníž. přenesená",J266,0)</f>
        <v>0</v>
      </c>
      <c r="BI266" s="258">
        <f>IF(N266="nulová",J266,0)</f>
        <v>0</v>
      </c>
      <c r="BJ266" s="16" t="s">
        <v>85</v>
      </c>
      <c r="BK266" s="258">
        <f>ROUND(I266*H266,2)</f>
        <v>0</v>
      </c>
      <c r="BL266" s="16" t="s">
        <v>194</v>
      </c>
      <c r="BM266" s="257" t="s">
        <v>1098</v>
      </c>
    </row>
    <row r="267" s="2" customFormat="1" ht="21.75" customHeight="1">
      <c r="A267" s="37"/>
      <c r="B267" s="38"/>
      <c r="C267" s="245" t="s">
        <v>266</v>
      </c>
      <c r="D267" s="245" t="s">
        <v>190</v>
      </c>
      <c r="E267" s="246" t="s">
        <v>287</v>
      </c>
      <c r="F267" s="247" t="s">
        <v>288</v>
      </c>
      <c r="G267" s="248" t="s">
        <v>193</v>
      </c>
      <c r="H267" s="249">
        <v>20</v>
      </c>
      <c r="I267" s="250"/>
      <c r="J267" s="251">
        <f>ROUND(I267*H267,2)</f>
        <v>0</v>
      </c>
      <c r="K267" s="252"/>
      <c r="L267" s="43"/>
      <c r="M267" s="253" t="s">
        <v>1</v>
      </c>
      <c r="N267" s="254" t="s">
        <v>39</v>
      </c>
      <c r="O267" s="90"/>
      <c r="P267" s="255">
        <f>O267*H267</f>
        <v>0</v>
      </c>
      <c r="Q267" s="255">
        <v>0</v>
      </c>
      <c r="R267" s="255">
        <f>Q267*H267</f>
        <v>0</v>
      </c>
      <c r="S267" s="255">
        <v>0</v>
      </c>
      <c r="T267" s="256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57" t="s">
        <v>194</v>
      </c>
      <c r="AT267" s="257" t="s">
        <v>190</v>
      </c>
      <c r="AU267" s="257" t="s">
        <v>85</v>
      </c>
      <c r="AY267" s="16" t="s">
        <v>188</v>
      </c>
      <c r="BE267" s="258">
        <f>IF(N267="základní",J267,0)</f>
        <v>0</v>
      </c>
      <c r="BF267" s="258">
        <f>IF(N267="snížená",J267,0)</f>
        <v>0</v>
      </c>
      <c r="BG267" s="258">
        <f>IF(N267="zákl. přenesená",J267,0)</f>
        <v>0</v>
      </c>
      <c r="BH267" s="258">
        <f>IF(N267="sníž. přenesená",J267,0)</f>
        <v>0</v>
      </c>
      <c r="BI267" s="258">
        <f>IF(N267="nulová",J267,0)</f>
        <v>0</v>
      </c>
      <c r="BJ267" s="16" t="s">
        <v>85</v>
      </c>
      <c r="BK267" s="258">
        <f>ROUND(I267*H267,2)</f>
        <v>0</v>
      </c>
      <c r="BL267" s="16" t="s">
        <v>194</v>
      </c>
      <c r="BM267" s="257" t="s">
        <v>1099</v>
      </c>
    </row>
    <row r="268" s="12" customFormat="1" ht="22.8" customHeight="1">
      <c r="A268" s="12"/>
      <c r="B268" s="229"/>
      <c r="C268" s="230"/>
      <c r="D268" s="231" t="s">
        <v>72</v>
      </c>
      <c r="E268" s="243" t="s">
        <v>290</v>
      </c>
      <c r="F268" s="243" t="s">
        <v>291</v>
      </c>
      <c r="G268" s="230"/>
      <c r="H268" s="230"/>
      <c r="I268" s="233"/>
      <c r="J268" s="244">
        <f>BK268</f>
        <v>0</v>
      </c>
      <c r="K268" s="230"/>
      <c r="L268" s="235"/>
      <c r="M268" s="236"/>
      <c r="N268" s="237"/>
      <c r="O268" s="237"/>
      <c r="P268" s="238">
        <f>SUM(P269:P270)</f>
        <v>0</v>
      </c>
      <c r="Q268" s="237"/>
      <c r="R268" s="238">
        <f>SUM(R269:R270)</f>
        <v>0.060159999999999998</v>
      </c>
      <c r="S268" s="237"/>
      <c r="T268" s="239">
        <f>SUM(T269:T270)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40" t="s">
        <v>80</v>
      </c>
      <c r="AT268" s="241" t="s">
        <v>72</v>
      </c>
      <c r="AU268" s="241" t="s">
        <v>80</v>
      </c>
      <c r="AY268" s="240" t="s">
        <v>188</v>
      </c>
      <c r="BK268" s="242">
        <f>SUM(BK269:BK270)</f>
        <v>0</v>
      </c>
    </row>
    <row r="269" s="2" customFormat="1" ht="21.75" customHeight="1">
      <c r="A269" s="37"/>
      <c r="B269" s="38"/>
      <c r="C269" s="245" t="s">
        <v>292</v>
      </c>
      <c r="D269" s="245" t="s">
        <v>190</v>
      </c>
      <c r="E269" s="246" t="s">
        <v>293</v>
      </c>
      <c r="F269" s="247" t="s">
        <v>294</v>
      </c>
      <c r="G269" s="248" t="s">
        <v>193</v>
      </c>
      <c r="H269" s="249">
        <v>32</v>
      </c>
      <c r="I269" s="250"/>
      <c r="J269" s="251">
        <f>ROUND(I269*H269,2)</f>
        <v>0</v>
      </c>
      <c r="K269" s="252"/>
      <c r="L269" s="43"/>
      <c r="M269" s="253" t="s">
        <v>1</v>
      </c>
      <c r="N269" s="254" t="s">
        <v>39</v>
      </c>
      <c r="O269" s="90"/>
      <c r="P269" s="255">
        <f>O269*H269</f>
        <v>0</v>
      </c>
      <c r="Q269" s="255">
        <v>0.0018799999999999999</v>
      </c>
      <c r="R269" s="255">
        <f>Q269*H269</f>
        <v>0.060159999999999998</v>
      </c>
      <c r="S269" s="255">
        <v>0</v>
      </c>
      <c r="T269" s="25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57" t="s">
        <v>194</v>
      </c>
      <c r="AT269" s="257" t="s">
        <v>190</v>
      </c>
      <c r="AU269" s="257" t="s">
        <v>85</v>
      </c>
      <c r="AY269" s="16" t="s">
        <v>188</v>
      </c>
      <c r="BE269" s="258">
        <f>IF(N269="základní",J269,0)</f>
        <v>0</v>
      </c>
      <c r="BF269" s="258">
        <f>IF(N269="snížená",J269,0)</f>
        <v>0</v>
      </c>
      <c r="BG269" s="258">
        <f>IF(N269="zákl. přenesená",J269,0)</f>
        <v>0</v>
      </c>
      <c r="BH269" s="258">
        <f>IF(N269="sníž. přenesená",J269,0)</f>
        <v>0</v>
      </c>
      <c r="BI269" s="258">
        <f>IF(N269="nulová",J269,0)</f>
        <v>0</v>
      </c>
      <c r="BJ269" s="16" t="s">
        <v>85</v>
      </c>
      <c r="BK269" s="258">
        <f>ROUND(I269*H269,2)</f>
        <v>0</v>
      </c>
      <c r="BL269" s="16" t="s">
        <v>194</v>
      </c>
      <c r="BM269" s="257" t="s">
        <v>1100</v>
      </c>
    </row>
    <row r="270" s="14" customFormat="1">
      <c r="A270" s="14"/>
      <c r="B270" s="270"/>
      <c r="C270" s="271"/>
      <c r="D270" s="261" t="s">
        <v>196</v>
      </c>
      <c r="E270" s="272" t="s">
        <v>1</v>
      </c>
      <c r="F270" s="273" t="s">
        <v>1093</v>
      </c>
      <c r="G270" s="271"/>
      <c r="H270" s="274">
        <v>32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196</v>
      </c>
      <c r="AU270" s="280" t="s">
        <v>85</v>
      </c>
      <c r="AV270" s="14" t="s">
        <v>85</v>
      </c>
      <c r="AW270" s="14" t="s">
        <v>30</v>
      </c>
      <c r="AX270" s="14" t="s">
        <v>73</v>
      </c>
      <c r="AY270" s="280" t="s">
        <v>188</v>
      </c>
    </row>
    <row r="271" s="12" customFormat="1" ht="22.8" customHeight="1">
      <c r="A271" s="12"/>
      <c r="B271" s="229"/>
      <c r="C271" s="230"/>
      <c r="D271" s="231" t="s">
        <v>72</v>
      </c>
      <c r="E271" s="243" t="s">
        <v>292</v>
      </c>
      <c r="F271" s="243" t="s">
        <v>296</v>
      </c>
      <c r="G271" s="230"/>
      <c r="H271" s="230"/>
      <c r="I271" s="233"/>
      <c r="J271" s="244">
        <f>BK271</f>
        <v>0</v>
      </c>
      <c r="K271" s="230"/>
      <c r="L271" s="235"/>
      <c r="M271" s="236"/>
      <c r="N271" s="237"/>
      <c r="O271" s="237"/>
      <c r="P271" s="238">
        <f>SUM(P272:P337)</f>
        <v>0</v>
      </c>
      <c r="Q271" s="237"/>
      <c r="R271" s="238">
        <f>SUM(R272:R337)</f>
        <v>0.062219999999999998</v>
      </c>
      <c r="S271" s="237"/>
      <c r="T271" s="239">
        <f>SUM(T272:T337)</f>
        <v>3.5700000000000003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40" t="s">
        <v>80</v>
      </c>
      <c r="AT271" s="241" t="s">
        <v>72</v>
      </c>
      <c r="AU271" s="241" t="s">
        <v>80</v>
      </c>
      <c r="AY271" s="240" t="s">
        <v>188</v>
      </c>
      <c r="BK271" s="242">
        <f>SUM(BK272:BK337)</f>
        <v>0</v>
      </c>
    </row>
    <row r="272" s="2" customFormat="1" ht="44.25" customHeight="1">
      <c r="A272" s="37"/>
      <c r="B272" s="38"/>
      <c r="C272" s="245" t="s">
        <v>297</v>
      </c>
      <c r="D272" s="245" t="s">
        <v>190</v>
      </c>
      <c r="E272" s="246" t="s">
        <v>298</v>
      </c>
      <c r="F272" s="247" t="s">
        <v>299</v>
      </c>
      <c r="G272" s="248" t="s">
        <v>300</v>
      </c>
      <c r="H272" s="249">
        <v>144</v>
      </c>
      <c r="I272" s="250"/>
      <c r="J272" s="251">
        <f>ROUND(I272*H272,2)</f>
        <v>0</v>
      </c>
      <c r="K272" s="252"/>
      <c r="L272" s="43"/>
      <c r="M272" s="253" t="s">
        <v>1</v>
      </c>
      <c r="N272" s="254" t="s">
        <v>39</v>
      </c>
      <c r="O272" s="90"/>
      <c r="P272" s="255">
        <f>O272*H272</f>
        <v>0</v>
      </c>
      <c r="Q272" s="255">
        <v>0</v>
      </c>
      <c r="R272" s="255">
        <f>Q272*H272</f>
        <v>0</v>
      </c>
      <c r="S272" s="255">
        <v>0</v>
      </c>
      <c r="T272" s="25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57" t="s">
        <v>194</v>
      </c>
      <c r="AT272" s="257" t="s">
        <v>190</v>
      </c>
      <c r="AU272" s="257" t="s">
        <v>85</v>
      </c>
      <c r="AY272" s="16" t="s">
        <v>188</v>
      </c>
      <c r="BE272" s="258">
        <f>IF(N272="základní",J272,0)</f>
        <v>0</v>
      </c>
      <c r="BF272" s="258">
        <f>IF(N272="snížená",J272,0)</f>
        <v>0</v>
      </c>
      <c r="BG272" s="258">
        <f>IF(N272="zákl. přenesená",J272,0)</f>
        <v>0</v>
      </c>
      <c r="BH272" s="258">
        <f>IF(N272="sníž. přenesená",J272,0)</f>
        <v>0</v>
      </c>
      <c r="BI272" s="258">
        <f>IF(N272="nulová",J272,0)</f>
        <v>0</v>
      </c>
      <c r="BJ272" s="16" t="s">
        <v>85</v>
      </c>
      <c r="BK272" s="258">
        <f>ROUND(I272*H272,2)</f>
        <v>0</v>
      </c>
      <c r="BL272" s="16" t="s">
        <v>194</v>
      </c>
      <c r="BM272" s="257" t="s">
        <v>1101</v>
      </c>
    </row>
    <row r="273" s="13" customFormat="1">
      <c r="A273" s="13"/>
      <c r="B273" s="259"/>
      <c r="C273" s="260"/>
      <c r="D273" s="261" t="s">
        <v>196</v>
      </c>
      <c r="E273" s="262" t="s">
        <v>1</v>
      </c>
      <c r="F273" s="263" t="s">
        <v>197</v>
      </c>
      <c r="G273" s="260"/>
      <c r="H273" s="262" t="s">
        <v>1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196</v>
      </c>
      <c r="AU273" s="269" t="s">
        <v>85</v>
      </c>
      <c r="AV273" s="13" t="s">
        <v>80</v>
      </c>
      <c r="AW273" s="13" t="s">
        <v>30</v>
      </c>
      <c r="AX273" s="13" t="s">
        <v>73</v>
      </c>
      <c r="AY273" s="269" t="s">
        <v>188</v>
      </c>
    </row>
    <row r="274" s="14" customFormat="1">
      <c r="A274" s="14"/>
      <c r="B274" s="270"/>
      <c r="C274" s="271"/>
      <c r="D274" s="261" t="s">
        <v>196</v>
      </c>
      <c r="E274" s="272" t="s">
        <v>1</v>
      </c>
      <c r="F274" s="273" t="s">
        <v>1046</v>
      </c>
      <c r="G274" s="271"/>
      <c r="H274" s="274">
        <v>8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196</v>
      </c>
      <c r="AU274" s="280" t="s">
        <v>85</v>
      </c>
      <c r="AV274" s="14" t="s">
        <v>85</v>
      </c>
      <c r="AW274" s="14" t="s">
        <v>30</v>
      </c>
      <c r="AX274" s="14" t="s">
        <v>73</v>
      </c>
      <c r="AY274" s="280" t="s">
        <v>188</v>
      </c>
    </row>
    <row r="275" s="14" customFormat="1">
      <c r="A275" s="14"/>
      <c r="B275" s="270"/>
      <c r="C275" s="271"/>
      <c r="D275" s="261" t="s">
        <v>196</v>
      </c>
      <c r="E275" s="272" t="s">
        <v>1</v>
      </c>
      <c r="F275" s="273" t="s">
        <v>1047</v>
      </c>
      <c r="G275" s="271"/>
      <c r="H275" s="274">
        <v>8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196</v>
      </c>
      <c r="AU275" s="280" t="s">
        <v>85</v>
      </c>
      <c r="AV275" s="14" t="s">
        <v>85</v>
      </c>
      <c r="AW275" s="14" t="s">
        <v>30</v>
      </c>
      <c r="AX275" s="14" t="s">
        <v>73</v>
      </c>
      <c r="AY275" s="280" t="s">
        <v>188</v>
      </c>
    </row>
    <row r="276" s="14" customFormat="1">
      <c r="A276" s="14"/>
      <c r="B276" s="270"/>
      <c r="C276" s="271"/>
      <c r="D276" s="261" t="s">
        <v>196</v>
      </c>
      <c r="E276" s="272" t="s">
        <v>1</v>
      </c>
      <c r="F276" s="273" t="s">
        <v>198</v>
      </c>
      <c r="G276" s="271"/>
      <c r="H276" s="274">
        <v>7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0" t="s">
        <v>196</v>
      </c>
      <c r="AU276" s="280" t="s">
        <v>85</v>
      </c>
      <c r="AV276" s="14" t="s">
        <v>85</v>
      </c>
      <c r="AW276" s="14" t="s">
        <v>30</v>
      </c>
      <c r="AX276" s="14" t="s">
        <v>73</v>
      </c>
      <c r="AY276" s="280" t="s">
        <v>188</v>
      </c>
    </row>
    <row r="277" s="14" customFormat="1">
      <c r="A277" s="14"/>
      <c r="B277" s="270"/>
      <c r="C277" s="271"/>
      <c r="D277" s="261" t="s">
        <v>196</v>
      </c>
      <c r="E277" s="272" t="s">
        <v>1</v>
      </c>
      <c r="F277" s="273" t="s">
        <v>1048</v>
      </c>
      <c r="G277" s="271"/>
      <c r="H277" s="274">
        <v>7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196</v>
      </c>
      <c r="AU277" s="280" t="s">
        <v>85</v>
      </c>
      <c r="AV277" s="14" t="s">
        <v>85</v>
      </c>
      <c r="AW277" s="14" t="s">
        <v>30</v>
      </c>
      <c r="AX277" s="14" t="s">
        <v>73</v>
      </c>
      <c r="AY277" s="280" t="s">
        <v>188</v>
      </c>
    </row>
    <row r="278" s="14" customFormat="1">
      <c r="A278" s="14"/>
      <c r="B278" s="270"/>
      <c r="C278" s="271"/>
      <c r="D278" s="261" t="s">
        <v>196</v>
      </c>
      <c r="E278" s="272" t="s">
        <v>1</v>
      </c>
      <c r="F278" s="273" t="s">
        <v>1049</v>
      </c>
      <c r="G278" s="271"/>
      <c r="H278" s="274">
        <v>6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0" t="s">
        <v>196</v>
      </c>
      <c r="AU278" s="280" t="s">
        <v>85</v>
      </c>
      <c r="AV278" s="14" t="s">
        <v>85</v>
      </c>
      <c r="AW278" s="14" t="s">
        <v>30</v>
      </c>
      <c r="AX278" s="14" t="s">
        <v>73</v>
      </c>
      <c r="AY278" s="280" t="s">
        <v>188</v>
      </c>
    </row>
    <row r="279" s="14" customFormat="1">
      <c r="A279" s="14"/>
      <c r="B279" s="270"/>
      <c r="C279" s="271"/>
      <c r="D279" s="261" t="s">
        <v>196</v>
      </c>
      <c r="E279" s="272" t="s">
        <v>1</v>
      </c>
      <c r="F279" s="273" t="s">
        <v>201</v>
      </c>
      <c r="G279" s="271"/>
      <c r="H279" s="274">
        <v>7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0" t="s">
        <v>196</v>
      </c>
      <c r="AU279" s="280" t="s">
        <v>85</v>
      </c>
      <c r="AV279" s="14" t="s">
        <v>85</v>
      </c>
      <c r="AW279" s="14" t="s">
        <v>30</v>
      </c>
      <c r="AX279" s="14" t="s">
        <v>73</v>
      </c>
      <c r="AY279" s="280" t="s">
        <v>188</v>
      </c>
    </row>
    <row r="280" s="14" customFormat="1">
      <c r="A280" s="14"/>
      <c r="B280" s="270"/>
      <c r="C280" s="271"/>
      <c r="D280" s="261" t="s">
        <v>196</v>
      </c>
      <c r="E280" s="272" t="s">
        <v>1</v>
      </c>
      <c r="F280" s="273" t="s">
        <v>1050</v>
      </c>
      <c r="G280" s="271"/>
      <c r="H280" s="274">
        <v>9</v>
      </c>
      <c r="I280" s="275"/>
      <c r="J280" s="271"/>
      <c r="K280" s="271"/>
      <c r="L280" s="276"/>
      <c r="M280" s="277"/>
      <c r="N280" s="278"/>
      <c r="O280" s="278"/>
      <c r="P280" s="278"/>
      <c r="Q280" s="278"/>
      <c r="R280" s="278"/>
      <c r="S280" s="278"/>
      <c r="T280" s="27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196</v>
      </c>
      <c r="AU280" s="280" t="s">
        <v>85</v>
      </c>
      <c r="AV280" s="14" t="s">
        <v>85</v>
      </c>
      <c r="AW280" s="14" t="s">
        <v>30</v>
      </c>
      <c r="AX280" s="14" t="s">
        <v>73</v>
      </c>
      <c r="AY280" s="280" t="s">
        <v>188</v>
      </c>
    </row>
    <row r="281" s="14" customFormat="1">
      <c r="A281" s="14"/>
      <c r="B281" s="270"/>
      <c r="C281" s="271"/>
      <c r="D281" s="261" t="s">
        <v>196</v>
      </c>
      <c r="E281" s="272" t="s">
        <v>1</v>
      </c>
      <c r="F281" s="273" t="s">
        <v>1051</v>
      </c>
      <c r="G281" s="271"/>
      <c r="H281" s="274">
        <v>7</v>
      </c>
      <c r="I281" s="275"/>
      <c r="J281" s="271"/>
      <c r="K281" s="271"/>
      <c r="L281" s="276"/>
      <c r="M281" s="277"/>
      <c r="N281" s="278"/>
      <c r="O281" s="278"/>
      <c r="P281" s="278"/>
      <c r="Q281" s="278"/>
      <c r="R281" s="278"/>
      <c r="S281" s="278"/>
      <c r="T281" s="27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0" t="s">
        <v>196</v>
      </c>
      <c r="AU281" s="280" t="s">
        <v>85</v>
      </c>
      <c r="AV281" s="14" t="s">
        <v>85</v>
      </c>
      <c r="AW281" s="14" t="s">
        <v>30</v>
      </c>
      <c r="AX281" s="14" t="s">
        <v>73</v>
      </c>
      <c r="AY281" s="280" t="s">
        <v>188</v>
      </c>
    </row>
    <row r="282" s="14" customFormat="1">
      <c r="A282" s="14"/>
      <c r="B282" s="270"/>
      <c r="C282" s="271"/>
      <c r="D282" s="261" t="s">
        <v>196</v>
      </c>
      <c r="E282" s="272" t="s">
        <v>1</v>
      </c>
      <c r="F282" s="273" t="s">
        <v>1052</v>
      </c>
      <c r="G282" s="271"/>
      <c r="H282" s="274">
        <v>7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196</v>
      </c>
      <c r="AU282" s="280" t="s">
        <v>85</v>
      </c>
      <c r="AV282" s="14" t="s">
        <v>85</v>
      </c>
      <c r="AW282" s="14" t="s">
        <v>30</v>
      </c>
      <c r="AX282" s="14" t="s">
        <v>73</v>
      </c>
      <c r="AY282" s="280" t="s">
        <v>188</v>
      </c>
    </row>
    <row r="283" s="14" customFormat="1">
      <c r="A283" s="14"/>
      <c r="B283" s="270"/>
      <c r="C283" s="271"/>
      <c r="D283" s="261" t="s">
        <v>196</v>
      </c>
      <c r="E283" s="272" t="s">
        <v>1</v>
      </c>
      <c r="F283" s="273" t="s">
        <v>1053</v>
      </c>
      <c r="G283" s="271"/>
      <c r="H283" s="274">
        <v>7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196</v>
      </c>
      <c r="AU283" s="280" t="s">
        <v>85</v>
      </c>
      <c r="AV283" s="14" t="s">
        <v>85</v>
      </c>
      <c r="AW283" s="14" t="s">
        <v>30</v>
      </c>
      <c r="AX283" s="14" t="s">
        <v>73</v>
      </c>
      <c r="AY283" s="280" t="s">
        <v>188</v>
      </c>
    </row>
    <row r="284" s="14" customFormat="1">
      <c r="A284" s="14"/>
      <c r="B284" s="270"/>
      <c r="C284" s="271"/>
      <c r="D284" s="261" t="s">
        <v>196</v>
      </c>
      <c r="E284" s="272" t="s">
        <v>1</v>
      </c>
      <c r="F284" s="273" t="s">
        <v>1054</v>
      </c>
      <c r="G284" s="271"/>
      <c r="H284" s="274">
        <v>7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0" t="s">
        <v>196</v>
      </c>
      <c r="AU284" s="280" t="s">
        <v>85</v>
      </c>
      <c r="AV284" s="14" t="s">
        <v>85</v>
      </c>
      <c r="AW284" s="14" t="s">
        <v>30</v>
      </c>
      <c r="AX284" s="14" t="s">
        <v>73</v>
      </c>
      <c r="AY284" s="280" t="s">
        <v>188</v>
      </c>
    </row>
    <row r="285" s="14" customFormat="1">
      <c r="A285" s="14"/>
      <c r="B285" s="270"/>
      <c r="C285" s="271"/>
      <c r="D285" s="261" t="s">
        <v>196</v>
      </c>
      <c r="E285" s="272" t="s">
        <v>1</v>
      </c>
      <c r="F285" s="273" t="s">
        <v>205</v>
      </c>
      <c r="G285" s="271"/>
      <c r="H285" s="274">
        <v>7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196</v>
      </c>
      <c r="AU285" s="280" t="s">
        <v>85</v>
      </c>
      <c r="AV285" s="14" t="s">
        <v>85</v>
      </c>
      <c r="AW285" s="14" t="s">
        <v>30</v>
      </c>
      <c r="AX285" s="14" t="s">
        <v>73</v>
      </c>
      <c r="AY285" s="280" t="s">
        <v>188</v>
      </c>
    </row>
    <row r="286" s="14" customFormat="1">
      <c r="A286" s="14"/>
      <c r="B286" s="270"/>
      <c r="C286" s="271"/>
      <c r="D286" s="261" t="s">
        <v>196</v>
      </c>
      <c r="E286" s="272" t="s">
        <v>1</v>
      </c>
      <c r="F286" s="273" t="s">
        <v>1055</v>
      </c>
      <c r="G286" s="271"/>
      <c r="H286" s="274">
        <v>7</v>
      </c>
      <c r="I286" s="275"/>
      <c r="J286" s="271"/>
      <c r="K286" s="271"/>
      <c r="L286" s="276"/>
      <c r="M286" s="277"/>
      <c r="N286" s="278"/>
      <c r="O286" s="278"/>
      <c r="P286" s="278"/>
      <c r="Q286" s="278"/>
      <c r="R286" s="278"/>
      <c r="S286" s="278"/>
      <c r="T286" s="27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0" t="s">
        <v>196</v>
      </c>
      <c r="AU286" s="280" t="s">
        <v>85</v>
      </c>
      <c r="AV286" s="14" t="s">
        <v>85</v>
      </c>
      <c r="AW286" s="14" t="s">
        <v>30</v>
      </c>
      <c r="AX286" s="14" t="s">
        <v>73</v>
      </c>
      <c r="AY286" s="280" t="s">
        <v>188</v>
      </c>
    </row>
    <row r="287" s="14" customFormat="1">
      <c r="A287" s="14"/>
      <c r="B287" s="270"/>
      <c r="C287" s="271"/>
      <c r="D287" s="261" t="s">
        <v>196</v>
      </c>
      <c r="E287" s="272" t="s">
        <v>1</v>
      </c>
      <c r="F287" s="273" t="s">
        <v>207</v>
      </c>
      <c r="G287" s="271"/>
      <c r="H287" s="274">
        <v>7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0" t="s">
        <v>196</v>
      </c>
      <c r="AU287" s="280" t="s">
        <v>85</v>
      </c>
      <c r="AV287" s="14" t="s">
        <v>85</v>
      </c>
      <c r="AW287" s="14" t="s">
        <v>30</v>
      </c>
      <c r="AX287" s="14" t="s">
        <v>73</v>
      </c>
      <c r="AY287" s="280" t="s">
        <v>188</v>
      </c>
    </row>
    <row r="288" s="14" customFormat="1">
      <c r="A288" s="14"/>
      <c r="B288" s="270"/>
      <c r="C288" s="271"/>
      <c r="D288" s="261" t="s">
        <v>196</v>
      </c>
      <c r="E288" s="272" t="s">
        <v>1</v>
      </c>
      <c r="F288" s="273" t="s">
        <v>208</v>
      </c>
      <c r="G288" s="271"/>
      <c r="H288" s="274">
        <v>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196</v>
      </c>
      <c r="AU288" s="280" t="s">
        <v>85</v>
      </c>
      <c r="AV288" s="14" t="s">
        <v>85</v>
      </c>
      <c r="AW288" s="14" t="s">
        <v>30</v>
      </c>
      <c r="AX288" s="14" t="s">
        <v>73</v>
      </c>
      <c r="AY288" s="280" t="s">
        <v>188</v>
      </c>
    </row>
    <row r="289" s="14" customFormat="1">
      <c r="A289" s="14"/>
      <c r="B289" s="270"/>
      <c r="C289" s="271"/>
      <c r="D289" s="261" t="s">
        <v>196</v>
      </c>
      <c r="E289" s="272" t="s">
        <v>1</v>
      </c>
      <c r="F289" s="273" t="s">
        <v>1056</v>
      </c>
      <c r="G289" s="271"/>
      <c r="H289" s="274">
        <v>10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196</v>
      </c>
      <c r="AU289" s="280" t="s">
        <v>85</v>
      </c>
      <c r="AV289" s="14" t="s">
        <v>85</v>
      </c>
      <c r="AW289" s="14" t="s">
        <v>30</v>
      </c>
      <c r="AX289" s="14" t="s">
        <v>73</v>
      </c>
      <c r="AY289" s="280" t="s">
        <v>188</v>
      </c>
    </row>
    <row r="290" s="14" customFormat="1">
      <c r="A290" s="14"/>
      <c r="B290" s="270"/>
      <c r="C290" s="271"/>
      <c r="D290" s="261" t="s">
        <v>196</v>
      </c>
      <c r="E290" s="272" t="s">
        <v>1</v>
      </c>
      <c r="F290" s="273" t="s">
        <v>210</v>
      </c>
      <c r="G290" s="271"/>
      <c r="H290" s="274">
        <v>7</v>
      </c>
      <c r="I290" s="275"/>
      <c r="J290" s="271"/>
      <c r="K290" s="271"/>
      <c r="L290" s="276"/>
      <c r="M290" s="277"/>
      <c r="N290" s="278"/>
      <c r="O290" s="278"/>
      <c r="P290" s="278"/>
      <c r="Q290" s="278"/>
      <c r="R290" s="278"/>
      <c r="S290" s="278"/>
      <c r="T290" s="27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0" t="s">
        <v>196</v>
      </c>
      <c r="AU290" s="280" t="s">
        <v>85</v>
      </c>
      <c r="AV290" s="14" t="s">
        <v>85</v>
      </c>
      <c r="AW290" s="14" t="s">
        <v>30</v>
      </c>
      <c r="AX290" s="14" t="s">
        <v>73</v>
      </c>
      <c r="AY290" s="280" t="s">
        <v>188</v>
      </c>
    </row>
    <row r="291" s="14" customFormat="1">
      <c r="A291" s="14"/>
      <c r="B291" s="270"/>
      <c r="C291" s="271"/>
      <c r="D291" s="261" t="s">
        <v>196</v>
      </c>
      <c r="E291" s="272" t="s">
        <v>1</v>
      </c>
      <c r="F291" s="273" t="s">
        <v>1057</v>
      </c>
      <c r="G291" s="271"/>
      <c r="H291" s="274">
        <v>6</v>
      </c>
      <c r="I291" s="275"/>
      <c r="J291" s="271"/>
      <c r="K291" s="271"/>
      <c r="L291" s="276"/>
      <c r="M291" s="277"/>
      <c r="N291" s="278"/>
      <c r="O291" s="278"/>
      <c r="P291" s="278"/>
      <c r="Q291" s="278"/>
      <c r="R291" s="278"/>
      <c r="S291" s="278"/>
      <c r="T291" s="27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0" t="s">
        <v>196</v>
      </c>
      <c r="AU291" s="280" t="s">
        <v>85</v>
      </c>
      <c r="AV291" s="14" t="s">
        <v>85</v>
      </c>
      <c r="AW291" s="14" t="s">
        <v>30</v>
      </c>
      <c r="AX291" s="14" t="s">
        <v>73</v>
      </c>
      <c r="AY291" s="280" t="s">
        <v>188</v>
      </c>
    </row>
    <row r="292" s="14" customFormat="1">
      <c r="A292" s="14"/>
      <c r="B292" s="270"/>
      <c r="C292" s="271"/>
      <c r="D292" s="261" t="s">
        <v>196</v>
      </c>
      <c r="E292" s="272" t="s">
        <v>1</v>
      </c>
      <c r="F292" s="273" t="s">
        <v>1058</v>
      </c>
      <c r="G292" s="271"/>
      <c r="H292" s="274">
        <v>6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196</v>
      </c>
      <c r="AU292" s="280" t="s">
        <v>85</v>
      </c>
      <c r="AV292" s="14" t="s">
        <v>85</v>
      </c>
      <c r="AW292" s="14" t="s">
        <v>30</v>
      </c>
      <c r="AX292" s="14" t="s">
        <v>73</v>
      </c>
      <c r="AY292" s="280" t="s">
        <v>188</v>
      </c>
    </row>
    <row r="293" s="14" customFormat="1">
      <c r="A293" s="14"/>
      <c r="B293" s="270"/>
      <c r="C293" s="271"/>
      <c r="D293" s="261" t="s">
        <v>196</v>
      </c>
      <c r="E293" s="272" t="s">
        <v>1</v>
      </c>
      <c r="F293" s="273" t="s">
        <v>1059</v>
      </c>
      <c r="G293" s="271"/>
      <c r="H293" s="274">
        <v>7</v>
      </c>
      <c r="I293" s="275"/>
      <c r="J293" s="271"/>
      <c r="K293" s="271"/>
      <c r="L293" s="276"/>
      <c r="M293" s="277"/>
      <c r="N293" s="278"/>
      <c r="O293" s="278"/>
      <c r="P293" s="278"/>
      <c r="Q293" s="278"/>
      <c r="R293" s="278"/>
      <c r="S293" s="278"/>
      <c r="T293" s="27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0" t="s">
        <v>196</v>
      </c>
      <c r="AU293" s="280" t="s">
        <v>85</v>
      </c>
      <c r="AV293" s="14" t="s">
        <v>85</v>
      </c>
      <c r="AW293" s="14" t="s">
        <v>30</v>
      </c>
      <c r="AX293" s="14" t="s">
        <v>73</v>
      </c>
      <c r="AY293" s="280" t="s">
        <v>188</v>
      </c>
    </row>
    <row r="294" s="2" customFormat="1" ht="21.75" customHeight="1">
      <c r="A294" s="37"/>
      <c r="B294" s="38"/>
      <c r="C294" s="245" t="s">
        <v>302</v>
      </c>
      <c r="D294" s="245" t="s">
        <v>190</v>
      </c>
      <c r="E294" s="246" t="s">
        <v>303</v>
      </c>
      <c r="F294" s="247" t="s">
        <v>304</v>
      </c>
      <c r="G294" s="248" t="s">
        <v>305</v>
      </c>
      <c r="H294" s="249">
        <v>51</v>
      </c>
      <c r="I294" s="250"/>
      <c r="J294" s="251">
        <f>ROUND(I294*H294,2)</f>
        <v>0</v>
      </c>
      <c r="K294" s="252"/>
      <c r="L294" s="43"/>
      <c r="M294" s="253" t="s">
        <v>1</v>
      </c>
      <c r="N294" s="254" t="s">
        <v>39</v>
      </c>
      <c r="O294" s="90"/>
      <c r="P294" s="255">
        <f>O294*H294</f>
        <v>0</v>
      </c>
      <c r="Q294" s="255">
        <v>0.00122</v>
      </c>
      <c r="R294" s="255">
        <f>Q294*H294</f>
        <v>0.062219999999999998</v>
      </c>
      <c r="S294" s="255">
        <v>0.070000000000000007</v>
      </c>
      <c r="T294" s="256">
        <f>S294*H294</f>
        <v>3.5700000000000003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57" t="s">
        <v>194</v>
      </c>
      <c r="AT294" s="257" t="s">
        <v>190</v>
      </c>
      <c r="AU294" s="257" t="s">
        <v>85</v>
      </c>
      <c r="AY294" s="16" t="s">
        <v>188</v>
      </c>
      <c r="BE294" s="258">
        <f>IF(N294="základní",J294,0)</f>
        <v>0</v>
      </c>
      <c r="BF294" s="258">
        <f>IF(N294="snížená",J294,0)</f>
        <v>0</v>
      </c>
      <c r="BG294" s="258">
        <f>IF(N294="zákl. přenesená",J294,0)</f>
        <v>0</v>
      </c>
      <c r="BH294" s="258">
        <f>IF(N294="sníž. přenesená",J294,0)</f>
        <v>0</v>
      </c>
      <c r="BI294" s="258">
        <f>IF(N294="nulová",J294,0)</f>
        <v>0</v>
      </c>
      <c r="BJ294" s="16" t="s">
        <v>85</v>
      </c>
      <c r="BK294" s="258">
        <f>ROUND(I294*H294,2)</f>
        <v>0</v>
      </c>
      <c r="BL294" s="16" t="s">
        <v>194</v>
      </c>
      <c r="BM294" s="257" t="s">
        <v>1102</v>
      </c>
    </row>
    <row r="295" s="13" customFormat="1">
      <c r="A295" s="13"/>
      <c r="B295" s="259"/>
      <c r="C295" s="260"/>
      <c r="D295" s="261" t="s">
        <v>196</v>
      </c>
      <c r="E295" s="262" t="s">
        <v>1</v>
      </c>
      <c r="F295" s="263" t="s">
        <v>197</v>
      </c>
      <c r="G295" s="260"/>
      <c r="H295" s="262" t="s">
        <v>1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196</v>
      </c>
      <c r="AU295" s="269" t="s">
        <v>85</v>
      </c>
      <c r="AV295" s="13" t="s">
        <v>80</v>
      </c>
      <c r="AW295" s="13" t="s">
        <v>30</v>
      </c>
      <c r="AX295" s="13" t="s">
        <v>73</v>
      </c>
      <c r="AY295" s="269" t="s">
        <v>188</v>
      </c>
    </row>
    <row r="296" s="14" customFormat="1">
      <c r="A296" s="14"/>
      <c r="B296" s="270"/>
      <c r="C296" s="271"/>
      <c r="D296" s="261" t="s">
        <v>196</v>
      </c>
      <c r="E296" s="272" t="s">
        <v>1</v>
      </c>
      <c r="F296" s="273" t="s">
        <v>1103</v>
      </c>
      <c r="G296" s="271"/>
      <c r="H296" s="274">
        <v>2.7999999999999998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0" t="s">
        <v>196</v>
      </c>
      <c r="AU296" s="280" t="s">
        <v>85</v>
      </c>
      <c r="AV296" s="14" t="s">
        <v>85</v>
      </c>
      <c r="AW296" s="14" t="s">
        <v>30</v>
      </c>
      <c r="AX296" s="14" t="s">
        <v>73</v>
      </c>
      <c r="AY296" s="280" t="s">
        <v>188</v>
      </c>
    </row>
    <row r="297" s="14" customFormat="1">
      <c r="A297" s="14"/>
      <c r="B297" s="270"/>
      <c r="C297" s="271"/>
      <c r="D297" s="261" t="s">
        <v>196</v>
      </c>
      <c r="E297" s="272" t="s">
        <v>1</v>
      </c>
      <c r="F297" s="273" t="s">
        <v>1104</v>
      </c>
      <c r="G297" s="271"/>
      <c r="H297" s="274">
        <v>2.7999999999999998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196</v>
      </c>
      <c r="AU297" s="280" t="s">
        <v>85</v>
      </c>
      <c r="AV297" s="14" t="s">
        <v>85</v>
      </c>
      <c r="AW297" s="14" t="s">
        <v>30</v>
      </c>
      <c r="AX297" s="14" t="s">
        <v>73</v>
      </c>
      <c r="AY297" s="280" t="s">
        <v>188</v>
      </c>
    </row>
    <row r="298" s="14" customFormat="1">
      <c r="A298" s="14"/>
      <c r="B298" s="270"/>
      <c r="C298" s="271"/>
      <c r="D298" s="261" t="s">
        <v>196</v>
      </c>
      <c r="E298" s="272" t="s">
        <v>1</v>
      </c>
      <c r="F298" s="273" t="s">
        <v>307</v>
      </c>
      <c r="G298" s="271"/>
      <c r="H298" s="274">
        <v>2.6000000000000001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0" t="s">
        <v>196</v>
      </c>
      <c r="AU298" s="280" t="s">
        <v>85</v>
      </c>
      <c r="AV298" s="14" t="s">
        <v>85</v>
      </c>
      <c r="AW298" s="14" t="s">
        <v>30</v>
      </c>
      <c r="AX298" s="14" t="s">
        <v>73</v>
      </c>
      <c r="AY298" s="280" t="s">
        <v>188</v>
      </c>
    </row>
    <row r="299" s="14" customFormat="1">
      <c r="A299" s="14"/>
      <c r="B299" s="270"/>
      <c r="C299" s="271"/>
      <c r="D299" s="261" t="s">
        <v>196</v>
      </c>
      <c r="E299" s="272" t="s">
        <v>1</v>
      </c>
      <c r="F299" s="273" t="s">
        <v>1105</v>
      </c>
      <c r="G299" s="271"/>
      <c r="H299" s="274">
        <v>2.2999999999999998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196</v>
      </c>
      <c r="AU299" s="280" t="s">
        <v>85</v>
      </c>
      <c r="AV299" s="14" t="s">
        <v>85</v>
      </c>
      <c r="AW299" s="14" t="s">
        <v>30</v>
      </c>
      <c r="AX299" s="14" t="s">
        <v>73</v>
      </c>
      <c r="AY299" s="280" t="s">
        <v>188</v>
      </c>
    </row>
    <row r="300" s="14" customFormat="1">
      <c r="A300" s="14"/>
      <c r="B300" s="270"/>
      <c r="C300" s="271"/>
      <c r="D300" s="261" t="s">
        <v>196</v>
      </c>
      <c r="E300" s="272" t="s">
        <v>1</v>
      </c>
      <c r="F300" s="273" t="s">
        <v>1106</v>
      </c>
      <c r="G300" s="271"/>
      <c r="H300" s="274">
        <v>2.3999999999999999</v>
      </c>
      <c r="I300" s="275"/>
      <c r="J300" s="271"/>
      <c r="K300" s="271"/>
      <c r="L300" s="276"/>
      <c r="M300" s="277"/>
      <c r="N300" s="278"/>
      <c r="O300" s="278"/>
      <c r="P300" s="278"/>
      <c r="Q300" s="278"/>
      <c r="R300" s="278"/>
      <c r="S300" s="278"/>
      <c r="T300" s="27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0" t="s">
        <v>196</v>
      </c>
      <c r="AU300" s="280" t="s">
        <v>85</v>
      </c>
      <c r="AV300" s="14" t="s">
        <v>85</v>
      </c>
      <c r="AW300" s="14" t="s">
        <v>30</v>
      </c>
      <c r="AX300" s="14" t="s">
        <v>73</v>
      </c>
      <c r="AY300" s="280" t="s">
        <v>188</v>
      </c>
    </row>
    <row r="301" s="14" customFormat="1">
      <c r="A301" s="14"/>
      <c r="B301" s="270"/>
      <c r="C301" s="271"/>
      <c r="D301" s="261" t="s">
        <v>196</v>
      </c>
      <c r="E301" s="272" t="s">
        <v>1</v>
      </c>
      <c r="F301" s="273" t="s">
        <v>310</v>
      </c>
      <c r="G301" s="271"/>
      <c r="H301" s="274">
        <v>2.6000000000000001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0" t="s">
        <v>196</v>
      </c>
      <c r="AU301" s="280" t="s">
        <v>85</v>
      </c>
      <c r="AV301" s="14" t="s">
        <v>85</v>
      </c>
      <c r="AW301" s="14" t="s">
        <v>30</v>
      </c>
      <c r="AX301" s="14" t="s">
        <v>73</v>
      </c>
      <c r="AY301" s="280" t="s">
        <v>188</v>
      </c>
    </row>
    <row r="302" s="14" customFormat="1">
      <c r="A302" s="14"/>
      <c r="B302" s="270"/>
      <c r="C302" s="271"/>
      <c r="D302" s="261" t="s">
        <v>196</v>
      </c>
      <c r="E302" s="272" t="s">
        <v>1</v>
      </c>
      <c r="F302" s="273" t="s">
        <v>1107</v>
      </c>
      <c r="G302" s="271"/>
      <c r="H302" s="274">
        <v>2.3999999999999999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196</v>
      </c>
      <c r="AU302" s="280" t="s">
        <v>85</v>
      </c>
      <c r="AV302" s="14" t="s">
        <v>85</v>
      </c>
      <c r="AW302" s="14" t="s">
        <v>30</v>
      </c>
      <c r="AX302" s="14" t="s">
        <v>73</v>
      </c>
      <c r="AY302" s="280" t="s">
        <v>188</v>
      </c>
    </row>
    <row r="303" s="14" customFormat="1">
      <c r="A303" s="14"/>
      <c r="B303" s="270"/>
      <c r="C303" s="271"/>
      <c r="D303" s="261" t="s">
        <v>196</v>
      </c>
      <c r="E303" s="272" t="s">
        <v>1</v>
      </c>
      <c r="F303" s="273" t="s">
        <v>1108</v>
      </c>
      <c r="G303" s="271"/>
      <c r="H303" s="274">
        <v>2.6000000000000001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0" t="s">
        <v>196</v>
      </c>
      <c r="AU303" s="280" t="s">
        <v>85</v>
      </c>
      <c r="AV303" s="14" t="s">
        <v>85</v>
      </c>
      <c r="AW303" s="14" t="s">
        <v>30</v>
      </c>
      <c r="AX303" s="14" t="s">
        <v>73</v>
      </c>
      <c r="AY303" s="280" t="s">
        <v>188</v>
      </c>
    </row>
    <row r="304" s="14" customFormat="1">
      <c r="A304" s="14"/>
      <c r="B304" s="270"/>
      <c r="C304" s="271"/>
      <c r="D304" s="261" t="s">
        <v>196</v>
      </c>
      <c r="E304" s="272" t="s">
        <v>1</v>
      </c>
      <c r="F304" s="273" t="s">
        <v>1109</v>
      </c>
      <c r="G304" s="271"/>
      <c r="H304" s="274">
        <v>2.6000000000000001</v>
      </c>
      <c r="I304" s="275"/>
      <c r="J304" s="271"/>
      <c r="K304" s="271"/>
      <c r="L304" s="276"/>
      <c r="M304" s="277"/>
      <c r="N304" s="278"/>
      <c r="O304" s="278"/>
      <c r="P304" s="278"/>
      <c r="Q304" s="278"/>
      <c r="R304" s="278"/>
      <c r="S304" s="278"/>
      <c r="T304" s="27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0" t="s">
        <v>196</v>
      </c>
      <c r="AU304" s="280" t="s">
        <v>85</v>
      </c>
      <c r="AV304" s="14" t="s">
        <v>85</v>
      </c>
      <c r="AW304" s="14" t="s">
        <v>30</v>
      </c>
      <c r="AX304" s="14" t="s">
        <v>73</v>
      </c>
      <c r="AY304" s="280" t="s">
        <v>188</v>
      </c>
    </row>
    <row r="305" s="14" customFormat="1">
      <c r="A305" s="14"/>
      <c r="B305" s="270"/>
      <c r="C305" s="271"/>
      <c r="D305" s="261" t="s">
        <v>196</v>
      </c>
      <c r="E305" s="272" t="s">
        <v>1</v>
      </c>
      <c r="F305" s="273" t="s">
        <v>1110</v>
      </c>
      <c r="G305" s="271"/>
      <c r="H305" s="274">
        <v>2.6000000000000001</v>
      </c>
      <c r="I305" s="275"/>
      <c r="J305" s="271"/>
      <c r="K305" s="271"/>
      <c r="L305" s="276"/>
      <c r="M305" s="277"/>
      <c r="N305" s="278"/>
      <c r="O305" s="278"/>
      <c r="P305" s="278"/>
      <c r="Q305" s="278"/>
      <c r="R305" s="278"/>
      <c r="S305" s="278"/>
      <c r="T305" s="27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0" t="s">
        <v>196</v>
      </c>
      <c r="AU305" s="280" t="s">
        <v>85</v>
      </c>
      <c r="AV305" s="14" t="s">
        <v>85</v>
      </c>
      <c r="AW305" s="14" t="s">
        <v>30</v>
      </c>
      <c r="AX305" s="14" t="s">
        <v>73</v>
      </c>
      <c r="AY305" s="280" t="s">
        <v>188</v>
      </c>
    </row>
    <row r="306" s="14" customFormat="1">
      <c r="A306" s="14"/>
      <c r="B306" s="270"/>
      <c r="C306" s="271"/>
      <c r="D306" s="261" t="s">
        <v>196</v>
      </c>
      <c r="E306" s="272" t="s">
        <v>1</v>
      </c>
      <c r="F306" s="273" t="s">
        <v>1111</v>
      </c>
      <c r="G306" s="271"/>
      <c r="H306" s="274">
        <v>2.6000000000000001</v>
      </c>
      <c r="I306" s="275"/>
      <c r="J306" s="271"/>
      <c r="K306" s="271"/>
      <c r="L306" s="276"/>
      <c r="M306" s="277"/>
      <c r="N306" s="278"/>
      <c r="O306" s="278"/>
      <c r="P306" s="278"/>
      <c r="Q306" s="278"/>
      <c r="R306" s="278"/>
      <c r="S306" s="278"/>
      <c r="T306" s="27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0" t="s">
        <v>196</v>
      </c>
      <c r="AU306" s="280" t="s">
        <v>85</v>
      </c>
      <c r="AV306" s="14" t="s">
        <v>85</v>
      </c>
      <c r="AW306" s="14" t="s">
        <v>30</v>
      </c>
      <c r="AX306" s="14" t="s">
        <v>73</v>
      </c>
      <c r="AY306" s="280" t="s">
        <v>188</v>
      </c>
    </row>
    <row r="307" s="14" customFormat="1">
      <c r="A307" s="14"/>
      <c r="B307" s="270"/>
      <c r="C307" s="271"/>
      <c r="D307" s="261" t="s">
        <v>196</v>
      </c>
      <c r="E307" s="272" t="s">
        <v>1</v>
      </c>
      <c r="F307" s="273" t="s">
        <v>314</v>
      </c>
      <c r="G307" s="271"/>
      <c r="H307" s="274">
        <v>2.6000000000000001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0" t="s">
        <v>196</v>
      </c>
      <c r="AU307" s="280" t="s">
        <v>85</v>
      </c>
      <c r="AV307" s="14" t="s">
        <v>85</v>
      </c>
      <c r="AW307" s="14" t="s">
        <v>30</v>
      </c>
      <c r="AX307" s="14" t="s">
        <v>73</v>
      </c>
      <c r="AY307" s="280" t="s">
        <v>188</v>
      </c>
    </row>
    <row r="308" s="14" customFormat="1">
      <c r="A308" s="14"/>
      <c r="B308" s="270"/>
      <c r="C308" s="271"/>
      <c r="D308" s="261" t="s">
        <v>196</v>
      </c>
      <c r="E308" s="272" t="s">
        <v>1</v>
      </c>
      <c r="F308" s="273" t="s">
        <v>1112</v>
      </c>
      <c r="G308" s="271"/>
      <c r="H308" s="274">
        <v>2.6000000000000001</v>
      </c>
      <c r="I308" s="275"/>
      <c r="J308" s="271"/>
      <c r="K308" s="271"/>
      <c r="L308" s="276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0" t="s">
        <v>196</v>
      </c>
      <c r="AU308" s="280" t="s">
        <v>85</v>
      </c>
      <c r="AV308" s="14" t="s">
        <v>85</v>
      </c>
      <c r="AW308" s="14" t="s">
        <v>30</v>
      </c>
      <c r="AX308" s="14" t="s">
        <v>73</v>
      </c>
      <c r="AY308" s="280" t="s">
        <v>188</v>
      </c>
    </row>
    <row r="309" s="14" customFormat="1">
      <c r="A309" s="14"/>
      <c r="B309" s="270"/>
      <c r="C309" s="271"/>
      <c r="D309" s="261" t="s">
        <v>196</v>
      </c>
      <c r="E309" s="272" t="s">
        <v>1</v>
      </c>
      <c r="F309" s="273" t="s">
        <v>316</v>
      </c>
      <c r="G309" s="271"/>
      <c r="H309" s="274">
        <v>2.6000000000000001</v>
      </c>
      <c r="I309" s="275"/>
      <c r="J309" s="271"/>
      <c r="K309" s="271"/>
      <c r="L309" s="276"/>
      <c r="M309" s="277"/>
      <c r="N309" s="278"/>
      <c r="O309" s="278"/>
      <c r="P309" s="278"/>
      <c r="Q309" s="278"/>
      <c r="R309" s="278"/>
      <c r="S309" s="278"/>
      <c r="T309" s="27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0" t="s">
        <v>196</v>
      </c>
      <c r="AU309" s="280" t="s">
        <v>85</v>
      </c>
      <c r="AV309" s="14" t="s">
        <v>85</v>
      </c>
      <c r="AW309" s="14" t="s">
        <v>30</v>
      </c>
      <c r="AX309" s="14" t="s">
        <v>73</v>
      </c>
      <c r="AY309" s="280" t="s">
        <v>188</v>
      </c>
    </row>
    <row r="310" s="14" customFormat="1">
      <c r="A310" s="14"/>
      <c r="B310" s="270"/>
      <c r="C310" s="271"/>
      <c r="D310" s="261" t="s">
        <v>196</v>
      </c>
      <c r="E310" s="272" t="s">
        <v>1</v>
      </c>
      <c r="F310" s="273" t="s">
        <v>317</v>
      </c>
      <c r="G310" s="271"/>
      <c r="H310" s="274">
        <v>2.6000000000000001</v>
      </c>
      <c r="I310" s="275"/>
      <c r="J310" s="271"/>
      <c r="K310" s="271"/>
      <c r="L310" s="276"/>
      <c r="M310" s="277"/>
      <c r="N310" s="278"/>
      <c r="O310" s="278"/>
      <c r="P310" s="278"/>
      <c r="Q310" s="278"/>
      <c r="R310" s="278"/>
      <c r="S310" s="278"/>
      <c r="T310" s="27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0" t="s">
        <v>196</v>
      </c>
      <c r="AU310" s="280" t="s">
        <v>85</v>
      </c>
      <c r="AV310" s="14" t="s">
        <v>85</v>
      </c>
      <c r="AW310" s="14" t="s">
        <v>30</v>
      </c>
      <c r="AX310" s="14" t="s">
        <v>73</v>
      </c>
      <c r="AY310" s="280" t="s">
        <v>188</v>
      </c>
    </row>
    <row r="311" s="14" customFormat="1">
      <c r="A311" s="14"/>
      <c r="B311" s="270"/>
      <c r="C311" s="271"/>
      <c r="D311" s="261" t="s">
        <v>196</v>
      </c>
      <c r="E311" s="272" t="s">
        <v>1</v>
      </c>
      <c r="F311" s="273" t="s">
        <v>1113</v>
      </c>
      <c r="G311" s="271"/>
      <c r="H311" s="274">
        <v>2.6000000000000001</v>
      </c>
      <c r="I311" s="275"/>
      <c r="J311" s="271"/>
      <c r="K311" s="271"/>
      <c r="L311" s="276"/>
      <c r="M311" s="277"/>
      <c r="N311" s="278"/>
      <c r="O311" s="278"/>
      <c r="P311" s="278"/>
      <c r="Q311" s="278"/>
      <c r="R311" s="278"/>
      <c r="S311" s="278"/>
      <c r="T311" s="27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80" t="s">
        <v>196</v>
      </c>
      <c r="AU311" s="280" t="s">
        <v>85</v>
      </c>
      <c r="AV311" s="14" t="s">
        <v>85</v>
      </c>
      <c r="AW311" s="14" t="s">
        <v>30</v>
      </c>
      <c r="AX311" s="14" t="s">
        <v>73</v>
      </c>
      <c r="AY311" s="280" t="s">
        <v>188</v>
      </c>
    </row>
    <row r="312" s="14" customFormat="1">
      <c r="A312" s="14"/>
      <c r="B312" s="270"/>
      <c r="C312" s="271"/>
      <c r="D312" s="261" t="s">
        <v>196</v>
      </c>
      <c r="E312" s="272" t="s">
        <v>1</v>
      </c>
      <c r="F312" s="273" t="s">
        <v>319</v>
      </c>
      <c r="G312" s="271"/>
      <c r="H312" s="274">
        <v>2.6000000000000001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196</v>
      </c>
      <c r="AU312" s="280" t="s">
        <v>85</v>
      </c>
      <c r="AV312" s="14" t="s">
        <v>85</v>
      </c>
      <c r="AW312" s="14" t="s">
        <v>30</v>
      </c>
      <c r="AX312" s="14" t="s">
        <v>73</v>
      </c>
      <c r="AY312" s="280" t="s">
        <v>188</v>
      </c>
    </row>
    <row r="313" s="14" customFormat="1">
      <c r="A313" s="14"/>
      <c r="B313" s="270"/>
      <c r="C313" s="271"/>
      <c r="D313" s="261" t="s">
        <v>196</v>
      </c>
      <c r="E313" s="272" t="s">
        <v>1</v>
      </c>
      <c r="F313" s="273" t="s">
        <v>1114</v>
      </c>
      <c r="G313" s="271"/>
      <c r="H313" s="274">
        <v>2.3999999999999999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196</v>
      </c>
      <c r="AU313" s="280" t="s">
        <v>85</v>
      </c>
      <c r="AV313" s="14" t="s">
        <v>85</v>
      </c>
      <c r="AW313" s="14" t="s">
        <v>30</v>
      </c>
      <c r="AX313" s="14" t="s">
        <v>73</v>
      </c>
      <c r="AY313" s="280" t="s">
        <v>188</v>
      </c>
    </row>
    <row r="314" s="14" customFormat="1">
      <c r="A314" s="14"/>
      <c r="B314" s="270"/>
      <c r="C314" s="271"/>
      <c r="D314" s="261" t="s">
        <v>196</v>
      </c>
      <c r="E314" s="272" t="s">
        <v>1</v>
      </c>
      <c r="F314" s="273" t="s">
        <v>1115</v>
      </c>
      <c r="G314" s="271"/>
      <c r="H314" s="274">
        <v>2.1000000000000001</v>
      </c>
      <c r="I314" s="275"/>
      <c r="J314" s="271"/>
      <c r="K314" s="271"/>
      <c r="L314" s="276"/>
      <c r="M314" s="277"/>
      <c r="N314" s="278"/>
      <c r="O314" s="278"/>
      <c r="P314" s="278"/>
      <c r="Q314" s="278"/>
      <c r="R314" s="278"/>
      <c r="S314" s="278"/>
      <c r="T314" s="27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0" t="s">
        <v>196</v>
      </c>
      <c r="AU314" s="280" t="s">
        <v>85</v>
      </c>
      <c r="AV314" s="14" t="s">
        <v>85</v>
      </c>
      <c r="AW314" s="14" t="s">
        <v>30</v>
      </c>
      <c r="AX314" s="14" t="s">
        <v>73</v>
      </c>
      <c r="AY314" s="280" t="s">
        <v>188</v>
      </c>
    </row>
    <row r="315" s="14" customFormat="1">
      <c r="A315" s="14"/>
      <c r="B315" s="270"/>
      <c r="C315" s="271"/>
      <c r="D315" s="261" t="s">
        <v>196</v>
      </c>
      <c r="E315" s="272" t="s">
        <v>1</v>
      </c>
      <c r="F315" s="273" t="s">
        <v>1116</v>
      </c>
      <c r="G315" s="271"/>
      <c r="H315" s="274">
        <v>2.6000000000000001</v>
      </c>
      <c r="I315" s="275"/>
      <c r="J315" s="271"/>
      <c r="K315" s="271"/>
      <c r="L315" s="276"/>
      <c r="M315" s="277"/>
      <c r="N315" s="278"/>
      <c r="O315" s="278"/>
      <c r="P315" s="278"/>
      <c r="Q315" s="278"/>
      <c r="R315" s="278"/>
      <c r="S315" s="278"/>
      <c r="T315" s="27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80" t="s">
        <v>196</v>
      </c>
      <c r="AU315" s="280" t="s">
        <v>85</v>
      </c>
      <c r="AV315" s="14" t="s">
        <v>85</v>
      </c>
      <c r="AW315" s="14" t="s">
        <v>30</v>
      </c>
      <c r="AX315" s="14" t="s">
        <v>73</v>
      </c>
      <c r="AY315" s="280" t="s">
        <v>188</v>
      </c>
    </row>
    <row r="316" s="2" customFormat="1" ht="21.75" customHeight="1">
      <c r="A316" s="37"/>
      <c r="B316" s="38"/>
      <c r="C316" s="245" t="s">
        <v>321</v>
      </c>
      <c r="D316" s="245" t="s">
        <v>190</v>
      </c>
      <c r="E316" s="246" t="s">
        <v>322</v>
      </c>
      <c r="F316" s="247" t="s">
        <v>323</v>
      </c>
      <c r="G316" s="248" t="s">
        <v>305</v>
      </c>
      <c r="H316" s="249">
        <v>51</v>
      </c>
      <c r="I316" s="250"/>
      <c r="J316" s="251">
        <f>ROUND(I316*H316,2)</f>
        <v>0</v>
      </c>
      <c r="K316" s="252"/>
      <c r="L316" s="43"/>
      <c r="M316" s="253" t="s">
        <v>1</v>
      </c>
      <c r="N316" s="254" t="s">
        <v>39</v>
      </c>
      <c r="O316" s="90"/>
      <c r="P316" s="255">
        <f>O316*H316</f>
        <v>0</v>
      </c>
      <c r="Q316" s="255">
        <v>0</v>
      </c>
      <c r="R316" s="255">
        <f>Q316*H316</f>
        <v>0</v>
      </c>
      <c r="S316" s="255">
        <v>0</v>
      </c>
      <c r="T316" s="256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57" t="s">
        <v>194</v>
      </c>
      <c r="AT316" s="257" t="s">
        <v>190</v>
      </c>
      <c r="AU316" s="257" t="s">
        <v>85</v>
      </c>
      <c r="AY316" s="16" t="s">
        <v>188</v>
      </c>
      <c r="BE316" s="258">
        <f>IF(N316="základní",J316,0)</f>
        <v>0</v>
      </c>
      <c r="BF316" s="258">
        <f>IF(N316="snížená",J316,0)</f>
        <v>0</v>
      </c>
      <c r="BG316" s="258">
        <f>IF(N316="zákl. přenesená",J316,0)</f>
        <v>0</v>
      </c>
      <c r="BH316" s="258">
        <f>IF(N316="sníž. přenesená",J316,0)</f>
        <v>0</v>
      </c>
      <c r="BI316" s="258">
        <f>IF(N316="nulová",J316,0)</f>
        <v>0</v>
      </c>
      <c r="BJ316" s="16" t="s">
        <v>85</v>
      </c>
      <c r="BK316" s="258">
        <f>ROUND(I316*H316,2)</f>
        <v>0</v>
      </c>
      <c r="BL316" s="16" t="s">
        <v>194</v>
      </c>
      <c r="BM316" s="257" t="s">
        <v>1117</v>
      </c>
    </row>
    <row r="317" s="13" customFormat="1">
      <c r="A317" s="13"/>
      <c r="B317" s="259"/>
      <c r="C317" s="260"/>
      <c r="D317" s="261" t="s">
        <v>196</v>
      </c>
      <c r="E317" s="262" t="s">
        <v>1</v>
      </c>
      <c r="F317" s="263" t="s">
        <v>197</v>
      </c>
      <c r="G317" s="260"/>
      <c r="H317" s="262" t="s">
        <v>1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9" t="s">
        <v>196</v>
      </c>
      <c r="AU317" s="269" t="s">
        <v>85</v>
      </c>
      <c r="AV317" s="13" t="s">
        <v>80</v>
      </c>
      <c r="AW317" s="13" t="s">
        <v>30</v>
      </c>
      <c r="AX317" s="13" t="s">
        <v>73</v>
      </c>
      <c r="AY317" s="269" t="s">
        <v>188</v>
      </c>
    </row>
    <row r="318" s="14" customFormat="1">
      <c r="A318" s="14"/>
      <c r="B318" s="270"/>
      <c r="C318" s="271"/>
      <c r="D318" s="261" t="s">
        <v>196</v>
      </c>
      <c r="E318" s="272" t="s">
        <v>1</v>
      </c>
      <c r="F318" s="273" t="s">
        <v>1103</v>
      </c>
      <c r="G318" s="271"/>
      <c r="H318" s="274">
        <v>2.7999999999999998</v>
      </c>
      <c r="I318" s="275"/>
      <c r="J318" s="271"/>
      <c r="K318" s="271"/>
      <c r="L318" s="276"/>
      <c r="M318" s="277"/>
      <c r="N318" s="278"/>
      <c r="O318" s="278"/>
      <c r="P318" s="278"/>
      <c r="Q318" s="278"/>
      <c r="R318" s="278"/>
      <c r="S318" s="278"/>
      <c r="T318" s="27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0" t="s">
        <v>196</v>
      </c>
      <c r="AU318" s="280" t="s">
        <v>85</v>
      </c>
      <c r="AV318" s="14" t="s">
        <v>85</v>
      </c>
      <c r="AW318" s="14" t="s">
        <v>30</v>
      </c>
      <c r="AX318" s="14" t="s">
        <v>73</v>
      </c>
      <c r="AY318" s="280" t="s">
        <v>188</v>
      </c>
    </row>
    <row r="319" s="14" customFormat="1">
      <c r="A319" s="14"/>
      <c r="B319" s="270"/>
      <c r="C319" s="271"/>
      <c r="D319" s="261" t="s">
        <v>196</v>
      </c>
      <c r="E319" s="272" t="s">
        <v>1</v>
      </c>
      <c r="F319" s="273" t="s">
        <v>1104</v>
      </c>
      <c r="G319" s="271"/>
      <c r="H319" s="274">
        <v>2.7999999999999998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0" t="s">
        <v>196</v>
      </c>
      <c r="AU319" s="280" t="s">
        <v>85</v>
      </c>
      <c r="AV319" s="14" t="s">
        <v>85</v>
      </c>
      <c r="AW319" s="14" t="s">
        <v>30</v>
      </c>
      <c r="AX319" s="14" t="s">
        <v>73</v>
      </c>
      <c r="AY319" s="280" t="s">
        <v>188</v>
      </c>
    </row>
    <row r="320" s="14" customFormat="1">
      <c r="A320" s="14"/>
      <c r="B320" s="270"/>
      <c r="C320" s="271"/>
      <c r="D320" s="261" t="s">
        <v>196</v>
      </c>
      <c r="E320" s="272" t="s">
        <v>1</v>
      </c>
      <c r="F320" s="273" t="s">
        <v>307</v>
      </c>
      <c r="G320" s="271"/>
      <c r="H320" s="274">
        <v>2.6000000000000001</v>
      </c>
      <c r="I320" s="275"/>
      <c r="J320" s="271"/>
      <c r="K320" s="271"/>
      <c r="L320" s="276"/>
      <c r="M320" s="277"/>
      <c r="N320" s="278"/>
      <c r="O320" s="278"/>
      <c r="P320" s="278"/>
      <c r="Q320" s="278"/>
      <c r="R320" s="278"/>
      <c r="S320" s="278"/>
      <c r="T320" s="27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0" t="s">
        <v>196</v>
      </c>
      <c r="AU320" s="280" t="s">
        <v>85</v>
      </c>
      <c r="AV320" s="14" t="s">
        <v>85</v>
      </c>
      <c r="AW320" s="14" t="s">
        <v>30</v>
      </c>
      <c r="AX320" s="14" t="s">
        <v>73</v>
      </c>
      <c r="AY320" s="280" t="s">
        <v>188</v>
      </c>
    </row>
    <row r="321" s="14" customFormat="1">
      <c r="A321" s="14"/>
      <c r="B321" s="270"/>
      <c r="C321" s="271"/>
      <c r="D321" s="261" t="s">
        <v>196</v>
      </c>
      <c r="E321" s="272" t="s">
        <v>1</v>
      </c>
      <c r="F321" s="273" t="s">
        <v>1105</v>
      </c>
      <c r="G321" s="271"/>
      <c r="H321" s="274">
        <v>2.2999999999999998</v>
      </c>
      <c r="I321" s="275"/>
      <c r="J321" s="271"/>
      <c r="K321" s="271"/>
      <c r="L321" s="276"/>
      <c r="M321" s="277"/>
      <c r="N321" s="278"/>
      <c r="O321" s="278"/>
      <c r="P321" s="278"/>
      <c r="Q321" s="278"/>
      <c r="R321" s="278"/>
      <c r="S321" s="278"/>
      <c r="T321" s="27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80" t="s">
        <v>196</v>
      </c>
      <c r="AU321" s="280" t="s">
        <v>85</v>
      </c>
      <c r="AV321" s="14" t="s">
        <v>85</v>
      </c>
      <c r="AW321" s="14" t="s">
        <v>30</v>
      </c>
      <c r="AX321" s="14" t="s">
        <v>73</v>
      </c>
      <c r="AY321" s="280" t="s">
        <v>188</v>
      </c>
    </row>
    <row r="322" s="14" customFormat="1">
      <c r="A322" s="14"/>
      <c r="B322" s="270"/>
      <c r="C322" s="271"/>
      <c r="D322" s="261" t="s">
        <v>196</v>
      </c>
      <c r="E322" s="272" t="s">
        <v>1</v>
      </c>
      <c r="F322" s="273" t="s">
        <v>1106</v>
      </c>
      <c r="G322" s="271"/>
      <c r="H322" s="274">
        <v>2.3999999999999999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0" t="s">
        <v>196</v>
      </c>
      <c r="AU322" s="280" t="s">
        <v>85</v>
      </c>
      <c r="AV322" s="14" t="s">
        <v>85</v>
      </c>
      <c r="AW322" s="14" t="s">
        <v>30</v>
      </c>
      <c r="AX322" s="14" t="s">
        <v>73</v>
      </c>
      <c r="AY322" s="280" t="s">
        <v>188</v>
      </c>
    </row>
    <row r="323" s="14" customFormat="1">
      <c r="A323" s="14"/>
      <c r="B323" s="270"/>
      <c r="C323" s="271"/>
      <c r="D323" s="261" t="s">
        <v>196</v>
      </c>
      <c r="E323" s="272" t="s">
        <v>1</v>
      </c>
      <c r="F323" s="273" t="s">
        <v>310</v>
      </c>
      <c r="G323" s="271"/>
      <c r="H323" s="274">
        <v>2.6000000000000001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0" t="s">
        <v>196</v>
      </c>
      <c r="AU323" s="280" t="s">
        <v>85</v>
      </c>
      <c r="AV323" s="14" t="s">
        <v>85</v>
      </c>
      <c r="AW323" s="14" t="s">
        <v>30</v>
      </c>
      <c r="AX323" s="14" t="s">
        <v>73</v>
      </c>
      <c r="AY323" s="280" t="s">
        <v>188</v>
      </c>
    </row>
    <row r="324" s="14" customFormat="1">
      <c r="A324" s="14"/>
      <c r="B324" s="270"/>
      <c r="C324" s="271"/>
      <c r="D324" s="261" t="s">
        <v>196</v>
      </c>
      <c r="E324" s="272" t="s">
        <v>1</v>
      </c>
      <c r="F324" s="273" t="s">
        <v>1107</v>
      </c>
      <c r="G324" s="271"/>
      <c r="H324" s="274">
        <v>2.3999999999999999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196</v>
      </c>
      <c r="AU324" s="280" t="s">
        <v>85</v>
      </c>
      <c r="AV324" s="14" t="s">
        <v>85</v>
      </c>
      <c r="AW324" s="14" t="s">
        <v>30</v>
      </c>
      <c r="AX324" s="14" t="s">
        <v>73</v>
      </c>
      <c r="AY324" s="280" t="s">
        <v>188</v>
      </c>
    </row>
    <row r="325" s="14" customFormat="1">
      <c r="A325" s="14"/>
      <c r="B325" s="270"/>
      <c r="C325" s="271"/>
      <c r="D325" s="261" t="s">
        <v>196</v>
      </c>
      <c r="E325" s="272" t="s">
        <v>1</v>
      </c>
      <c r="F325" s="273" t="s">
        <v>1108</v>
      </c>
      <c r="G325" s="271"/>
      <c r="H325" s="274">
        <v>2.6000000000000001</v>
      </c>
      <c r="I325" s="275"/>
      <c r="J325" s="271"/>
      <c r="K325" s="271"/>
      <c r="L325" s="276"/>
      <c r="M325" s="277"/>
      <c r="N325" s="278"/>
      <c r="O325" s="278"/>
      <c r="P325" s="278"/>
      <c r="Q325" s="278"/>
      <c r="R325" s="278"/>
      <c r="S325" s="278"/>
      <c r="T325" s="27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0" t="s">
        <v>196</v>
      </c>
      <c r="AU325" s="280" t="s">
        <v>85</v>
      </c>
      <c r="AV325" s="14" t="s">
        <v>85</v>
      </c>
      <c r="AW325" s="14" t="s">
        <v>30</v>
      </c>
      <c r="AX325" s="14" t="s">
        <v>73</v>
      </c>
      <c r="AY325" s="280" t="s">
        <v>188</v>
      </c>
    </row>
    <row r="326" s="14" customFormat="1">
      <c r="A326" s="14"/>
      <c r="B326" s="270"/>
      <c r="C326" s="271"/>
      <c r="D326" s="261" t="s">
        <v>196</v>
      </c>
      <c r="E326" s="272" t="s">
        <v>1</v>
      </c>
      <c r="F326" s="273" t="s">
        <v>1109</v>
      </c>
      <c r="G326" s="271"/>
      <c r="H326" s="274">
        <v>2.6000000000000001</v>
      </c>
      <c r="I326" s="275"/>
      <c r="J326" s="271"/>
      <c r="K326" s="271"/>
      <c r="L326" s="276"/>
      <c r="M326" s="277"/>
      <c r="N326" s="278"/>
      <c r="O326" s="278"/>
      <c r="P326" s="278"/>
      <c r="Q326" s="278"/>
      <c r="R326" s="278"/>
      <c r="S326" s="278"/>
      <c r="T326" s="27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80" t="s">
        <v>196</v>
      </c>
      <c r="AU326" s="280" t="s">
        <v>85</v>
      </c>
      <c r="AV326" s="14" t="s">
        <v>85</v>
      </c>
      <c r="AW326" s="14" t="s">
        <v>30</v>
      </c>
      <c r="AX326" s="14" t="s">
        <v>73</v>
      </c>
      <c r="AY326" s="280" t="s">
        <v>188</v>
      </c>
    </row>
    <row r="327" s="14" customFormat="1">
      <c r="A327" s="14"/>
      <c r="B327" s="270"/>
      <c r="C327" s="271"/>
      <c r="D327" s="261" t="s">
        <v>196</v>
      </c>
      <c r="E327" s="272" t="s">
        <v>1</v>
      </c>
      <c r="F327" s="273" t="s">
        <v>1110</v>
      </c>
      <c r="G327" s="271"/>
      <c r="H327" s="274">
        <v>2.6000000000000001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80" t="s">
        <v>196</v>
      </c>
      <c r="AU327" s="280" t="s">
        <v>85</v>
      </c>
      <c r="AV327" s="14" t="s">
        <v>85</v>
      </c>
      <c r="AW327" s="14" t="s">
        <v>30</v>
      </c>
      <c r="AX327" s="14" t="s">
        <v>73</v>
      </c>
      <c r="AY327" s="280" t="s">
        <v>188</v>
      </c>
    </row>
    <row r="328" s="14" customFormat="1">
      <c r="A328" s="14"/>
      <c r="B328" s="270"/>
      <c r="C328" s="271"/>
      <c r="D328" s="261" t="s">
        <v>196</v>
      </c>
      <c r="E328" s="272" t="s">
        <v>1</v>
      </c>
      <c r="F328" s="273" t="s">
        <v>1111</v>
      </c>
      <c r="G328" s="271"/>
      <c r="H328" s="274">
        <v>2.6000000000000001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0" t="s">
        <v>196</v>
      </c>
      <c r="AU328" s="280" t="s">
        <v>85</v>
      </c>
      <c r="AV328" s="14" t="s">
        <v>85</v>
      </c>
      <c r="AW328" s="14" t="s">
        <v>30</v>
      </c>
      <c r="AX328" s="14" t="s">
        <v>73</v>
      </c>
      <c r="AY328" s="280" t="s">
        <v>188</v>
      </c>
    </row>
    <row r="329" s="14" customFormat="1">
      <c r="A329" s="14"/>
      <c r="B329" s="270"/>
      <c r="C329" s="271"/>
      <c r="D329" s="261" t="s">
        <v>196</v>
      </c>
      <c r="E329" s="272" t="s">
        <v>1</v>
      </c>
      <c r="F329" s="273" t="s">
        <v>314</v>
      </c>
      <c r="G329" s="271"/>
      <c r="H329" s="274">
        <v>2.6000000000000001</v>
      </c>
      <c r="I329" s="275"/>
      <c r="J329" s="271"/>
      <c r="K329" s="271"/>
      <c r="L329" s="276"/>
      <c r="M329" s="277"/>
      <c r="N329" s="278"/>
      <c r="O329" s="278"/>
      <c r="P329" s="278"/>
      <c r="Q329" s="278"/>
      <c r="R329" s="278"/>
      <c r="S329" s="278"/>
      <c r="T329" s="27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80" t="s">
        <v>196</v>
      </c>
      <c r="AU329" s="280" t="s">
        <v>85</v>
      </c>
      <c r="AV329" s="14" t="s">
        <v>85</v>
      </c>
      <c r="AW329" s="14" t="s">
        <v>30</v>
      </c>
      <c r="AX329" s="14" t="s">
        <v>73</v>
      </c>
      <c r="AY329" s="280" t="s">
        <v>188</v>
      </c>
    </row>
    <row r="330" s="14" customFormat="1">
      <c r="A330" s="14"/>
      <c r="B330" s="270"/>
      <c r="C330" s="271"/>
      <c r="D330" s="261" t="s">
        <v>196</v>
      </c>
      <c r="E330" s="272" t="s">
        <v>1</v>
      </c>
      <c r="F330" s="273" t="s">
        <v>1112</v>
      </c>
      <c r="G330" s="271"/>
      <c r="H330" s="274">
        <v>2.6000000000000001</v>
      </c>
      <c r="I330" s="275"/>
      <c r="J330" s="271"/>
      <c r="K330" s="271"/>
      <c r="L330" s="276"/>
      <c r="M330" s="277"/>
      <c r="N330" s="278"/>
      <c r="O330" s="278"/>
      <c r="P330" s="278"/>
      <c r="Q330" s="278"/>
      <c r="R330" s="278"/>
      <c r="S330" s="278"/>
      <c r="T330" s="27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0" t="s">
        <v>196</v>
      </c>
      <c r="AU330" s="280" t="s">
        <v>85</v>
      </c>
      <c r="AV330" s="14" t="s">
        <v>85</v>
      </c>
      <c r="AW330" s="14" t="s">
        <v>30</v>
      </c>
      <c r="AX330" s="14" t="s">
        <v>73</v>
      </c>
      <c r="AY330" s="280" t="s">
        <v>188</v>
      </c>
    </row>
    <row r="331" s="14" customFormat="1">
      <c r="A331" s="14"/>
      <c r="B331" s="270"/>
      <c r="C331" s="271"/>
      <c r="D331" s="261" t="s">
        <v>196</v>
      </c>
      <c r="E331" s="272" t="s">
        <v>1</v>
      </c>
      <c r="F331" s="273" t="s">
        <v>316</v>
      </c>
      <c r="G331" s="271"/>
      <c r="H331" s="274">
        <v>2.6000000000000001</v>
      </c>
      <c r="I331" s="275"/>
      <c r="J331" s="271"/>
      <c r="K331" s="271"/>
      <c r="L331" s="276"/>
      <c r="M331" s="277"/>
      <c r="N331" s="278"/>
      <c r="O331" s="278"/>
      <c r="P331" s="278"/>
      <c r="Q331" s="278"/>
      <c r="R331" s="278"/>
      <c r="S331" s="278"/>
      <c r="T331" s="27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80" t="s">
        <v>196</v>
      </c>
      <c r="AU331" s="280" t="s">
        <v>85</v>
      </c>
      <c r="AV331" s="14" t="s">
        <v>85</v>
      </c>
      <c r="AW331" s="14" t="s">
        <v>30</v>
      </c>
      <c r="AX331" s="14" t="s">
        <v>73</v>
      </c>
      <c r="AY331" s="280" t="s">
        <v>188</v>
      </c>
    </row>
    <row r="332" s="14" customFormat="1">
      <c r="A332" s="14"/>
      <c r="B332" s="270"/>
      <c r="C332" s="271"/>
      <c r="D332" s="261" t="s">
        <v>196</v>
      </c>
      <c r="E332" s="272" t="s">
        <v>1</v>
      </c>
      <c r="F332" s="273" t="s">
        <v>317</v>
      </c>
      <c r="G332" s="271"/>
      <c r="H332" s="274">
        <v>2.6000000000000001</v>
      </c>
      <c r="I332" s="275"/>
      <c r="J332" s="271"/>
      <c r="K332" s="271"/>
      <c r="L332" s="276"/>
      <c r="M332" s="277"/>
      <c r="N332" s="278"/>
      <c r="O332" s="278"/>
      <c r="P332" s="278"/>
      <c r="Q332" s="278"/>
      <c r="R332" s="278"/>
      <c r="S332" s="278"/>
      <c r="T332" s="27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0" t="s">
        <v>196</v>
      </c>
      <c r="AU332" s="280" t="s">
        <v>85</v>
      </c>
      <c r="AV332" s="14" t="s">
        <v>85</v>
      </c>
      <c r="AW332" s="14" t="s">
        <v>30</v>
      </c>
      <c r="AX332" s="14" t="s">
        <v>73</v>
      </c>
      <c r="AY332" s="280" t="s">
        <v>188</v>
      </c>
    </row>
    <row r="333" s="14" customFormat="1">
      <c r="A333" s="14"/>
      <c r="B333" s="270"/>
      <c r="C333" s="271"/>
      <c r="D333" s="261" t="s">
        <v>196</v>
      </c>
      <c r="E333" s="272" t="s">
        <v>1</v>
      </c>
      <c r="F333" s="273" t="s">
        <v>1113</v>
      </c>
      <c r="G333" s="271"/>
      <c r="H333" s="274">
        <v>2.6000000000000001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80" t="s">
        <v>196</v>
      </c>
      <c r="AU333" s="280" t="s">
        <v>85</v>
      </c>
      <c r="AV333" s="14" t="s">
        <v>85</v>
      </c>
      <c r="AW333" s="14" t="s">
        <v>30</v>
      </c>
      <c r="AX333" s="14" t="s">
        <v>73</v>
      </c>
      <c r="AY333" s="280" t="s">
        <v>188</v>
      </c>
    </row>
    <row r="334" s="14" customFormat="1">
      <c r="A334" s="14"/>
      <c r="B334" s="270"/>
      <c r="C334" s="271"/>
      <c r="D334" s="261" t="s">
        <v>196</v>
      </c>
      <c r="E334" s="272" t="s">
        <v>1</v>
      </c>
      <c r="F334" s="273" t="s">
        <v>319</v>
      </c>
      <c r="G334" s="271"/>
      <c r="H334" s="274">
        <v>2.6000000000000001</v>
      </c>
      <c r="I334" s="275"/>
      <c r="J334" s="271"/>
      <c r="K334" s="271"/>
      <c r="L334" s="276"/>
      <c r="M334" s="277"/>
      <c r="N334" s="278"/>
      <c r="O334" s="278"/>
      <c r="P334" s="278"/>
      <c r="Q334" s="278"/>
      <c r="R334" s="278"/>
      <c r="S334" s="278"/>
      <c r="T334" s="27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0" t="s">
        <v>196</v>
      </c>
      <c r="AU334" s="280" t="s">
        <v>85</v>
      </c>
      <c r="AV334" s="14" t="s">
        <v>85</v>
      </c>
      <c r="AW334" s="14" t="s">
        <v>30</v>
      </c>
      <c r="AX334" s="14" t="s">
        <v>73</v>
      </c>
      <c r="AY334" s="280" t="s">
        <v>188</v>
      </c>
    </row>
    <row r="335" s="14" customFormat="1">
      <c r="A335" s="14"/>
      <c r="B335" s="270"/>
      <c r="C335" s="271"/>
      <c r="D335" s="261" t="s">
        <v>196</v>
      </c>
      <c r="E335" s="272" t="s">
        <v>1</v>
      </c>
      <c r="F335" s="273" t="s">
        <v>1114</v>
      </c>
      <c r="G335" s="271"/>
      <c r="H335" s="274">
        <v>2.3999999999999999</v>
      </c>
      <c r="I335" s="275"/>
      <c r="J335" s="271"/>
      <c r="K335" s="271"/>
      <c r="L335" s="276"/>
      <c r="M335" s="277"/>
      <c r="N335" s="278"/>
      <c r="O335" s="278"/>
      <c r="P335" s="278"/>
      <c r="Q335" s="278"/>
      <c r="R335" s="278"/>
      <c r="S335" s="278"/>
      <c r="T335" s="27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0" t="s">
        <v>196</v>
      </c>
      <c r="AU335" s="280" t="s">
        <v>85</v>
      </c>
      <c r="AV335" s="14" t="s">
        <v>85</v>
      </c>
      <c r="AW335" s="14" t="s">
        <v>30</v>
      </c>
      <c r="AX335" s="14" t="s">
        <v>73</v>
      </c>
      <c r="AY335" s="280" t="s">
        <v>188</v>
      </c>
    </row>
    <row r="336" s="14" customFormat="1">
      <c r="A336" s="14"/>
      <c r="B336" s="270"/>
      <c r="C336" s="271"/>
      <c r="D336" s="261" t="s">
        <v>196</v>
      </c>
      <c r="E336" s="272" t="s">
        <v>1</v>
      </c>
      <c r="F336" s="273" t="s">
        <v>1115</v>
      </c>
      <c r="G336" s="271"/>
      <c r="H336" s="274">
        <v>2.1000000000000001</v>
      </c>
      <c r="I336" s="275"/>
      <c r="J336" s="271"/>
      <c r="K336" s="271"/>
      <c r="L336" s="276"/>
      <c r="M336" s="277"/>
      <c r="N336" s="278"/>
      <c r="O336" s="278"/>
      <c r="P336" s="278"/>
      <c r="Q336" s="278"/>
      <c r="R336" s="278"/>
      <c r="S336" s="278"/>
      <c r="T336" s="27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0" t="s">
        <v>196</v>
      </c>
      <c r="AU336" s="280" t="s">
        <v>85</v>
      </c>
      <c r="AV336" s="14" t="s">
        <v>85</v>
      </c>
      <c r="AW336" s="14" t="s">
        <v>30</v>
      </c>
      <c r="AX336" s="14" t="s">
        <v>73</v>
      </c>
      <c r="AY336" s="280" t="s">
        <v>188</v>
      </c>
    </row>
    <row r="337" s="14" customFormat="1">
      <c r="A337" s="14"/>
      <c r="B337" s="270"/>
      <c r="C337" s="271"/>
      <c r="D337" s="261" t="s">
        <v>196</v>
      </c>
      <c r="E337" s="272" t="s">
        <v>1</v>
      </c>
      <c r="F337" s="273" t="s">
        <v>1116</v>
      </c>
      <c r="G337" s="271"/>
      <c r="H337" s="274">
        <v>2.6000000000000001</v>
      </c>
      <c r="I337" s="275"/>
      <c r="J337" s="271"/>
      <c r="K337" s="271"/>
      <c r="L337" s="276"/>
      <c r="M337" s="277"/>
      <c r="N337" s="278"/>
      <c r="O337" s="278"/>
      <c r="P337" s="278"/>
      <c r="Q337" s="278"/>
      <c r="R337" s="278"/>
      <c r="S337" s="278"/>
      <c r="T337" s="27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0" t="s">
        <v>196</v>
      </c>
      <c r="AU337" s="280" t="s">
        <v>85</v>
      </c>
      <c r="AV337" s="14" t="s">
        <v>85</v>
      </c>
      <c r="AW337" s="14" t="s">
        <v>30</v>
      </c>
      <c r="AX337" s="14" t="s">
        <v>73</v>
      </c>
      <c r="AY337" s="280" t="s">
        <v>188</v>
      </c>
    </row>
    <row r="338" s="12" customFormat="1" ht="22.8" customHeight="1">
      <c r="A338" s="12"/>
      <c r="B338" s="229"/>
      <c r="C338" s="230"/>
      <c r="D338" s="231" t="s">
        <v>72</v>
      </c>
      <c r="E338" s="243" t="s">
        <v>325</v>
      </c>
      <c r="F338" s="243" t="s">
        <v>326</v>
      </c>
      <c r="G338" s="230"/>
      <c r="H338" s="230"/>
      <c r="I338" s="233"/>
      <c r="J338" s="244">
        <f>BK338</f>
        <v>0</v>
      </c>
      <c r="K338" s="230"/>
      <c r="L338" s="235"/>
      <c r="M338" s="236"/>
      <c r="N338" s="237"/>
      <c r="O338" s="237"/>
      <c r="P338" s="238">
        <f>SUM(P339:P382)</f>
        <v>0</v>
      </c>
      <c r="Q338" s="237"/>
      <c r="R338" s="238">
        <f>SUM(R339:R382)</f>
        <v>0</v>
      </c>
      <c r="S338" s="237"/>
      <c r="T338" s="239">
        <f>SUM(T339:T382)</f>
        <v>8.2529000000000003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40" t="s">
        <v>80</v>
      </c>
      <c r="AT338" s="241" t="s">
        <v>72</v>
      </c>
      <c r="AU338" s="241" t="s">
        <v>80</v>
      </c>
      <c r="AY338" s="240" t="s">
        <v>188</v>
      </c>
      <c r="BK338" s="242">
        <f>SUM(BK339:BK382)</f>
        <v>0</v>
      </c>
    </row>
    <row r="339" s="2" customFormat="1" ht="16.5" customHeight="1">
      <c r="A339" s="37"/>
      <c r="B339" s="38"/>
      <c r="C339" s="245" t="s">
        <v>327</v>
      </c>
      <c r="D339" s="245" t="s">
        <v>190</v>
      </c>
      <c r="E339" s="246" t="s">
        <v>328</v>
      </c>
      <c r="F339" s="247" t="s">
        <v>329</v>
      </c>
      <c r="G339" s="248" t="s">
        <v>300</v>
      </c>
      <c r="H339" s="249">
        <v>32</v>
      </c>
      <c r="I339" s="250"/>
      <c r="J339" s="251">
        <f>ROUND(I339*H339,2)</f>
        <v>0</v>
      </c>
      <c r="K339" s="252"/>
      <c r="L339" s="43"/>
      <c r="M339" s="253" t="s">
        <v>1</v>
      </c>
      <c r="N339" s="254" t="s">
        <v>39</v>
      </c>
      <c r="O339" s="90"/>
      <c r="P339" s="255">
        <f>O339*H339</f>
        <v>0</v>
      </c>
      <c r="Q339" s="255">
        <v>0</v>
      </c>
      <c r="R339" s="255">
        <f>Q339*H339</f>
        <v>0</v>
      </c>
      <c r="S339" s="255">
        <v>0</v>
      </c>
      <c r="T339" s="25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57" t="s">
        <v>194</v>
      </c>
      <c r="AT339" s="257" t="s">
        <v>190</v>
      </c>
      <c r="AU339" s="257" t="s">
        <v>85</v>
      </c>
      <c r="AY339" s="16" t="s">
        <v>188</v>
      </c>
      <c r="BE339" s="258">
        <f>IF(N339="základní",J339,0)</f>
        <v>0</v>
      </c>
      <c r="BF339" s="258">
        <f>IF(N339="snížená",J339,0)</f>
        <v>0</v>
      </c>
      <c r="BG339" s="258">
        <f>IF(N339="zákl. přenesená",J339,0)</f>
        <v>0</v>
      </c>
      <c r="BH339" s="258">
        <f>IF(N339="sníž. přenesená",J339,0)</f>
        <v>0</v>
      </c>
      <c r="BI339" s="258">
        <f>IF(N339="nulová",J339,0)</f>
        <v>0</v>
      </c>
      <c r="BJ339" s="16" t="s">
        <v>85</v>
      </c>
      <c r="BK339" s="258">
        <f>ROUND(I339*H339,2)</f>
        <v>0</v>
      </c>
      <c r="BL339" s="16" t="s">
        <v>194</v>
      </c>
      <c r="BM339" s="257" t="s">
        <v>1118</v>
      </c>
    </row>
    <row r="340" s="14" customFormat="1">
      <c r="A340" s="14"/>
      <c r="B340" s="270"/>
      <c r="C340" s="271"/>
      <c r="D340" s="261" t="s">
        <v>196</v>
      </c>
      <c r="E340" s="272" t="s">
        <v>1</v>
      </c>
      <c r="F340" s="273" t="s">
        <v>1119</v>
      </c>
      <c r="G340" s="271"/>
      <c r="H340" s="274">
        <v>20</v>
      </c>
      <c r="I340" s="275"/>
      <c r="J340" s="271"/>
      <c r="K340" s="271"/>
      <c r="L340" s="276"/>
      <c r="M340" s="277"/>
      <c r="N340" s="278"/>
      <c r="O340" s="278"/>
      <c r="P340" s="278"/>
      <c r="Q340" s="278"/>
      <c r="R340" s="278"/>
      <c r="S340" s="278"/>
      <c r="T340" s="27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0" t="s">
        <v>196</v>
      </c>
      <c r="AU340" s="280" t="s">
        <v>85</v>
      </c>
      <c r="AV340" s="14" t="s">
        <v>85</v>
      </c>
      <c r="AW340" s="14" t="s">
        <v>30</v>
      </c>
      <c r="AX340" s="14" t="s">
        <v>73</v>
      </c>
      <c r="AY340" s="280" t="s">
        <v>188</v>
      </c>
    </row>
    <row r="341" s="14" customFormat="1">
      <c r="A341" s="14"/>
      <c r="B341" s="270"/>
      <c r="C341" s="271"/>
      <c r="D341" s="261" t="s">
        <v>196</v>
      </c>
      <c r="E341" s="272" t="s">
        <v>1</v>
      </c>
      <c r="F341" s="273" t="s">
        <v>1120</v>
      </c>
      <c r="G341" s="271"/>
      <c r="H341" s="274">
        <v>12</v>
      </c>
      <c r="I341" s="275"/>
      <c r="J341" s="271"/>
      <c r="K341" s="271"/>
      <c r="L341" s="276"/>
      <c r="M341" s="277"/>
      <c r="N341" s="278"/>
      <c r="O341" s="278"/>
      <c r="P341" s="278"/>
      <c r="Q341" s="278"/>
      <c r="R341" s="278"/>
      <c r="S341" s="278"/>
      <c r="T341" s="27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80" t="s">
        <v>196</v>
      </c>
      <c r="AU341" s="280" t="s">
        <v>85</v>
      </c>
      <c r="AV341" s="14" t="s">
        <v>85</v>
      </c>
      <c r="AW341" s="14" t="s">
        <v>30</v>
      </c>
      <c r="AX341" s="14" t="s">
        <v>73</v>
      </c>
      <c r="AY341" s="280" t="s">
        <v>188</v>
      </c>
    </row>
    <row r="342" s="2" customFormat="1" ht="33" customHeight="1">
      <c r="A342" s="37"/>
      <c r="B342" s="38"/>
      <c r="C342" s="245" t="s">
        <v>333</v>
      </c>
      <c r="D342" s="245" t="s">
        <v>190</v>
      </c>
      <c r="E342" s="246" t="s">
        <v>334</v>
      </c>
      <c r="F342" s="247" t="s">
        <v>335</v>
      </c>
      <c r="G342" s="248" t="s">
        <v>336</v>
      </c>
      <c r="H342" s="249">
        <v>0.52700000000000002</v>
      </c>
      <c r="I342" s="250"/>
      <c r="J342" s="251">
        <f>ROUND(I342*H342,2)</f>
        <v>0</v>
      </c>
      <c r="K342" s="252"/>
      <c r="L342" s="43"/>
      <c r="M342" s="253" t="s">
        <v>1</v>
      </c>
      <c r="N342" s="254" t="s">
        <v>39</v>
      </c>
      <c r="O342" s="90"/>
      <c r="P342" s="255">
        <f>O342*H342</f>
        <v>0</v>
      </c>
      <c r="Q342" s="255">
        <v>0</v>
      </c>
      <c r="R342" s="255">
        <f>Q342*H342</f>
        <v>0</v>
      </c>
      <c r="S342" s="255">
        <v>2.2000000000000002</v>
      </c>
      <c r="T342" s="256">
        <f>S342*H342</f>
        <v>1.1594000000000002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57" t="s">
        <v>194</v>
      </c>
      <c r="AT342" s="257" t="s">
        <v>190</v>
      </c>
      <c r="AU342" s="257" t="s">
        <v>85</v>
      </c>
      <c r="AY342" s="16" t="s">
        <v>188</v>
      </c>
      <c r="BE342" s="258">
        <f>IF(N342="základní",J342,0)</f>
        <v>0</v>
      </c>
      <c r="BF342" s="258">
        <f>IF(N342="snížená",J342,0)</f>
        <v>0</v>
      </c>
      <c r="BG342" s="258">
        <f>IF(N342="zákl. přenesená",J342,0)</f>
        <v>0</v>
      </c>
      <c r="BH342" s="258">
        <f>IF(N342="sníž. přenesená",J342,0)</f>
        <v>0</v>
      </c>
      <c r="BI342" s="258">
        <f>IF(N342="nulová",J342,0)</f>
        <v>0</v>
      </c>
      <c r="BJ342" s="16" t="s">
        <v>85</v>
      </c>
      <c r="BK342" s="258">
        <f>ROUND(I342*H342,2)</f>
        <v>0</v>
      </c>
      <c r="BL342" s="16" t="s">
        <v>194</v>
      </c>
      <c r="BM342" s="257" t="s">
        <v>1121</v>
      </c>
    </row>
    <row r="343" s="13" customFormat="1">
      <c r="A343" s="13"/>
      <c r="B343" s="259"/>
      <c r="C343" s="260"/>
      <c r="D343" s="261" t="s">
        <v>196</v>
      </c>
      <c r="E343" s="262" t="s">
        <v>1</v>
      </c>
      <c r="F343" s="263" t="s">
        <v>338</v>
      </c>
      <c r="G343" s="260"/>
      <c r="H343" s="262" t="s">
        <v>1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9" t="s">
        <v>196</v>
      </c>
      <c r="AU343" s="269" t="s">
        <v>85</v>
      </c>
      <c r="AV343" s="13" t="s">
        <v>80</v>
      </c>
      <c r="AW343" s="13" t="s">
        <v>30</v>
      </c>
      <c r="AX343" s="13" t="s">
        <v>73</v>
      </c>
      <c r="AY343" s="269" t="s">
        <v>188</v>
      </c>
    </row>
    <row r="344" s="14" customFormat="1">
      <c r="A344" s="14"/>
      <c r="B344" s="270"/>
      <c r="C344" s="271"/>
      <c r="D344" s="261" t="s">
        <v>196</v>
      </c>
      <c r="E344" s="272" t="s">
        <v>1</v>
      </c>
      <c r="F344" s="273" t="s">
        <v>1122</v>
      </c>
      <c r="G344" s="271"/>
      <c r="H344" s="274">
        <v>0.027</v>
      </c>
      <c r="I344" s="275"/>
      <c r="J344" s="271"/>
      <c r="K344" s="271"/>
      <c r="L344" s="276"/>
      <c r="M344" s="277"/>
      <c r="N344" s="278"/>
      <c r="O344" s="278"/>
      <c r="P344" s="278"/>
      <c r="Q344" s="278"/>
      <c r="R344" s="278"/>
      <c r="S344" s="278"/>
      <c r="T344" s="27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0" t="s">
        <v>196</v>
      </c>
      <c r="AU344" s="280" t="s">
        <v>85</v>
      </c>
      <c r="AV344" s="14" t="s">
        <v>85</v>
      </c>
      <c r="AW344" s="14" t="s">
        <v>30</v>
      </c>
      <c r="AX344" s="14" t="s">
        <v>73</v>
      </c>
      <c r="AY344" s="280" t="s">
        <v>188</v>
      </c>
    </row>
    <row r="345" s="14" customFormat="1">
      <c r="A345" s="14"/>
      <c r="B345" s="270"/>
      <c r="C345" s="271"/>
      <c r="D345" s="261" t="s">
        <v>196</v>
      </c>
      <c r="E345" s="272" t="s">
        <v>1</v>
      </c>
      <c r="F345" s="273" t="s">
        <v>1123</v>
      </c>
      <c r="G345" s="271"/>
      <c r="H345" s="274">
        <v>0.5</v>
      </c>
      <c r="I345" s="275"/>
      <c r="J345" s="271"/>
      <c r="K345" s="271"/>
      <c r="L345" s="276"/>
      <c r="M345" s="277"/>
      <c r="N345" s="278"/>
      <c r="O345" s="278"/>
      <c r="P345" s="278"/>
      <c r="Q345" s="278"/>
      <c r="R345" s="278"/>
      <c r="S345" s="278"/>
      <c r="T345" s="27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0" t="s">
        <v>196</v>
      </c>
      <c r="AU345" s="280" t="s">
        <v>85</v>
      </c>
      <c r="AV345" s="14" t="s">
        <v>85</v>
      </c>
      <c r="AW345" s="14" t="s">
        <v>30</v>
      </c>
      <c r="AX345" s="14" t="s">
        <v>73</v>
      </c>
      <c r="AY345" s="280" t="s">
        <v>188</v>
      </c>
    </row>
    <row r="346" s="2" customFormat="1" ht="21.75" customHeight="1">
      <c r="A346" s="37"/>
      <c r="B346" s="38"/>
      <c r="C346" s="245" t="s">
        <v>8</v>
      </c>
      <c r="D346" s="245" t="s">
        <v>190</v>
      </c>
      <c r="E346" s="246" t="s">
        <v>341</v>
      </c>
      <c r="F346" s="247" t="s">
        <v>342</v>
      </c>
      <c r="G346" s="248" t="s">
        <v>193</v>
      </c>
      <c r="H346" s="249">
        <v>200</v>
      </c>
      <c r="I346" s="250"/>
      <c r="J346" s="251">
        <f>ROUND(I346*H346,2)</f>
        <v>0</v>
      </c>
      <c r="K346" s="252"/>
      <c r="L346" s="43"/>
      <c r="M346" s="253" t="s">
        <v>1</v>
      </c>
      <c r="N346" s="254" t="s">
        <v>39</v>
      </c>
      <c r="O346" s="90"/>
      <c r="P346" s="255">
        <f>O346*H346</f>
        <v>0</v>
      </c>
      <c r="Q346" s="255">
        <v>0</v>
      </c>
      <c r="R346" s="255">
        <f>Q346*H346</f>
        <v>0</v>
      </c>
      <c r="S346" s="255">
        <v>0</v>
      </c>
      <c r="T346" s="256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57" t="s">
        <v>194</v>
      </c>
      <c r="AT346" s="257" t="s">
        <v>190</v>
      </c>
      <c r="AU346" s="257" t="s">
        <v>85</v>
      </c>
      <c r="AY346" s="16" t="s">
        <v>188</v>
      </c>
      <c r="BE346" s="258">
        <f>IF(N346="základní",J346,0)</f>
        <v>0</v>
      </c>
      <c r="BF346" s="258">
        <f>IF(N346="snížená",J346,0)</f>
        <v>0</v>
      </c>
      <c r="BG346" s="258">
        <f>IF(N346="zákl. přenesená",J346,0)</f>
        <v>0</v>
      </c>
      <c r="BH346" s="258">
        <f>IF(N346="sníž. přenesená",J346,0)</f>
        <v>0</v>
      </c>
      <c r="BI346" s="258">
        <f>IF(N346="nulová",J346,0)</f>
        <v>0</v>
      </c>
      <c r="BJ346" s="16" t="s">
        <v>85</v>
      </c>
      <c r="BK346" s="258">
        <f>ROUND(I346*H346,2)</f>
        <v>0</v>
      </c>
      <c r="BL346" s="16" t="s">
        <v>194</v>
      </c>
      <c r="BM346" s="257" t="s">
        <v>1124</v>
      </c>
    </row>
    <row r="347" s="14" customFormat="1">
      <c r="A347" s="14"/>
      <c r="B347" s="270"/>
      <c r="C347" s="271"/>
      <c r="D347" s="261" t="s">
        <v>196</v>
      </c>
      <c r="E347" s="272" t="s">
        <v>1</v>
      </c>
      <c r="F347" s="273" t="s">
        <v>1125</v>
      </c>
      <c r="G347" s="271"/>
      <c r="H347" s="274">
        <v>200</v>
      </c>
      <c r="I347" s="275"/>
      <c r="J347" s="271"/>
      <c r="K347" s="271"/>
      <c r="L347" s="276"/>
      <c r="M347" s="277"/>
      <c r="N347" s="278"/>
      <c r="O347" s="278"/>
      <c r="P347" s="278"/>
      <c r="Q347" s="278"/>
      <c r="R347" s="278"/>
      <c r="S347" s="278"/>
      <c r="T347" s="27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0" t="s">
        <v>196</v>
      </c>
      <c r="AU347" s="280" t="s">
        <v>85</v>
      </c>
      <c r="AV347" s="14" t="s">
        <v>85</v>
      </c>
      <c r="AW347" s="14" t="s">
        <v>30</v>
      </c>
      <c r="AX347" s="14" t="s">
        <v>73</v>
      </c>
      <c r="AY347" s="280" t="s">
        <v>188</v>
      </c>
    </row>
    <row r="348" s="2" customFormat="1" ht="21.75" customHeight="1">
      <c r="A348" s="37"/>
      <c r="B348" s="38"/>
      <c r="C348" s="245" t="s">
        <v>345</v>
      </c>
      <c r="D348" s="245" t="s">
        <v>190</v>
      </c>
      <c r="E348" s="246" t="s">
        <v>346</v>
      </c>
      <c r="F348" s="247" t="s">
        <v>347</v>
      </c>
      <c r="G348" s="248" t="s">
        <v>193</v>
      </c>
      <c r="H348" s="249">
        <v>60</v>
      </c>
      <c r="I348" s="250"/>
      <c r="J348" s="251">
        <f>ROUND(I348*H348,2)</f>
        <v>0</v>
      </c>
      <c r="K348" s="252"/>
      <c r="L348" s="43"/>
      <c r="M348" s="253" t="s">
        <v>1</v>
      </c>
      <c r="N348" s="254" t="s">
        <v>39</v>
      </c>
      <c r="O348" s="90"/>
      <c r="P348" s="255">
        <f>O348*H348</f>
        <v>0</v>
      </c>
      <c r="Q348" s="255">
        <v>0</v>
      </c>
      <c r="R348" s="255">
        <f>Q348*H348</f>
        <v>0</v>
      </c>
      <c r="S348" s="255">
        <v>0</v>
      </c>
      <c r="T348" s="25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57" t="s">
        <v>194</v>
      </c>
      <c r="AT348" s="257" t="s">
        <v>190</v>
      </c>
      <c r="AU348" s="257" t="s">
        <v>85</v>
      </c>
      <c r="AY348" s="16" t="s">
        <v>188</v>
      </c>
      <c r="BE348" s="258">
        <f>IF(N348="základní",J348,0)</f>
        <v>0</v>
      </c>
      <c r="BF348" s="258">
        <f>IF(N348="snížená",J348,0)</f>
        <v>0</v>
      </c>
      <c r="BG348" s="258">
        <f>IF(N348="zákl. přenesená",J348,0)</f>
        <v>0</v>
      </c>
      <c r="BH348" s="258">
        <f>IF(N348="sníž. přenesená",J348,0)</f>
        <v>0</v>
      </c>
      <c r="BI348" s="258">
        <f>IF(N348="nulová",J348,0)</f>
        <v>0</v>
      </c>
      <c r="BJ348" s="16" t="s">
        <v>85</v>
      </c>
      <c r="BK348" s="258">
        <f>ROUND(I348*H348,2)</f>
        <v>0</v>
      </c>
      <c r="BL348" s="16" t="s">
        <v>194</v>
      </c>
      <c r="BM348" s="257" t="s">
        <v>1126</v>
      </c>
    </row>
    <row r="349" s="14" customFormat="1">
      <c r="A349" s="14"/>
      <c r="B349" s="270"/>
      <c r="C349" s="271"/>
      <c r="D349" s="261" t="s">
        <v>196</v>
      </c>
      <c r="E349" s="272" t="s">
        <v>1</v>
      </c>
      <c r="F349" s="273" t="s">
        <v>1127</v>
      </c>
      <c r="G349" s="271"/>
      <c r="H349" s="274">
        <v>60</v>
      </c>
      <c r="I349" s="275"/>
      <c r="J349" s="271"/>
      <c r="K349" s="271"/>
      <c r="L349" s="276"/>
      <c r="M349" s="277"/>
      <c r="N349" s="278"/>
      <c r="O349" s="278"/>
      <c r="P349" s="278"/>
      <c r="Q349" s="278"/>
      <c r="R349" s="278"/>
      <c r="S349" s="278"/>
      <c r="T349" s="27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80" t="s">
        <v>196</v>
      </c>
      <c r="AU349" s="280" t="s">
        <v>85</v>
      </c>
      <c r="AV349" s="14" t="s">
        <v>85</v>
      </c>
      <c r="AW349" s="14" t="s">
        <v>30</v>
      </c>
      <c r="AX349" s="14" t="s">
        <v>73</v>
      </c>
      <c r="AY349" s="280" t="s">
        <v>188</v>
      </c>
    </row>
    <row r="350" s="2" customFormat="1" ht="21.75" customHeight="1">
      <c r="A350" s="37"/>
      <c r="B350" s="38"/>
      <c r="C350" s="245" t="s">
        <v>350</v>
      </c>
      <c r="D350" s="245" t="s">
        <v>190</v>
      </c>
      <c r="E350" s="246" t="s">
        <v>351</v>
      </c>
      <c r="F350" s="247" t="s">
        <v>352</v>
      </c>
      <c r="G350" s="248" t="s">
        <v>193</v>
      </c>
      <c r="H350" s="249">
        <v>60</v>
      </c>
      <c r="I350" s="250"/>
      <c r="J350" s="251">
        <f>ROUND(I350*H350,2)</f>
        <v>0</v>
      </c>
      <c r="K350" s="252"/>
      <c r="L350" s="43"/>
      <c r="M350" s="253" t="s">
        <v>1</v>
      </c>
      <c r="N350" s="254" t="s">
        <v>39</v>
      </c>
      <c r="O350" s="90"/>
      <c r="P350" s="255">
        <f>O350*H350</f>
        <v>0</v>
      </c>
      <c r="Q350" s="255">
        <v>0</v>
      </c>
      <c r="R350" s="255">
        <f>Q350*H350</f>
        <v>0</v>
      </c>
      <c r="S350" s="255">
        <v>0</v>
      </c>
      <c r="T350" s="25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7" t="s">
        <v>194</v>
      </c>
      <c r="AT350" s="257" t="s">
        <v>190</v>
      </c>
      <c r="AU350" s="257" t="s">
        <v>85</v>
      </c>
      <c r="AY350" s="16" t="s">
        <v>188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6" t="s">
        <v>85</v>
      </c>
      <c r="BK350" s="258">
        <f>ROUND(I350*H350,2)</f>
        <v>0</v>
      </c>
      <c r="BL350" s="16" t="s">
        <v>194</v>
      </c>
      <c r="BM350" s="257" t="s">
        <v>1128</v>
      </c>
    </row>
    <row r="351" s="14" customFormat="1">
      <c r="A351" s="14"/>
      <c r="B351" s="270"/>
      <c r="C351" s="271"/>
      <c r="D351" s="261" t="s">
        <v>196</v>
      </c>
      <c r="E351" s="272" t="s">
        <v>1</v>
      </c>
      <c r="F351" s="273" t="s">
        <v>1127</v>
      </c>
      <c r="G351" s="271"/>
      <c r="H351" s="274">
        <v>60</v>
      </c>
      <c r="I351" s="275"/>
      <c r="J351" s="271"/>
      <c r="K351" s="271"/>
      <c r="L351" s="276"/>
      <c r="M351" s="277"/>
      <c r="N351" s="278"/>
      <c r="O351" s="278"/>
      <c r="P351" s="278"/>
      <c r="Q351" s="278"/>
      <c r="R351" s="278"/>
      <c r="S351" s="278"/>
      <c r="T351" s="27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80" t="s">
        <v>196</v>
      </c>
      <c r="AU351" s="280" t="s">
        <v>85</v>
      </c>
      <c r="AV351" s="14" t="s">
        <v>85</v>
      </c>
      <c r="AW351" s="14" t="s">
        <v>30</v>
      </c>
      <c r="AX351" s="14" t="s">
        <v>73</v>
      </c>
      <c r="AY351" s="280" t="s">
        <v>188</v>
      </c>
    </row>
    <row r="352" s="2" customFormat="1" ht="21.75" customHeight="1">
      <c r="A352" s="37"/>
      <c r="B352" s="38"/>
      <c r="C352" s="245" t="s">
        <v>354</v>
      </c>
      <c r="D352" s="245" t="s">
        <v>190</v>
      </c>
      <c r="E352" s="246" t="s">
        <v>355</v>
      </c>
      <c r="F352" s="247" t="s">
        <v>356</v>
      </c>
      <c r="G352" s="248" t="s">
        <v>193</v>
      </c>
      <c r="H352" s="249">
        <v>12</v>
      </c>
      <c r="I352" s="250"/>
      <c r="J352" s="251">
        <f>ROUND(I352*H352,2)</f>
        <v>0</v>
      </c>
      <c r="K352" s="252"/>
      <c r="L352" s="43"/>
      <c r="M352" s="253" t="s">
        <v>1</v>
      </c>
      <c r="N352" s="254" t="s">
        <v>39</v>
      </c>
      <c r="O352" s="90"/>
      <c r="P352" s="255">
        <f>O352*H352</f>
        <v>0</v>
      </c>
      <c r="Q352" s="255">
        <v>0</v>
      </c>
      <c r="R352" s="255">
        <f>Q352*H352</f>
        <v>0</v>
      </c>
      <c r="S352" s="255">
        <v>0.0080000000000000002</v>
      </c>
      <c r="T352" s="256">
        <f>S352*H352</f>
        <v>0.096000000000000002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57" t="s">
        <v>194</v>
      </c>
      <c r="AT352" s="257" t="s">
        <v>190</v>
      </c>
      <c r="AU352" s="257" t="s">
        <v>85</v>
      </c>
      <c r="AY352" s="16" t="s">
        <v>188</v>
      </c>
      <c r="BE352" s="258">
        <f>IF(N352="základní",J352,0)</f>
        <v>0</v>
      </c>
      <c r="BF352" s="258">
        <f>IF(N352="snížená",J352,0)</f>
        <v>0</v>
      </c>
      <c r="BG352" s="258">
        <f>IF(N352="zákl. přenesená",J352,0)</f>
        <v>0</v>
      </c>
      <c r="BH352" s="258">
        <f>IF(N352="sníž. přenesená",J352,0)</f>
        <v>0</v>
      </c>
      <c r="BI352" s="258">
        <f>IF(N352="nulová",J352,0)</f>
        <v>0</v>
      </c>
      <c r="BJ352" s="16" t="s">
        <v>85</v>
      </c>
      <c r="BK352" s="258">
        <f>ROUND(I352*H352,2)</f>
        <v>0</v>
      </c>
      <c r="BL352" s="16" t="s">
        <v>194</v>
      </c>
      <c r="BM352" s="257" t="s">
        <v>1129</v>
      </c>
    </row>
    <row r="353" s="13" customFormat="1">
      <c r="A353" s="13"/>
      <c r="B353" s="259"/>
      <c r="C353" s="260"/>
      <c r="D353" s="261" t="s">
        <v>196</v>
      </c>
      <c r="E353" s="262" t="s">
        <v>1</v>
      </c>
      <c r="F353" s="263" t="s">
        <v>217</v>
      </c>
      <c r="G353" s="260"/>
      <c r="H353" s="262" t="s">
        <v>1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9" t="s">
        <v>196</v>
      </c>
      <c r="AU353" s="269" t="s">
        <v>85</v>
      </c>
      <c r="AV353" s="13" t="s">
        <v>80</v>
      </c>
      <c r="AW353" s="13" t="s">
        <v>30</v>
      </c>
      <c r="AX353" s="13" t="s">
        <v>73</v>
      </c>
      <c r="AY353" s="269" t="s">
        <v>188</v>
      </c>
    </row>
    <row r="354" s="14" customFormat="1">
      <c r="A354" s="14"/>
      <c r="B354" s="270"/>
      <c r="C354" s="271"/>
      <c r="D354" s="261" t="s">
        <v>196</v>
      </c>
      <c r="E354" s="272" t="s">
        <v>1</v>
      </c>
      <c r="F354" s="273" t="s">
        <v>1130</v>
      </c>
      <c r="G354" s="271"/>
      <c r="H354" s="274">
        <v>2</v>
      </c>
      <c r="I354" s="275"/>
      <c r="J354" s="271"/>
      <c r="K354" s="271"/>
      <c r="L354" s="276"/>
      <c r="M354" s="277"/>
      <c r="N354" s="278"/>
      <c r="O354" s="278"/>
      <c r="P354" s="278"/>
      <c r="Q354" s="278"/>
      <c r="R354" s="278"/>
      <c r="S354" s="278"/>
      <c r="T354" s="27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0" t="s">
        <v>196</v>
      </c>
      <c r="AU354" s="280" t="s">
        <v>85</v>
      </c>
      <c r="AV354" s="14" t="s">
        <v>85</v>
      </c>
      <c r="AW354" s="14" t="s">
        <v>30</v>
      </c>
      <c r="AX354" s="14" t="s">
        <v>73</v>
      </c>
      <c r="AY354" s="280" t="s">
        <v>188</v>
      </c>
    </row>
    <row r="355" s="14" customFormat="1">
      <c r="A355" s="14"/>
      <c r="B355" s="270"/>
      <c r="C355" s="271"/>
      <c r="D355" s="261" t="s">
        <v>196</v>
      </c>
      <c r="E355" s="272" t="s">
        <v>1</v>
      </c>
      <c r="F355" s="273" t="s">
        <v>1131</v>
      </c>
      <c r="G355" s="271"/>
      <c r="H355" s="274">
        <v>4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0" t="s">
        <v>196</v>
      </c>
      <c r="AU355" s="280" t="s">
        <v>85</v>
      </c>
      <c r="AV355" s="14" t="s">
        <v>85</v>
      </c>
      <c r="AW355" s="14" t="s">
        <v>30</v>
      </c>
      <c r="AX355" s="14" t="s">
        <v>73</v>
      </c>
      <c r="AY355" s="280" t="s">
        <v>188</v>
      </c>
    </row>
    <row r="356" s="14" customFormat="1">
      <c r="A356" s="14"/>
      <c r="B356" s="270"/>
      <c r="C356" s="271"/>
      <c r="D356" s="261" t="s">
        <v>196</v>
      </c>
      <c r="E356" s="272" t="s">
        <v>1</v>
      </c>
      <c r="F356" s="273" t="s">
        <v>1132</v>
      </c>
      <c r="G356" s="271"/>
      <c r="H356" s="274">
        <v>4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0" t="s">
        <v>196</v>
      </c>
      <c r="AU356" s="280" t="s">
        <v>85</v>
      </c>
      <c r="AV356" s="14" t="s">
        <v>85</v>
      </c>
      <c r="AW356" s="14" t="s">
        <v>30</v>
      </c>
      <c r="AX356" s="14" t="s">
        <v>73</v>
      </c>
      <c r="AY356" s="280" t="s">
        <v>188</v>
      </c>
    </row>
    <row r="357" s="14" customFormat="1">
      <c r="A357" s="14"/>
      <c r="B357" s="270"/>
      <c r="C357" s="271"/>
      <c r="D357" s="261" t="s">
        <v>196</v>
      </c>
      <c r="E357" s="272" t="s">
        <v>1</v>
      </c>
      <c r="F357" s="273" t="s">
        <v>1133</v>
      </c>
      <c r="G357" s="271"/>
      <c r="H357" s="274">
        <v>2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0" t="s">
        <v>196</v>
      </c>
      <c r="AU357" s="280" t="s">
        <v>85</v>
      </c>
      <c r="AV357" s="14" t="s">
        <v>85</v>
      </c>
      <c r="AW357" s="14" t="s">
        <v>30</v>
      </c>
      <c r="AX357" s="14" t="s">
        <v>73</v>
      </c>
      <c r="AY357" s="280" t="s">
        <v>188</v>
      </c>
    </row>
    <row r="358" s="2" customFormat="1" ht="21.75" customHeight="1">
      <c r="A358" s="37"/>
      <c r="B358" s="38"/>
      <c r="C358" s="245" t="s">
        <v>361</v>
      </c>
      <c r="D358" s="245" t="s">
        <v>190</v>
      </c>
      <c r="E358" s="246" t="s">
        <v>362</v>
      </c>
      <c r="F358" s="247" t="s">
        <v>363</v>
      </c>
      <c r="G358" s="248" t="s">
        <v>193</v>
      </c>
      <c r="H358" s="249">
        <v>20</v>
      </c>
      <c r="I358" s="250"/>
      <c r="J358" s="251">
        <f>ROUND(I358*H358,2)</f>
        <v>0</v>
      </c>
      <c r="K358" s="252"/>
      <c r="L358" s="43"/>
      <c r="M358" s="253" t="s">
        <v>1</v>
      </c>
      <c r="N358" s="254" t="s">
        <v>39</v>
      </c>
      <c r="O358" s="90"/>
      <c r="P358" s="255">
        <f>O358*H358</f>
        <v>0</v>
      </c>
      <c r="Q358" s="255">
        <v>0</v>
      </c>
      <c r="R358" s="255">
        <f>Q358*H358</f>
        <v>0</v>
      </c>
      <c r="S358" s="255">
        <v>0.089999999999999997</v>
      </c>
      <c r="T358" s="256">
        <f>S358*H358</f>
        <v>1.7999999999999998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57" t="s">
        <v>194</v>
      </c>
      <c r="AT358" s="257" t="s">
        <v>190</v>
      </c>
      <c r="AU358" s="257" t="s">
        <v>85</v>
      </c>
      <c r="AY358" s="16" t="s">
        <v>188</v>
      </c>
      <c r="BE358" s="258">
        <f>IF(N358="základní",J358,0)</f>
        <v>0</v>
      </c>
      <c r="BF358" s="258">
        <f>IF(N358="snížená",J358,0)</f>
        <v>0</v>
      </c>
      <c r="BG358" s="258">
        <f>IF(N358="zákl. přenesená",J358,0)</f>
        <v>0</v>
      </c>
      <c r="BH358" s="258">
        <f>IF(N358="sníž. přenesená",J358,0)</f>
        <v>0</v>
      </c>
      <c r="BI358" s="258">
        <f>IF(N358="nulová",J358,0)</f>
        <v>0</v>
      </c>
      <c r="BJ358" s="16" t="s">
        <v>85</v>
      </c>
      <c r="BK358" s="258">
        <f>ROUND(I358*H358,2)</f>
        <v>0</v>
      </c>
      <c r="BL358" s="16" t="s">
        <v>194</v>
      </c>
      <c r="BM358" s="257" t="s">
        <v>1134</v>
      </c>
    </row>
    <row r="359" s="13" customFormat="1">
      <c r="A359" s="13"/>
      <c r="B359" s="259"/>
      <c r="C359" s="260"/>
      <c r="D359" s="261" t="s">
        <v>196</v>
      </c>
      <c r="E359" s="262" t="s">
        <v>1</v>
      </c>
      <c r="F359" s="263" t="s">
        <v>221</v>
      </c>
      <c r="G359" s="260"/>
      <c r="H359" s="262" t="s">
        <v>1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9" t="s">
        <v>196</v>
      </c>
      <c r="AU359" s="269" t="s">
        <v>85</v>
      </c>
      <c r="AV359" s="13" t="s">
        <v>80</v>
      </c>
      <c r="AW359" s="13" t="s">
        <v>30</v>
      </c>
      <c r="AX359" s="13" t="s">
        <v>73</v>
      </c>
      <c r="AY359" s="269" t="s">
        <v>188</v>
      </c>
    </row>
    <row r="360" s="14" customFormat="1">
      <c r="A360" s="14"/>
      <c r="B360" s="270"/>
      <c r="C360" s="271"/>
      <c r="D360" s="261" t="s">
        <v>196</v>
      </c>
      <c r="E360" s="272" t="s">
        <v>1</v>
      </c>
      <c r="F360" s="273" t="s">
        <v>1130</v>
      </c>
      <c r="G360" s="271"/>
      <c r="H360" s="274">
        <v>2</v>
      </c>
      <c r="I360" s="275"/>
      <c r="J360" s="271"/>
      <c r="K360" s="271"/>
      <c r="L360" s="276"/>
      <c r="M360" s="277"/>
      <c r="N360" s="278"/>
      <c r="O360" s="278"/>
      <c r="P360" s="278"/>
      <c r="Q360" s="278"/>
      <c r="R360" s="278"/>
      <c r="S360" s="278"/>
      <c r="T360" s="27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0" t="s">
        <v>196</v>
      </c>
      <c r="AU360" s="280" t="s">
        <v>85</v>
      </c>
      <c r="AV360" s="14" t="s">
        <v>85</v>
      </c>
      <c r="AW360" s="14" t="s">
        <v>30</v>
      </c>
      <c r="AX360" s="14" t="s">
        <v>73</v>
      </c>
      <c r="AY360" s="280" t="s">
        <v>188</v>
      </c>
    </row>
    <row r="361" s="14" customFormat="1">
      <c r="A361" s="14"/>
      <c r="B361" s="270"/>
      <c r="C361" s="271"/>
      <c r="D361" s="261" t="s">
        <v>196</v>
      </c>
      <c r="E361" s="272" t="s">
        <v>1</v>
      </c>
      <c r="F361" s="273" t="s">
        <v>1135</v>
      </c>
      <c r="G361" s="271"/>
      <c r="H361" s="274">
        <v>10</v>
      </c>
      <c r="I361" s="275"/>
      <c r="J361" s="271"/>
      <c r="K361" s="271"/>
      <c r="L361" s="276"/>
      <c r="M361" s="277"/>
      <c r="N361" s="278"/>
      <c r="O361" s="278"/>
      <c r="P361" s="278"/>
      <c r="Q361" s="278"/>
      <c r="R361" s="278"/>
      <c r="S361" s="278"/>
      <c r="T361" s="27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80" t="s">
        <v>196</v>
      </c>
      <c r="AU361" s="280" t="s">
        <v>85</v>
      </c>
      <c r="AV361" s="14" t="s">
        <v>85</v>
      </c>
      <c r="AW361" s="14" t="s">
        <v>30</v>
      </c>
      <c r="AX361" s="14" t="s">
        <v>73</v>
      </c>
      <c r="AY361" s="280" t="s">
        <v>188</v>
      </c>
    </row>
    <row r="362" s="14" customFormat="1">
      <c r="A362" s="14"/>
      <c r="B362" s="270"/>
      <c r="C362" s="271"/>
      <c r="D362" s="261" t="s">
        <v>196</v>
      </c>
      <c r="E362" s="272" t="s">
        <v>1</v>
      </c>
      <c r="F362" s="273" t="s">
        <v>1136</v>
      </c>
      <c r="G362" s="271"/>
      <c r="H362" s="274">
        <v>6</v>
      </c>
      <c r="I362" s="275"/>
      <c r="J362" s="271"/>
      <c r="K362" s="271"/>
      <c r="L362" s="276"/>
      <c r="M362" s="277"/>
      <c r="N362" s="278"/>
      <c r="O362" s="278"/>
      <c r="P362" s="278"/>
      <c r="Q362" s="278"/>
      <c r="R362" s="278"/>
      <c r="S362" s="278"/>
      <c r="T362" s="27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0" t="s">
        <v>196</v>
      </c>
      <c r="AU362" s="280" t="s">
        <v>85</v>
      </c>
      <c r="AV362" s="14" t="s">
        <v>85</v>
      </c>
      <c r="AW362" s="14" t="s">
        <v>30</v>
      </c>
      <c r="AX362" s="14" t="s">
        <v>73</v>
      </c>
      <c r="AY362" s="280" t="s">
        <v>188</v>
      </c>
    </row>
    <row r="363" s="14" customFormat="1">
      <c r="A363" s="14"/>
      <c r="B363" s="270"/>
      <c r="C363" s="271"/>
      <c r="D363" s="261" t="s">
        <v>196</v>
      </c>
      <c r="E363" s="272" t="s">
        <v>1</v>
      </c>
      <c r="F363" s="273" t="s">
        <v>1133</v>
      </c>
      <c r="G363" s="271"/>
      <c r="H363" s="274">
        <v>2</v>
      </c>
      <c r="I363" s="275"/>
      <c r="J363" s="271"/>
      <c r="K363" s="271"/>
      <c r="L363" s="276"/>
      <c r="M363" s="277"/>
      <c r="N363" s="278"/>
      <c r="O363" s="278"/>
      <c r="P363" s="278"/>
      <c r="Q363" s="278"/>
      <c r="R363" s="278"/>
      <c r="S363" s="278"/>
      <c r="T363" s="27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80" t="s">
        <v>196</v>
      </c>
      <c r="AU363" s="280" t="s">
        <v>85</v>
      </c>
      <c r="AV363" s="14" t="s">
        <v>85</v>
      </c>
      <c r="AW363" s="14" t="s">
        <v>30</v>
      </c>
      <c r="AX363" s="14" t="s">
        <v>73</v>
      </c>
      <c r="AY363" s="280" t="s">
        <v>188</v>
      </c>
    </row>
    <row r="364" s="2" customFormat="1" ht="21.75" customHeight="1">
      <c r="A364" s="37"/>
      <c r="B364" s="38"/>
      <c r="C364" s="245" t="s">
        <v>366</v>
      </c>
      <c r="D364" s="245" t="s">
        <v>190</v>
      </c>
      <c r="E364" s="246" t="s">
        <v>367</v>
      </c>
      <c r="F364" s="247" t="s">
        <v>368</v>
      </c>
      <c r="G364" s="248" t="s">
        <v>305</v>
      </c>
      <c r="H364" s="249">
        <v>21</v>
      </c>
      <c r="I364" s="250"/>
      <c r="J364" s="251">
        <f>ROUND(I364*H364,2)</f>
        <v>0</v>
      </c>
      <c r="K364" s="252"/>
      <c r="L364" s="43"/>
      <c r="M364" s="253" t="s">
        <v>1</v>
      </c>
      <c r="N364" s="254" t="s">
        <v>39</v>
      </c>
      <c r="O364" s="90"/>
      <c r="P364" s="255">
        <f>O364*H364</f>
        <v>0</v>
      </c>
      <c r="Q364" s="255">
        <v>0</v>
      </c>
      <c r="R364" s="255">
        <f>Q364*H364</f>
        <v>0</v>
      </c>
      <c r="S364" s="255">
        <v>0.027</v>
      </c>
      <c r="T364" s="256">
        <f>S364*H364</f>
        <v>0.56699999999999995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7" t="s">
        <v>194</v>
      </c>
      <c r="AT364" s="257" t="s">
        <v>190</v>
      </c>
      <c r="AU364" s="257" t="s">
        <v>85</v>
      </c>
      <c r="AY364" s="16" t="s">
        <v>188</v>
      </c>
      <c r="BE364" s="258">
        <f>IF(N364="základní",J364,0)</f>
        <v>0</v>
      </c>
      <c r="BF364" s="258">
        <f>IF(N364="snížená",J364,0)</f>
        <v>0</v>
      </c>
      <c r="BG364" s="258">
        <f>IF(N364="zákl. přenesená",J364,0)</f>
        <v>0</v>
      </c>
      <c r="BH364" s="258">
        <f>IF(N364="sníž. přenesená",J364,0)</f>
        <v>0</v>
      </c>
      <c r="BI364" s="258">
        <f>IF(N364="nulová",J364,0)</f>
        <v>0</v>
      </c>
      <c r="BJ364" s="16" t="s">
        <v>85</v>
      </c>
      <c r="BK364" s="258">
        <f>ROUND(I364*H364,2)</f>
        <v>0</v>
      </c>
      <c r="BL364" s="16" t="s">
        <v>194</v>
      </c>
      <c r="BM364" s="257" t="s">
        <v>1137</v>
      </c>
    </row>
    <row r="365" s="13" customFormat="1">
      <c r="A365" s="13"/>
      <c r="B365" s="259"/>
      <c r="C365" s="260"/>
      <c r="D365" s="261" t="s">
        <v>196</v>
      </c>
      <c r="E365" s="262" t="s">
        <v>1</v>
      </c>
      <c r="F365" s="263" t="s">
        <v>217</v>
      </c>
      <c r="G365" s="260"/>
      <c r="H365" s="262" t="s">
        <v>1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9" t="s">
        <v>196</v>
      </c>
      <c r="AU365" s="269" t="s">
        <v>85</v>
      </c>
      <c r="AV365" s="13" t="s">
        <v>80</v>
      </c>
      <c r="AW365" s="13" t="s">
        <v>30</v>
      </c>
      <c r="AX365" s="13" t="s">
        <v>73</v>
      </c>
      <c r="AY365" s="269" t="s">
        <v>188</v>
      </c>
    </row>
    <row r="366" s="14" customFormat="1">
      <c r="A366" s="14"/>
      <c r="B366" s="270"/>
      <c r="C366" s="271"/>
      <c r="D366" s="261" t="s">
        <v>196</v>
      </c>
      <c r="E366" s="272" t="s">
        <v>1</v>
      </c>
      <c r="F366" s="273" t="s">
        <v>1138</v>
      </c>
      <c r="G366" s="271"/>
      <c r="H366" s="274">
        <v>3.5</v>
      </c>
      <c r="I366" s="275"/>
      <c r="J366" s="271"/>
      <c r="K366" s="271"/>
      <c r="L366" s="276"/>
      <c r="M366" s="277"/>
      <c r="N366" s="278"/>
      <c r="O366" s="278"/>
      <c r="P366" s="278"/>
      <c r="Q366" s="278"/>
      <c r="R366" s="278"/>
      <c r="S366" s="278"/>
      <c r="T366" s="27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80" t="s">
        <v>196</v>
      </c>
      <c r="AU366" s="280" t="s">
        <v>85</v>
      </c>
      <c r="AV366" s="14" t="s">
        <v>85</v>
      </c>
      <c r="AW366" s="14" t="s">
        <v>30</v>
      </c>
      <c r="AX366" s="14" t="s">
        <v>73</v>
      </c>
      <c r="AY366" s="280" t="s">
        <v>188</v>
      </c>
    </row>
    <row r="367" s="14" customFormat="1">
      <c r="A367" s="14"/>
      <c r="B367" s="270"/>
      <c r="C367" s="271"/>
      <c r="D367" s="261" t="s">
        <v>196</v>
      </c>
      <c r="E367" s="272" t="s">
        <v>1</v>
      </c>
      <c r="F367" s="273" t="s">
        <v>1139</v>
      </c>
      <c r="G367" s="271"/>
      <c r="H367" s="274">
        <v>7</v>
      </c>
      <c r="I367" s="275"/>
      <c r="J367" s="271"/>
      <c r="K367" s="271"/>
      <c r="L367" s="276"/>
      <c r="M367" s="277"/>
      <c r="N367" s="278"/>
      <c r="O367" s="278"/>
      <c r="P367" s="278"/>
      <c r="Q367" s="278"/>
      <c r="R367" s="278"/>
      <c r="S367" s="278"/>
      <c r="T367" s="27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80" t="s">
        <v>196</v>
      </c>
      <c r="AU367" s="280" t="s">
        <v>85</v>
      </c>
      <c r="AV367" s="14" t="s">
        <v>85</v>
      </c>
      <c r="AW367" s="14" t="s">
        <v>30</v>
      </c>
      <c r="AX367" s="14" t="s">
        <v>73</v>
      </c>
      <c r="AY367" s="280" t="s">
        <v>188</v>
      </c>
    </row>
    <row r="368" s="14" customFormat="1">
      <c r="A368" s="14"/>
      <c r="B368" s="270"/>
      <c r="C368" s="271"/>
      <c r="D368" s="261" t="s">
        <v>196</v>
      </c>
      <c r="E368" s="272" t="s">
        <v>1</v>
      </c>
      <c r="F368" s="273" t="s">
        <v>1140</v>
      </c>
      <c r="G368" s="271"/>
      <c r="H368" s="274">
        <v>7</v>
      </c>
      <c r="I368" s="275"/>
      <c r="J368" s="271"/>
      <c r="K368" s="271"/>
      <c r="L368" s="276"/>
      <c r="M368" s="277"/>
      <c r="N368" s="278"/>
      <c r="O368" s="278"/>
      <c r="P368" s="278"/>
      <c r="Q368" s="278"/>
      <c r="R368" s="278"/>
      <c r="S368" s="278"/>
      <c r="T368" s="27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80" t="s">
        <v>196</v>
      </c>
      <c r="AU368" s="280" t="s">
        <v>85</v>
      </c>
      <c r="AV368" s="14" t="s">
        <v>85</v>
      </c>
      <c r="AW368" s="14" t="s">
        <v>30</v>
      </c>
      <c r="AX368" s="14" t="s">
        <v>73</v>
      </c>
      <c r="AY368" s="280" t="s">
        <v>188</v>
      </c>
    </row>
    <row r="369" s="14" customFormat="1">
      <c r="A369" s="14"/>
      <c r="B369" s="270"/>
      <c r="C369" s="271"/>
      <c r="D369" s="261" t="s">
        <v>196</v>
      </c>
      <c r="E369" s="272" t="s">
        <v>1</v>
      </c>
      <c r="F369" s="273" t="s">
        <v>1141</v>
      </c>
      <c r="G369" s="271"/>
      <c r="H369" s="274">
        <v>3.5</v>
      </c>
      <c r="I369" s="275"/>
      <c r="J369" s="271"/>
      <c r="K369" s="271"/>
      <c r="L369" s="276"/>
      <c r="M369" s="277"/>
      <c r="N369" s="278"/>
      <c r="O369" s="278"/>
      <c r="P369" s="278"/>
      <c r="Q369" s="278"/>
      <c r="R369" s="278"/>
      <c r="S369" s="278"/>
      <c r="T369" s="27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80" t="s">
        <v>196</v>
      </c>
      <c r="AU369" s="280" t="s">
        <v>85</v>
      </c>
      <c r="AV369" s="14" t="s">
        <v>85</v>
      </c>
      <c r="AW369" s="14" t="s">
        <v>30</v>
      </c>
      <c r="AX369" s="14" t="s">
        <v>73</v>
      </c>
      <c r="AY369" s="280" t="s">
        <v>188</v>
      </c>
    </row>
    <row r="370" s="2" customFormat="1" ht="21.75" customHeight="1">
      <c r="A370" s="37"/>
      <c r="B370" s="38"/>
      <c r="C370" s="245" t="s">
        <v>7</v>
      </c>
      <c r="D370" s="245" t="s">
        <v>190</v>
      </c>
      <c r="E370" s="246" t="s">
        <v>373</v>
      </c>
      <c r="F370" s="247" t="s">
        <v>374</v>
      </c>
      <c r="G370" s="248" t="s">
        <v>305</v>
      </c>
      <c r="H370" s="249">
        <v>24.5</v>
      </c>
      <c r="I370" s="250"/>
      <c r="J370" s="251">
        <f>ROUND(I370*H370,2)</f>
        <v>0</v>
      </c>
      <c r="K370" s="252"/>
      <c r="L370" s="43"/>
      <c r="M370" s="253" t="s">
        <v>1</v>
      </c>
      <c r="N370" s="254" t="s">
        <v>39</v>
      </c>
      <c r="O370" s="90"/>
      <c r="P370" s="255">
        <f>O370*H370</f>
        <v>0</v>
      </c>
      <c r="Q370" s="255">
        <v>0</v>
      </c>
      <c r="R370" s="255">
        <f>Q370*H370</f>
        <v>0</v>
      </c>
      <c r="S370" s="255">
        <v>0.081000000000000003</v>
      </c>
      <c r="T370" s="256">
        <f>S370*H370</f>
        <v>1.9845000000000002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57" t="s">
        <v>194</v>
      </c>
      <c r="AT370" s="257" t="s">
        <v>190</v>
      </c>
      <c r="AU370" s="257" t="s">
        <v>85</v>
      </c>
      <c r="AY370" s="16" t="s">
        <v>188</v>
      </c>
      <c r="BE370" s="258">
        <f>IF(N370="základní",J370,0)</f>
        <v>0</v>
      </c>
      <c r="BF370" s="258">
        <f>IF(N370="snížená",J370,0)</f>
        <v>0</v>
      </c>
      <c r="BG370" s="258">
        <f>IF(N370="zákl. přenesená",J370,0)</f>
        <v>0</v>
      </c>
      <c r="BH370" s="258">
        <f>IF(N370="sníž. přenesená",J370,0)</f>
        <v>0</v>
      </c>
      <c r="BI370" s="258">
        <f>IF(N370="nulová",J370,0)</f>
        <v>0</v>
      </c>
      <c r="BJ370" s="16" t="s">
        <v>85</v>
      </c>
      <c r="BK370" s="258">
        <f>ROUND(I370*H370,2)</f>
        <v>0</v>
      </c>
      <c r="BL370" s="16" t="s">
        <v>194</v>
      </c>
      <c r="BM370" s="257" t="s">
        <v>1142</v>
      </c>
    </row>
    <row r="371" s="13" customFormat="1">
      <c r="A371" s="13"/>
      <c r="B371" s="259"/>
      <c r="C371" s="260"/>
      <c r="D371" s="261" t="s">
        <v>196</v>
      </c>
      <c r="E371" s="262" t="s">
        <v>1</v>
      </c>
      <c r="F371" s="263" t="s">
        <v>221</v>
      </c>
      <c r="G371" s="260"/>
      <c r="H371" s="262" t="s">
        <v>1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9" t="s">
        <v>196</v>
      </c>
      <c r="AU371" s="269" t="s">
        <v>85</v>
      </c>
      <c r="AV371" s="13" t="s">
        <v>80</v>
      </c>
      <c r="AW371" s="13" t="s">
        <v>30</v>
      </c>
      <c r="AX371" s="13" t="s">
        <v>73</v>
      </c>
      <c r="AY371" s="269" t="s">
        <v>188</v>
      </c>
    </row>
    <row r="372" s="14" customFormat="1">
      <c r="A372" s="14"/>
      <c r="B372" s="270"/>
      <c r="C372" s="271"/>
      <c r="D372" s="261" t="s">
        <v>196</v>
      </c>
      <c r="E372" s="272" t="s">
        <v>1</v>
      </c>
      <c r="F372" s="273" t="s">
        <v>1138</v>
      </c>
      <c r="G372" s="271"/>
      <c r="H372" s="274">
        <v>3.5</v>
      </c>
      <c r="I372" s="275"/>
      <c r="J372" s="271"/>
      <c r="K372" s="271"/>
      <c r="L372" s="276"/>
      <c r="M372" s="277"/>
      <c r="N372" s="278"/>
      <c r="O372" s="278"/>
      <c r="P372" s="278"/>
      <c r="Q372" s="278"/>
      <c r="R372" s="278"/>
      <c r="S372" s="278"/>
      <c r="T372" s="27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80" t="s">
        <v>196</v>
      </c>
      <c r="AU372" s="280" t="s">
        <v>85</v>
      </c>
      <c r="AV372" s="14" t="s">
        <v>85</v>
      </c>
      <c r="AW372" s="14" t="s">
        <v>30</v>
      </c>
      <c r="AX372" s="14" t="s">
        <v>73</v>
      </c>
      <c r="AY372" s="280" t="s">
        <v>188</v>
      </c>
    </row>
    <row r="373" s="14" customFormat="1">
      <c r="A373" s="14"/>
      <c r="B373" s="270"/>
      <c r="C373" s="271"/>
      <c r="D373" s="261" t="s">
        <v>196</v>
      </c>
      <c r="E373" s="272" t="s">
        <v>1</v>
      </c>
      <c r="F373" s="273" t="s">
        <v>1143</v>
      </c>
      <c r="G373" s="271"/>
      <c r="H373" s="274">
        <v>10.5</v>
      </c>
      <c r="I373" s="275"/>
      <c r="J373" s="271"/>
      <c r="K373" s="271"/>
      <c r="L373" s="276"/>
      <c r="M373" s="277"/>
      <c r="N373" s="278"/>
      <c r="O373" s="278"/>
      <c r="P373" s="278"/>
      <c r="Q373" s="278"/>
      <c r="R373" s="278"/>
      <c r="S373" s="278"/>
      <c r="T373" s="27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0" t="s">
        <v>196</v>
      </c>
      <c r="AU373" s="280" t="s">
        <v>85</v>
      </c>
      <c r="AV373" s="14" t="s">
        <v>85</v>
      </c>
      <c r="AW373" s="14" t="s">
        <v>30</v>
      </c>
      <c r="AX373" s="14" t="s">
        <v>73</v>
      </c>
      <c r="AY373" s="280" t="s">
        <v>188</v>
      </c>
    </row>
    <row r="374" s="14" customFormat="1">
      <c r="A374" s="14"/>
      <c r="B374" s="270"/>
      <c r="C374" s="271"/>
      <c r="D374" s="261" t="s">
        <v>196</v>
      </c>
      <c r="E374" s="272" t="s">
        <v>1</v>
      </c>
      <c r="F374" s="273" t="s">
        <v>1140</v>
      </c>
      <c r="G374" s="271"/>
      <c r="H374" s="274">
        <v>7</v>
      </c>
      <c r="I374" s="275"/>
      <c r="J374" s="271"/>
      <c r="K374" s="271"/>
      <c r="L374" s="276"/>
      <c r="M374" s="277"/>
      <c r="N374" s="278"/>
      <c r="O374" s="278"/>
      <c r="P374" s="278"/>
      <c r="Q374" s="278"/>
      <c r="R374" s="278"/>
      <c r="S374" s="278"/>
      <c r="T374" s="27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80" t="s">
        <v>196</v>
      </c>
      <c r="AU374" s="280" t="s">
        <v>85</v>
      </c>
      <c r="AV374" s="14" t="s">
        <v>85</v>
      </c>
      <c r="AW374" s="14" t="s">
        <v>30</v>
      </c>
      <c r="AX374" s="14" t="s">
        <v>73</v>
      </c>
      <c r="AY374" s="280" t="s">
        <v>188</v>
      </c>
    </row>
    <row r="375" s="14" customFormat="1">
      <c r="A375" s="14"/>
      <c r="B375" s="270"/>
      <c r="C375" s="271"/>
      <c r="D375" s="261" t="s">
        <v>196</v>
      </c>
      <c r="E375" s="272" t="s">
        <v>1</v>
      </c>
      <c r="F375" s="273" t="s">
        <v>1141</v>
      </c>
      <c r="G375" s="271"/>
      <c r="H375" s="274">
        <v>3.5</v>
      </c>
      <c r="I375" s="275"/>
      <c r="J375" s="271"/>
      <c r="K375" s="271"/>
      <c r="L375" s="276"/>
      <c r="M375" s="277"/>
      <c r="N375" s="278"/>
      <c r="O375" s="278"/>
      <c r="P375" s="278"/>
      <c r="Q375" s="278"/>
      <c r="R375" s="278"/>
      <c r="S375" s="278"/>
      <c r="T375" s="27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80" t="s">
        <v>196</v>
      </c>
      <c r="AU375" s="280" t="s">
        <v>85</v>
      </c>
      <c r="AV375" s="14" t="s">
        <v>85</v>
      </c>
      <c r="AW375" s="14" t="s">
        <v>30</v>
      </c>
      <c r="AX375" s="14" t="s">
        <v>73</v>
      </c>
      <c r="AY375" s="280" t="s">
        <v>188</v>
      </c>
    </row>
    <row r="376" s="2" customFormat="1" ht="21.75" customHeight="1">
      <c r="A376" s="37"/>
      <c r="B376" s="38"/>
      <c r="C376" s="245" t="s">
        <v>377</v>
      </c>
      <c r="D376" s="245" t="s">
        <v>190</v>
      </c>
      <c r="E376" s="246" t="s">
        <v>378</v>
      </c>
      <c r="F376" s="247" t="s">
        <v>379</v>
      </c>
      <c r="G376" s="248" t="s">
        <v>305</v>
      </c>
      <c r="H376" s="249">
        <v>98</v>
      </c>
      <c r="I376" s="250"/>
      <c r="J376" s="251">
        <f>ROUND(I376*H376,2)</f>
        <v>0</v>
      </c>
      <c r="K376" s="252"/>
      <c r="L376" s="43"/>
      <c r="M376" s="253" t="s">
        <v>1</v>
      </c>
      <c r="N376" s="254" t="s">
        <v>39</v>
      </c>
      <c r="O376" s="90"/>
      <c r="P376" s="255">
        <f>O376*H376</f>
        <v>0</v>
      </c>
      <c r="Q376" s="255">
        <v>0</v>
      </c>
      <c r="R376" s="255">
        <f>Q376*H376</f>
        <v>0</v>
      </c>
      <c r="S376" s="255">
        <v>0.027</v>
      </c>
      <c r="T376" s="256">
        <f>S376*H376</f>
        <v>2.6459999999999999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57" t="s">
        <v>194</v>
      </c>
      <c r="AT376" s="257" t="s">
        <v>190</v>
      </c>
      <c r="AU376" s="257" t="s">
        <v>85</v>
      </c>
      <c r="AY376" s="16" t="s">
        <v>188</v>
      </c>
      <c r="BE376" s="258">
        <f>IF(N376="základní",J376,0)</f>
        <v>0</v>
      </c>
      <c r="BF376" s="258">
        <f>IF(N376="snížená",J376,0)</f>
        <v>0</v>
      </c>
      <c r="BG376" s="258">
        <f>IF(N376="zákl. přenesená",J376,0)</f>
        <v>0</v>
      </c>
      <c r="BH376" s="258">
        <f>IF(N376="sníž. přenesená",J376,0)</f>
        <v>0</v>
      </c>
      <c r="BI376" s="258">
        <f>IF(N376="nulová",J376,0)</f>
        <v>0</v>
      </c>
      <c r="BJ376" s="16" t="s">
        <v>85</v>
      </c>
      <c r="BK376" s="258">
        <f>ROUND(I376*H376,2)</f>
        <v>0</v>
      </c>
      <c r="BL376" s="16" t="s">
        <v>194</v>
      </c>
      <c r="BM376" s="257" t="s">
        <v>1144</v>
      </c>
    </row>
    <row r="377" s="13" customFormat="1">
      <c r="A377" s="13"/>
      <c r="B377" s="259"/>
      <c r="C377" s="260"/>
      <c r="D377" s="261" t="s">
        <v>196</v>
      </c>
      <c r="E377" s="262" t="s">
        <v>1</v>
      </c>
      <c r="F377" s="263" t="s">
        <v>221</v>
      </c>
      <c r="G377" s="260"/>
      <c r="H377" s="262" t="s">
        <v>1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9" t="s">
        <v>196</v>
      </c>
      <c r="AU377" s="269" t="s">
        <v>85</v>
      </c>
      <c r="AV377" s="13" t="s">
        <v>80</v>
      </c>
      <c r="AW377" s="13" t="s">
        <v>30</v>
      </c>
      <c r="AX377" s="13" t="s">
        <v>73</v>
      </c>
      <c r="AY377" s="269" t="s">
        <v>188</v>
      </c>
    </row>
    <row r="378" s="13" customFormat="1">
      <c r="A378" s="13"/>
      <c r="B378" s="259"/>
      <c r="C378" s="260"/>
      <c r="D378" s="261" t="s">
        <v>196</v>
      </c>
      <c r="E378" s="262" t="s">
        <v>1</v>
      </c>
      <c r="F378" s="263" t="s">
        <v>221</v>
      </c>
      <c r="G378" s="260"/>
      <c r="H378" s="262" t="s">
        <v>1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196</v>
      </c>
      <c r="AU378" s="269" t="s">
        <v>85</v>
      </c>
      <c r="AV378" s="13" t="s">
        <v>80</v>
      </c>
      <c r="AW378" s="13" t="s">
        <v>30</v>
      </c>
      <c r="AX378" s="13" t="s">
        <v>73</v>
      </c>
      <c r="AY378" s="269" t="s">
        <v>188</v>
      </c>
    </row>
    <row r="379" s="14" customFormat="1">
      <c r="A379" s="14"/>
      <c r="B379" s="270"/>
      <c r="C379" s="271"/>
      <c r="D379" s="261" t="s">
        <v>196</v>
      </c>
      <c r="E379" s="272" t="s">
        <v>1</v>
      </c>
      <c r="F379" s="273" t="s">
        <v>1145</v>
      </c>
      <c r="G379" s="271"/>
      <c r="H379" s="274">
        <v>14</v>
      </c>
      <c r="I379" s="275"/>
      <c r="J379" s="271"/>
      <c r="K379" s="271"/>
      <c r="L379" s="276"/>
      <c r="M379" s="277"/>
      <c r="N379" s="278"/>
      <c r="O379" s="278"/>
      <c r="P379" s="278"/>
      <c r="Q379" s="278"/>
      <c r="R379" s="278"/>
      <c r="S379" s="278"/>
      <c r="T379" s="27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80" t="s">
        <v>196</v>
      </c>
      <c r="AU379" s="280" t="s">
        <v>85</v>
      </c>
      <c r="AV379" s="14" t="s">
        <v>85</v>
      </c>
      <c r="AW379" s="14" t="s">
        <v>30</v>
      </c>
      <c r="AX379" s="14" t="s">
        <v>73</v>
      </c>
      <c r="AY379" s="280" t="s">
        <v>188</v>
      </c>
    </row>
    <row r="380" s="14" customFormat="1">
      <c r="A380" s="14"/>
      <c r="B380" s="270"/>
      <c r="C380" s="271"/>
      <c r="D380" s="261" t="s">
        <v>196</v>
      </c>
      <c r="E380" s="272" t="s">
        <v>1</v>
      </c>
      <c r="F380" s="273" t="s">
        <v>1146</v>
      </c>
      <c r="G380" s="271"/>
      <c r="H380" s="274">
        <v>42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0" t="s">
        <v>196</v>
      </c>
      <c r="AU380" s="280" t="s">
        <v>85</v>
      </c>
      <c r="AV380" s="14" t="s">
        <v>85</v>
      </c>
      <c r="AW380" s="14" t="s">
        <v>30</v>
      </c>
      <c r="AX380" s="14" t="s">
        <v>73</v>
      </c>
      <c r="AY380" s="280" t="s">
        <v>188</v>
      </c>
    </row>
    <row r="381" s="14" customFormat="1">
      <c r="A381" s="14"/>
      <c r="B381" s="270"/>
      <c r="C381" s="271"/>
      <c r="D381" s="261" t="s">
        <v>196</v>
      </c>
      <c r="E381" s="272" t="s">
        <v>1</v>
      </c>
      <c r="F381" s="273" t="s">
        <v>1147</v>
      </c>
      <c r="G381" s="271"/>
      <c r="H381" s="274">
        <v>28</v>
      </c>
      <c r="I381" s="275"/>
      <c r="J381" s="271"/>
      <c r="K381" s="271"/>
      <c r="L381" s="276"/>
      <c r="M381" s="277"/>
      <c r="N381" s="278"/>
      <c r="O381" s="278"/>
      <c r="P381" s="278"/>
      <c r="Q381" s="278"/>
      <c r="R381" s="278"/>
      <c r="S381" s="278"/>
      <c r="T381" s="27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80" t="s">
        <v>196</v>
      </c>
      <c r="AU381" s="280" t="s">
        <v>85</v>
      </c>
      <c r="AV381" s="14" t="s">
        <v>85</v>
      </c>
      <c r="AW381" s="14" t="s">
        <v>30</v>
      </c>
      <c r="AX381" s="14" t="s">
        <v>73</v>
      </c>
      <c r="AY381" s="280" t="s">
        <v>188</v>
      </c>
    </row>
    <row r="382" s="14" customFormat="1">
      <c r="A382" s="14"/>
      <c r="B382" s="270"/>
      <c r="C382" s="271"/>
      <c r="D382" s="261" t="s">
        <v>196</v>
      </c>
      <c r="E382" s="272" t="s">
        <v>1</v>
      </c>
      <c r="F382" s="273" t="s">
        <v>1148</v>
      </c>
      <c r="G382" s="271"/>
      <c r="H382" s="274">
        <v>14</v>
      </c>
      <c r="I382" s="275"/>
      <c r="J382" s="271"/>
      <c r="K382" s="271"/>
      <c r="L382" s="276"/>
      <c r="M382" s="277"/>
      <c r="N382" s="278"/>
      <c r="O382" s="278"/>
      <c r="P382" s="278"/>
      <c r="Q382" s="278"/>
      <c r="R382" s="278"/>
      <c r="S382" s="278"/>
      <c r="T382" s="27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0" t="s">
        <v>196</v>
      </c>
      <c r="AU382" s="280" t="s">
        <v>85</v>
      </c>
      <c r="AV382" s="14" t="s">
        <v>85</v>
      </c>
      <c r="AW382" s="14" t="s">
        <v>30</v>
      </c>
      <c r="AX382" s="14" t="s">
        <v>73</v>
      </c>
      <c r="AY382" s="280" t="s">
        <v>188</v>
      </c>
    </row>
    <row r="383" s="12" customFormat="1" ht="22.8" customHeight="1">
      <c r="A383" s="12"/>
      <c r="B383" s="229"/>
      <c r="C383" s="230"/>
      <c r="D383" s="231" t="s">
        <v>72</v>
      </c>
      <c r="E383" s="243" t="s">
        <v>384</v>
      </c>
      <c r="F383" s="243" t="s">
        <v>385</v>
      </c>
      <c r="G383" s="230"/>
      <c r="H383" s="230"/>
      <c r="I383" s="233"/>
      <c r="J383" s="244">
        <f>BK383</f>
        <v>0</v>
      </c>
      <c r="K383" s="230"/>
      <c r="L383" s="235"/>
      <c r="M383" s="236"/>
      <c r="N383" s="237"/>
      <c r="O383" s="237"/>
      <c r="P383" s="238">
        <f>SUM(P384:P389)</f>
        <v>0</v>
      </c>
      <c r="Q383" s="237"/>
      <c r="R383" s="238">
        <f>SUM(R384:R389)</f>
        <v>0</v>
      </c>
      <c r="S383" s="237"/>
      <c r="T383" s="239">
        <f>SUM(T384:T389)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40" t="s">
        <v>80</v>
      </c>
      <c r="AT383" s="241" t="s">
        <v>72</v>
      </c>
      <c r="AU383" s="241" t="s">
        <v>80</v>
      </c>
      <c r="AY383" s="240" t="s">
        <v>188</v>
      </c>
      <c r="BK383" s="242">
        <f>SUM(BK384:BK389)</f>
        <v>0</v>
      </c>
    </row>
    <row r="384" s="2" customFormat="1" ht="16.5" customHeight="1">
      <c r="A384" s="37"/>
      <c r="B384" s="38"/>
      <c r="C384" s="245" t="s">
        <v>386</v>
      </c>
      <c r="D384" s="245" t="s">
        <v>190</v>
      </c>
      <c r="E384" s="246" t="s">
        <v>387</v>
      </c>
      <c r="F384" s="247" t="s">
        <v>388</v>
      </c>
      <c r="G384" s="248" t="s">
        <v>389</v>
      </c>
      <c r="H384" s="249">
        <v>11.823</v>
      </c>
      <c r="I384" s="250"/>
      <c r="J384" s="251">
        <f>ROUND(I384*H384,2)</f>
        <v>0</v>
      </c>
      <c r="K384" s="252"/>
      <c r="L384" s="43"/>
      <c r="M384" s="253" t="s">
        <v>1</v>
      </c>
      <c r="N384" s="254" t="s">
        <v>39</v>
      </c>
      <c r="O384" s="90"/>
      <c r="P384" s="255">
        <f>O384*H384</f>
        <v>0</v>
      </c>
      <c r="Q384" s="255">
        <v>0</v>
      </c>
      <c r="R384" s="255">
        <f>Q384*H384</f>
        <v>0</v>
      </c>
      <c r="S384" s="255">
        <v>0</v>
      </c>
      <c r="T384" s="256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57" t="s">
        <v>194</v>
      </c>
      <c r="AT384" s="257" t="s">
        <v>190</v>
      </c>
      <c r="AU384" s="257" t="s">
        <v>85</v>
      </c>
      <c r="AY384" s="16" t="s">
        <v>188</v>
      </c>
      <c r="BE384" s="258">
        <f>IF(N384="základní",J384,0)</f>
        <v>0</v>
      </c>
      <c r="BF384" s="258">
        <f>IF(N384="snížená",J384,0)</f>
        <v>0</v>
      </c>
      <c r="BG384" s="258">
        <f>IF(N384="zákl. přenesená",J384,0)</f>
        <v>0</v>
      </c>
      <c r="BH384" s="258">
        <f>IF(N384="sníž. přenesená",J384,0)</f>
        <v>0</v>
      </c>
      <c r="BI384" s="258">
        <f>IF(N384="nulová",J384,0)</f>
        <v>0</v>
      </c>
      <c r="BJ384" s="16" t="s">
        <v>85</v>
      </c>
      <c r="BK384" s="258">
        <f>ROUND(I384*H384,2)</f>
        <v>0</v>
      </c>
      <c r="BL384" s="16" t="s">
        <v>194</v>
      </c>
      <c r="BM384" s="257" t="s">
        <v>1149</v>
      </c>
    </row>
    <row r="385" s="2" customFormat="1" ht="21.75" customHeight="1">
      <c r="A385" s="37"/>
      <c r="B385" s="38"/>
      <c r="C385" s="245" t="s">
        <v>391</v>
      </c>
      <c r="D385" s="245" t="s">
        <v>190</v>
      </c>
      <c r="E385" s="246" t="s">
        <v>392</v>
      </c>
      <c r="F385" s="247" t="s">
        <v>393</v>
      </c>
      <c r="G385" s="248" t="s">
        <v>389</v>
      </c>
      <c r="H385" s="249">
        <v>11.823</v>
      </c>
      <c r="I385" s="250"/>
      <c r="J385" s="251">
        <f>ROUND(I385*H385,2)</f>
        <v>0</v>
      </c>
      <c r="K385" s="252"/>
      <c r="L385" s="43"/>
      <c r="M385" s="253" t="s">
        <v>1</v>
      </c>
      <c r="N385" s="254" t="s">
        <v>39</v>
      </c>
      <c r="O385" s="90"/>
      <c r="P385" s="255">
        <f>O385*H385</f>
        <v>0</v>
      </c>
      <c r="Q385" s="255">
        <v>0</v>
      </c>
      <c r="R385" s="255">
        <f>Q385*H385</f>
        <v>0</v>
      </c>
      <c r="S385" s="255">
        <v>0</v>
      </c>
      <c r="T385" s="256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57" t="s">
        <v>194</v>
      </c>
      <c r="AT385" s="257" t="s">
        <v>190</v>
      </c>
      <c r="AU385" s="257" t="s">
        <v>85</v>
      </c>
      <c r="AY385" s="16" t="s">
        <v>188</v>
      </c>
      <c r="BE385" s="258">
        <f>IF(N385="základní",J385,0)</f>
        <v>0</v>
      </c>
      <c r="BF385" s="258">
        <f>IF(N385="snížená",J385,0)</f>
        <v>0</v>
      </c>
      <c r="BG385" s="258">
        <f>IF(N385="zákl. přenesená",J385,0)</f>
        <v>0</v>
      </c>
      <c r="BH385" s="258">
        <f>IF(N385="sníž. přenesená",J385,0)</f>
        <v>0</v>
      </c>
      <c r="BI385" s="258">
        <f>IF(N385="nulová",J385,0)</f>
        <v>0</v>
      </c>
      <c r="BJ385" s="16" t="s">
        <v>85</v>
      </c>
      <c r="BK385" s="258">
        <f>ROUND(I385*H385,2)</f>
        <v>0</v>
      </c>
      <c r="BL385" s="16" t="s">
        <v>194</v>
      </c>
      <c r="BM385" s="257" t="s">
        <v>1150</v>
      </c>
    </row>
    <row r="386" s="2" customFormat="1" ht="21.75" customHeight="1">
      <c r="A386" s="37"/>
      <c r="B386" s="38"/>
      <c r="C386" s="245" t="s">
        <v>395</v>
      </c>
      <c r="D386" s="245" t="s">
        <v>190</v>
      </c>
      <c r="E386" s="246" t="s">
        <v>396</v>
      </c>
      <c r="F386" s="247" t="s">
        <v>397</v>
      </c>
      <c r="G386" s="248" t="s">
        <v>389</v>
      </c>
      <c r="H386" s="249">
        <v>11.823</v>
      </c>
      <c r="I386" s="250"/>
      <c r="J386" s="251">
        <f>ROUND(I386*H386,2)</f>
        <v>0</v>
      </c>
      <c r="K386" s="252"/>
      <c r="L386" s="43"/>
      <c r="M386" s="253" t="s">
        <v>1</v>
      </c>
      <c r="N386" s="254" t="s">
        <v>39</v>
      </c>
      <c r="O386" s="90"/>
      <c r="P386" s="255">
        <f>O386*H386</f>
        <v>0</v>
      </c>
      <c r="Q386" s="255">
        <v>0</v>
      </c>
      <c r="R386" s="255">
        <f>Q386*H386</f>
        <v>0</v>
      </c>
      <c r="S386" s="255">
        <v>0</v>
      </c>
      <c r="T386" s="25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57" t="s">
        <v>194</v>
      </c>
      <c r="AT386" s="257" t="s">
        <v>190</v>
      </c>
      <c r="AU386" s="257" t="s">
        <v>85</v>
      </c>
      <c r="AY386" s="16" t="s">
        <v>188</v>
      </c>
      <c r="BE386" s="258">
        <f>IF(N386="základní",J386,0)</f>
        <v>0</v>
      </c>
      <c r="BF386" s="258">
        <f>IF(N386="snížená",J386,0)</f>
        <v>0</v>
      </c>
      <c r="BG386" s="258">
        <f>IF(N386="zákl. přenesená",J386,0)</f>
        <v>0</v>
      </c>
      <c r="BH386" s="258">
        <f>IF(N386="sníž. přenesená",J386,0)</f>
        <v>0</v>
      </c>
      <c r="BI386" s="258">
        <f>IF(N386="nulová",J386,0)</f>
        <v>0</v>
      </c>
      <c r="BJ386" s="16" t="s">
        <v>85</v>
      </c>
      <c r="BK386" s="258">
        <f>ROUND(I386*H386,2)</f>
        <v>0</v>
      </c>
      <c r="BL386" s="16" t="s">
        <v>194</v>
      </c>
      <c r="BM386" s="257" t="s">
        <v>1151</v>
      </c>
    </row>
    <row r="387" s="2" customFormat="1" ht="21.75" customHeight="1">
      <c r="A387" s="37"/>
      <c r="B387" s="38"/>
      <c r="C387" s="245" t="s">
        <v>399</v>
      </c>
      <c r="D387" s="245" t="s">
        <v>190</v>
      </c>
      <c r="E387" s="246" t="s">
        <v>400</v>
      </c>
      <c r="F387" s="247" t="s">
        <v>401</v>
      </c>
      <c r="G387" s="248" t="s">
        <v>389</v>
      </c>
      <c r="H387" s="249">
        <v>130.053</v>
      </c>
      <c r="I387" s="250"/>
      <c r="J387" s="251">
        <f>ROUND(I387*H387,2)</f>
        <v>0</v>
      </c>
      <c r="K387" s="252"/>
      <c r="L387" s="43"/>
      <c r="M387" s="253" t="s">
        <v>1</v>
      </c>
      <c r="N387" s="254" t="s">
        <v>39</v>
      </c>
      <c r="O387" s="90"/>
      <c r="P387" s="255">
        <f>O387*H387</f>
        <v>0</v>
      </c>
      <c r="Q387" s="255">
        <v>0</v>
      </c>
      <c r="R387" s="255">
        <f>Q387*H387</f>
        <v>0</v>
      </c>
      <c r="S387" s="255">
        <v>0</v>
      </c>
      <c r="T387" s="25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57" t="s">
        <v>194</v>
      </c>
      <c r="AT387" s="257" t="s">
        <v>190</v>
      </c>
      <c r="AU387" s="257" t="s">
        <v>85</v>
      </c>
      <c r="AY387" s="16" t="s">
        <v>188</v>
      </c>
      <c r="BE387" s="258">
        <f>IF(N387="základní",J387,0)</f>
        <v>0</v>
      </c>
      <c r="BF387" s="258">
        <f>IF(N387="snížená",J387,0)</f>
        <v>0</v>
      </c>
      <c r="BG387" s="258">
        <f>IF(N387="zákl. přenesená",J387,0)</f>
        <v>0</v>
      </c>
      <c r="BH387" s="258">
        <f>IF(N387="sníž. přenesená",J387,0)</f>
        <v>0</v>
      </c>
      <c r="BI387" s="258">
        <f>IF(N387="nulová",J387,0)</f>
        <v>0</v>
      </c>
      <c r="BJ387" s="16" t="s">
        <v>85</v>
      </c>
      <c r="BK387" s="258">
        <f>ROUND(I387*H387,2)</f>
        <v>0</v>
      </c>
      <c r="BL387" s="16" t="s">
        <v>194</v>
      </c>
      <c r="BM387" s="257" t="s">
        <v>1152</v>
      </c>
    </row>
    <row r="388" s="14" customFormat="1">
      <c r="A388" s="14"/>
      <c r="B388" s="270"/>
      <c r="C388" s="271"/>
      <c r="D388" s="261" t="s">
        <v>196</v>
      </c>
      <c r="E388" s="271"/>
      <c r="F388" s="273" t="s">
        <v>1153</v>
      </c>
      <c r="G388" s="271"/>
      <c r="H388" s="274">
        <v>130.053</v>
      </c>
      <c r="I388" s="275"/>
      <c r="J388" s="271"/>
      <c r="K388" s="271"/>
      <c r="L388" s="276"/>
      <c r="M388" s="277"/>
      <c r="N388" s="278"/>
      <c r="O388" s="278"/>
      <c r="P388" s="278"/>
      <c r="Q388" s="278"/>
      <c r="R388" s="278"/>
      <c r="S388" s="278"/>
      <c r="T388" s="27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80" t="s">
        <v>196</v>
      </c>
      <c r="AU388" s="280" t="s">
        <v>85</v>
      </c>
      <c r="AV388" s="14" t="s">
        <v>85</v>
      </c>
      <c r="AW388" s="14" t="s">
        <v>4</v>
      </c>
      <c r="AX388" s="14" t="s">
        <v>80</v>
      </c>
      <c r="AY388" s="280" t="s">
        <v>188</v>
      </c>
    </row>
    <row r="389" s="2" customFormat="1" ht="33" customHeight="1">
      <c r="A389" s="37"/>
      <c r="B389" s="38"/>
      <c r="C389" s="245" t="s">
        <v>404</v>
      </c>
      <c r="D389" s="245" t="s">
        <v>190</v>
      </c>
      <c r="E389" s="246" t="s">
        <v>405</v>
      </c>
      <c r="F389" s="247" t="s">
        <v>406</v>
      </c>
      <c r="G389" s="248" t="s">
        <v>389</v>
      </c>
      <c r="H389" s="249">
        <v>11.823</v>
      </c>
      <c r="I389" s="250"/>
      <c r="J389" s="251">
        <f>ROUND(I389*H389,2)</f>
        <v>0</v>
      </c>
      <c r="K389" s="252"/>
      <c r="L389" s="43"/>
      <c r="M389" s="253" t="s">
        <v>1</v>
      </c>
      <c r="N389" s="254" t="s">
        <v>39</v>
      </c>
      <c r="O389" s="90"/>
      <c r="P389" s="255">
        <f>O389*H389</f>
        <v>0</v>
      </c>
      <c r="Q389" s="255">
        <v>0</v>
      </c>
      <c r="R389" s="255">
        <f>Q389*H389</f>
        <v>0</v>
      </c>
      <c r="S389" s="255">
        <v>0</v>
      </c>
      <c r="T389" s="256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57" t="s">
        <v>194</v>
      </c>
      <c r="AT389" s="257" t="s">
        <v>190</v>
      </c>
      <c r="AU389" s="257" t="s">
        <v>85</v>
      </c>
      <c r="AY389" s="16" t="s">
        <v>188</v>
      </c>
      <c r="BE389" s="258">
        <f>IF(N389="základní",J389,0)</f>
        <v>0</v>
      </c>
      <c r="BF389" s="258">
        <f>IF(N389="snížená",J389,0)</f>
        <v>0</v>
      </c>
      <c r="BG389" s="258">
        <f>IF(N389="zákl. přenesená",J389,0)</f>
        <v>0</v>
      </c>
      <c r="BH389" s="258">
        <f>IF(N389="sníž. přenesená",J389,0)</f>
        <v>0</v>
      </c>
      <c r="BI389" s="258">
        <f>IF(N389="nulová",J389,0)</f>
        <v>0</v>
      </c>
      <c r="BJ389" s="16" t="s">
        <v>85</v>
      </c>
      <c r="BK389" s="258">
        <f>ROUND(I389*H389,2)</f>
        <v>0</v>
      </c>
      <c r="BL389" s="16" t="s">
        <v>194</v>
      </c>
      <c r="BM389" s="257" t="s">
        <v>1154</v>
      </c>
    </row>
    <row r="390" s="12" customFormat="1" ht="22.8" customHeight="1">
      <c r="A390" s="12"/>
      <c r="B390" s="229"/>
      <c r="C390" s="230"/>
      <c r="D390" s="231" t="s">
        <v>72</v>
      </c>
      <c r="E390" s="243" t="s">
        <v>408</v>
      </c>
      <c r="F390" s="243" t="s">
        <v>409</v>
      </c>
      <c r="G390" s="230"/>
      <c r="H390" s="230"/>
      <c r="I390" s="233"/>
      <c r="J390" s="244">
        <f>BK390</f>
        <v>0</v>
      </c>
      <c r="K390" s="230"/>
      <c r="L390" s="235"/>
      <c r="M390" s="236"/>
      <c r="N390" s="237"/>
      <c r="O390" s="237"/>
      <c r="P390" s="238">
        <f>SUM(P391:P392)</f>
        <v>0</v>
      </c>
      <c r="Q390" s="237"/>
      <c r="R390" s="238">
        <f>SUM(R391:R392)</f>
        <v>0</v>
      </c>
      <c r="S390" s="237"/>
      <c r="T390" s="239">
        <f>SUM(T391:T392)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40" t="s">
        <v>80</v>
      </c>
      <c r="AT390" s="241" t="s">
        <v>72</v>
      </c>
      <c r="AU390" s="241" t="s">
        <v>80</v>
      </c>
      <c r="AY390" s="240" t="s">
        <v>188</v>
      </c>
      <c r="BK390" s="242">
        <f>SUM(BK391:BK392)</f>
        <v>0</v>
      </c>
    </row>
    <row r="391" s="2" customFormat="1" ht="21.75" customHeight="1">
      <c r="A391" s="37"/>
      <c r="B391" s="38"/>
      <c r="C391" s="245" t="s">
        <v>410</v>
      </c>
      <c r="D391" s="245" t="s">
        <v>190</v>
      </c>
      <c r="E391" s="246" t="s">
        <v>411</v>
      </c>
      <c r="F391" s="247" t="s">
        <v>412</v>
      </c>
      <c r="G391" s="248" t="s">
        <v>389</v>
      </c>
      <c r="H391" s="249">
        <v>26.178999999999998</v>
      </c>
      <c r="I391" s="250"/>
      <c r="J391" s="251">
        <f>ROUND(I391*H391,2)</f>
        <v>0</v>
      </c>
      <c r="K391" s="252"/>
      <c r="L391" s="43"/>
      <c r="M391" s="253" t="s">
        <v>1</v>
      </c>
      <c r="N391" s="254" t="s">
        <v>39</v>
      </c>
      <c r="O391" s="90"/>
      <c r="P391" s="255">
        <f>O391*H391</f>
        <v>0</v>
      </c>
      <c r="Q391" s="255">
        <v>0</v>
      </c>
      <c r="R391" s="255">
        <f>Q391*H391</f>
        <v>0</v>
      </c>
      <c r="S391" s="255">
        <v>0</v>
      </c>
      <c r="T391" s="25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57" t="s">
        <v>194</v>
      </c>
      <c r="AT391" s="257" t="s">
        <v>190</v>
      </c>
      <c r="AU391" s="257" t="s">
        <v>85</v>
      </c>
      <c r="AY391" s="16" t="s">
        <v>188</v>
      </c>
      <c r="BE391" s="258">
        <f>IF(N391="základní",J391,0)</f>
        <v>0</v>
      </c>
      <c r="BF391" s="258">
        <f>IF(N391="snížená",J391,0)</f>
        <v>0</v>
      </c>
      <c r="BG391" s="258">
        <f>IF(N391="zákl. přenesená",J391,0)</f>
        <v>0</v>
      </c>
      <c r="BH391" s="258">
        <f>IF(N391="sníž. přenesená",J391,0)</f>
        <v>0</v>
      </c>
      <c r="BI391" s="258">
        <f>IF(N391="nulová",J391,0)</f>
        <v>0</v>
      </c>
      <c r="BJ391" s="16" t="s">
        <v>85</v>
      </c>
      <c r="BK391" s="258">
        <f>ROUND(I391*H391,2)</f>
        <v>0</v>
      </c>
      <c r="BL391" s="16" t="s">
        <v>194</v>
      </c>
      <c r="BM391" s="257" t="s">
        <v>1155</v>
      </c>
    </row>
    <row r="392" s="2" customFormat="1" ht="21.75" customHeight="1">
      <c r="A392" s="37"/>
      <c r="B392" s="38"/>
      <c r="C392" s="245" t="s">
        <v>414</v>
      </c>
      <c r="D392" s="245" t="s">
        <v>190</v>
      </c>
      <c r="E392" s="246" t="s">
        <v>415</v>
      </c>
      <c r="F392" s="247" t="s">
        <v>416</v>
      </c>
      <c r="G392" s="248" t="s">
        <v>417</v>
      </c>
      <c r="H392" s="249">
        <v>1</v>
      </c>
      <c r="I392" s="250"/>
      <c r="J392" s="251">
        <f>ROUND(I392*H392,2)</f>
        <v>0</v>
      </c>
      <c r="K392" s="252"/>
      <c r="L392" s="43"/>
      <c r="M392" s="253" t="s">
        <v>1</v>
      </c>
      <c r="N392" s="254" t="s">
        <v>39</v>
      </c>
      <c r="O392" s="90"/>
      <c r="P392" s="255">
        <f>O392*H392</f>
        <v>0</v>
      </c>
      <c r="Q392" s="255">
        <v>0</v>
      </c>
      <c r="R392" s="255">
        <f>Q392*H392</f>
        <v>0</v>
      </c>
      <c r="S392" s="255">
        <v>0</v>
      </c>
      <c r="T392" s="256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57" t="s">
        <v>194</v>
      </c>
      <c r="AT392" s="257" t="s">
        <v>190</v>
      </c>
      <c r="AU392" s="257" t="s">
        <v>85</v>
      </c>
      <c r="AY392" s="16" t="s">
        <v>188</v>
      </c>
      <c r="BE392" s="258">
        <f>IF(N392="základní",J392,0)</f>
        <v>0</v>
      </c>
      <c r="BF392" s="258">
        <f>IF(N392="snížená",J392,0)</f>
        <v>0</v>
      </c>
      <c r="BG392" s="258">
        <f>IF(N392="zákl. přenesená",J392,0)</f>
        <v>0</v>
      </c>
      <c r="BH392" s="258">
        <f>IF(N392="sníž. přenesená",J392,0)</f>
        <v>0</v>
      </c>
      <c r="BI392" s="258">
        <f>IF(N392="nulová",J392,0)</f>
        <v>0</v>
      </c>
      <c r="BJ392" s="16" t="s">
        <v>85</v>
      </c>
      <c r="BK392" s="258">
        <f>ROUND(I392*H392,2)</f>
        <v>0</v>
      </c>
      <c r="BL392" s="16" t="s">
        <v>194</v>
      </c>
      <c r="BM392" s="257" t="s">
        <v>1156</v>
      </c>
    </row>
    <row r="393" s="12" customFormat="1" ht="25.92" customHeight="1">
      <c r="A393" s="12"/>
      <c r="B393" s="229"/>
      <c r="C393" s="230"/>
      <c r="D393" s="231" t="s">
        <v>72</v>
      </c>
      <c r="E393" s="232" t="s">
        <v>419</v>
      </c>
      <c r="F393" s="232" t="s">
        <v>420</v>
      </c>
      <c r="G393" s="230"/>
      <c r="H393" s="230"/>
      <c r="I393" s="233"/>
      <c r="J393" s="234">
        <f>BK393</f>
        <v>0</v>
      </c>
      <c r="K393" s="230"/>
      <c r="L393" s="235"/>
      <c r="M393" s="236"/>
      <c r="N393" s="237"/>
      <c r="O393" s="237"/>
      <c r="P393" s="238">
        <f>P394+P407+P418+P429+P432+P450</f>
        <v>0</v>
      </c>
      <c r="Q393" s="237"/>
      <c r="R393" s="238">
        <f>R394+R407+R418+R429+R432+R450</f>
        <v>4.8084040000000003</v>
      </c>
      <c r="S393" s="237"/>
      <c r="T393" s="239">
        <f>T394+T407+T418+T429+T432+T450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40" t="s">
        <v>85</v>
      </c>
      <c r="AT393" s="241" t="s">
        <v>72</v>
      </c>
      <c r="AU393" s="241" t="s">
        <v>73</v>
      </c>
      <c r="AY393" s="240" t="s">
        <v>188</v>
      </c>
      <c r="BK393" s="242">
        <f>BK394+BK407+BK418+BK429+BK432+BK450</f>
        <v>0</v>
      </c>
    </row>
    <row r="394" s="12" customFormat="1" ht="22.8" customHeight="1">
      <c r="A394" s="12"/>
      <c r="B394" s="229"/>
      <c r="C394" s="230"/>
      <c r="D394" s="231" t="s">
        <v>72</v>
      </c>
      <c r="E394" s="243" t="s">
        <v>421</v>
      </c>
      <c r="F394" s="243" t="s">
        <v>422</v>
      </c>
      <c r="G394" s="230"/>
      <c r="H394" s="230"/>
      <c r="I394" s="233"/>
      <c r="J394" s="244">
        <f>BK394</f>
        <v>0</v>
      </c>
      <c r="K394" s="230"/>
      <c r="L394" s="235"/>
      <c r="M394" s="236"/>
      <c r="N394" s="237"/>
      <c r="O394" s="237"/>
      <c r="P394" s="238">
        <f>SUM(P395:P406)</f>
        <v>0</v>
      </c>
      <c r="Q394" s="237"/>
      <c r="R394" s="238">
        <f>SUM(R395:R406)</f>
        <v>0.040979999999999996</v>
      </c>
      <c r="S394" s="237"/>
      <c r="T394" s="239">
        <f>SUM(T395:T406)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40" t="s">
        <v>85</v>
      </c>
      <c r="AT394" s="241" t="s">
        <v>72</v>
      </c>
      <c r="AU394" s="241" t="s">
        <v>80</v>
      </c>
      <c r="AY394" s="240" t="s">
        <v>188</v>
      </c>
      <c r="BK394" s="242">
        <f>SUM(BK395:BK406)</f>
        <v>0</v>
      </c>
    </row>
    <row r="395" s="2" customFormat="1" ht="21.75" customHeight="1">
      <c r="A395" s="37"/>
      <c r="B395" s="38"/>
      <c r="C395" s="245" t="s">
        <v>423</v>
      </c>
      <c r="D395" s="245" t="s">
        <v>190</v>
      </c>
      <c r="E395" s="246" t="s">
        <v>424</v>
      </c>
      <c r="F395" s="247" t="s">
        <v>425</v>
      </c>
      <c r="G395" s="248" t="s">
        <v>193</v>
      </c>
      <c r="H395" s="249">
        <v>6</v>
      </c>
      <c r="I395" s="250"/>
      <c r="J395" s="251">
        <f>ROUND(I395*H395,2)</f>
        <v>0</v>
      </c>
      <c r="K395" s="252"/>
      <c r="L395" s="43"/>
      <c r="M395" s="253" t="s">
        <v>1</v>
      </c>
      <c r="N395" s="254" t="s">
        <v>39</v>
      </c>
      <c r="O395" s="90"/>
      <c r="P395" s="255">
        <f>O395*H395</f>
        <v>0</v>
      </c>
      <c r="Q395" s="255">
        <v>0.0018699999999999999</v>
      </c>
      <c r="R395" s="255">
        <f>Q395*H395</f>
        <v>0.011219999999999999</v>
      </c>
      <c r="S395" s="255">
        <v>0</v>
      </c>
      <c r="T395" s="25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57" t="s">
        <v>345</v>
      </c>
      <c r="AT395" s="257" t="s">
        <v>190</v>
      </c>
      <c r="AU395" s="257" t="s">
        <v>85</v>
      </c>
      <c r="AY395" s="16" t="s">
        <v>188</v>
      </c>
      <c r="BE395" s="258">
        <f>IF(N395="základní",J395,0)</f>
        <v>0</v>
      </c>
      <c r="BF395" s="258">
        <f>IF(N395="snížená",J395,0)</f>
        <v>0</v>
      </c>
      <c r="BG395" s="258">
        <f>IF(N395="zákl. přenesená",J395,0)</f>
        <v>0</v>
      </c>
      <c r="BH395" s="258">
        <f>IF(N395="sníž. přenesená",J395,0)</f>
        <v>0</v>
      </c>
      <c r="BI395" s="258">
        <f>IF(N395="nulová",J395,0)</f>
        <v>0</v>
      </c>
      <c r="BJ395" s="16" t="s">
        <v>85</v>
      </c>
      <c r="BK395" s="258">
        <f>ROUND(I395*H395,2)</f>
        <v>0</v>
      </c>
      <c r="BL395" s="16" t="s">
        <v>345</v>
      </c>
      <c r="BM395" s="257" t="s">
        <v>1157</v>
      </c>
    </row>
    <row r="396" s="2" customFormat="1" ht="16.5" customHeight="1">
      <c r="A396" s="37"/>
      <c r="B396" s="38"/>
      <c r="C396" s="245" t="s">
        <v>427</v>
      </c>
      <c r="D396" s="245" t="s">
        <v>190</v>
      </c>
      <c r="E396" s="246" t="s">
        <v>428</v>
      </c>
      <c r="F396" s="247" t="s">
        <v>429</v>
      </c>
      <c r="G396" s="248" t="s">
        <v>305</v>
      </c>
      <c r="H396" s="249">
        <v>24</v>
      </c>
      <c r="I396" s="250"/>
      <c r="J396" s="251">
        <f>ROUND(I396*H396,2)</f>
        <v>0</v>
      </c>
      <c r="K396" s="252"/>
      <c r="L396" s="43"/>
      <c r="M396" s="253" t="s">
        <v>1</v>
      </c>
      <c r="N396" s="254" t="s">
        <v>39</v>
      </c>
      <c r="O396" s="90"/>
      <c r="P396" s="255">
        <f>O396*H396</f>
        <v>0</v>
      </c>
      <c r="Q396" s="255">
        <v>0.00029</v>
      </c>
      <c r="R396" s="255">
        <f>Q396*H396</f>
        <v>0.00696</v>
      </c>
      <c r="S396" s="255">
        <v>0</v>
      </c>
      <c r="T396" s="256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57" t="s">
        <v>345</v>
      </c>
      <c r="AT396" s="257" t="s">
        <v>190</v>
      </c>
      <c r="AU396" s="257" t="s">
        <v>85</v>
      </c>
      <c r="AY396" s="16" t="s">
        <v>188</v>
      </c>
      <c r="BE396" s="258">
        <f>IF(N396="základní",J396,0)</f>
        <v>0</v>
      </c>
      <c r="BF396" s="258">
        <f>IF(N396="snížená",J396,0)</f>
        <v>0</v>
      </c>
      <c r="BG396" s="258">
        <f>IF(N396="zákl. přenesená",J396,0)</f>
        <v>0</v>
      </c>
      <c r="BH396" s="258">
        <f>IF(N396="sníž. přenesená",J396,0)</f>
        <v>0</v>
      </c>
      <c r="BI396" s="258">
        <f>IF(N396="nulová",J396,0)</f>
        <v>0</v>
      </c>
      <c r="BJ396" s="16" t="s">
        <v>85</v>
      </c>
      <c r="BK396" s="258">
        <f>ROUND(I396*H396,2)</f>
        <v>0</v>
      </c>
      <c r="BL396" s="16" t="s">
        <v>345</v>
      </c>
      <c r="BM396" s="257" t="s">
        <v>1158</v>
      </c>
    </row>
    <row r="397" s="14" customFormat="1">
      <c r="A397" s="14"/>
      <c r="B397" s="270"/>
      <c r="C397" s="271"/>
      <c r="D397" s="261" t="s">
        <v>196</v>
      </c>
      <c r="E397" s="272" t="s">
        <v>1</v>
      </c>
      <c r="F397" s="273" t="s">
        <v>1159</v>
      </c>
      <c r="G397" s="271"/>
      <c r="H397" s="274">
        <v>24</v>
      </c>
      <c r="I397" s="275"/>
      <c r="J397" s="271"/>
      <c r="K397" s="271"/>
      <c r="L397" s="276"/>
      <c r="M397" s="277"/>
      <c r="N397" s="278"/>
      <c r="O397" s="278"/>
      <c r="P397" s="278"/>
      <c r="Q397" s="278"/>
      <c r="R397" s="278"/>
      <c r="S397" s="278"/>
      <c r="T397" s="27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80" t="s">
        <v>196</v>
      </c>
      <c r="AU397" s="280" t="s">
        <v>85</v>
      </c>
      <c r="AV397" s="14" t="s">
        <v>85</v>
      </c>
      <c r="AW397" s="14" t="s">
        <v>30</v>
      </c>
      <c r="AX397" s="14" t="s">
        <v>73</v>
      </c>
      <c r="AY397" s="280" t="s">
        <v>188</v>
      </c>
    </row>
    <row r="398" s="2" customFormat="1" ht="16.5" customHeight="1">
      <c r="A398" s="37"/>
      <c r="B398" s="38"/>
      <c r="C398" s="245" t="s">
        <v>432</v>
      </c>
      <c r="D398" s="245" t="s">
        <v>190</v>
      </c>
      <c r="E398" s="246" t="s">
        <v>433</v>
      </c>
      <c r="F398" s="247" t="s">
        <v>434</v>
      </c>
      <c r="G398" s="248" t="s">
        <v>305</v>
      </c>
      <c r="H398" s="249">
        <v>48</v>
      </c>
      <c r="I398" s="250"/>
      <c r="J398" s="251">
        <f>ROUND(I398*H398,2)</f>
        <v>0</v>
      </c>
      <c r="K398" s="252"/>
      <c r="L398" s="43"/>
      <c r="M398" s="253" t="s">
        <v>1</v>
      </c>
      <c r="N398" s="254" t="s">
        <v>39</v>
      </c>
      <c r="O398" s="90"/>
      <c r="P398" s="255">
        <f>O398*H398</f>
        <v>0</v>
      </c>
      <c r="Q398" s="255">
        <v>0.00035</v>
      </c>
      <c r="R398" s="255">
        <f>Q398*H398</f>
        <v>0.016799999999999999</v>
      </c>
      <c r="S398" s="255">
        <v>0</v>
      </c>
      <c r="T398" s="25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57" t="s">
        <v>345</v>
      </c>
      <c r="AT398" s="257" t="s">
        <v>190</v>
      </c>
      <c r="AU398" s="257" t="s">
        <v>85</v>
      </c>
      <c r="AY398" s="16" t="s">
        <v>188</v>
      </c>
      <c r="BE398" s="258">
        <f>IF(N398="základní",J398,0)</f>
        <v>0</v>
      </c>
      <c r="BF398" s="258">
        <f>IF(N398="snížená",J398,0)</f>
        <v>0</v>
      </c>
      <c r="BG398" s="258">
        <f>IF(N398="zákl. přenesená",J398,0)</f>
        <v>0</v>
      </c>
      <c r="BH398" s="258">
        <f>IF(N398="sníž. přenesená",J398,0)</f>
        <v>0</v>
      </c>
      <c r="BI398" s="258">
        <f>IF(N398="nulová",J398,0)</f>
        <v>0</v>
      </c>
      <c r="BJ398" s="16" t="s">
        <v>85</v>
      </c>
      <c r="BK398" s="258">
        <f>ROUND(I398*H398,2)</f>
        <v>0</v>
      </c>
      <c r="BL398" s="16" t="s">
        <v>345</v>
      </c>
      <c r="BM398" s="257" t="s">
        <v>1160</v>
      </c>
    </row>
    <row r="399" s="14" customFormat="1">
      <c r="A399" s="14"/>
      <c r="B399" s="270"/>
      <c r="C399" s="271"/>
      <c r="D399" s="261" t="s">
        <v>196</v>
      </c>
      <c r="E399" s="272" t="s">
        <v>1</v>
      </c>
      <c r="F399" s="273" t="s">
        <v>1161</v>
      </c>
      <c r="G399" s="271"/>
      <c r="H399" s="274">
        <v>48</v>
      </c>
      <c r="I399" s="275"/>
      <c r="J399" s="271"/>
      <c r="K399" s="271"/>
      <c r="L399" s="276"/>
      <c r="M399" s="277"/>
      <c r="N399" s="278"/>
      <c r="O399" s="278"/>
      <c r="P399" s="278"/>
      <c r="Q399" s="278"/>
      <c r="R399" s="278"/>
      <c r="S399" s="278"/>
      <c r="T399" s="27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0" t="s">
        <v>196</v>
      </c>
      <c r="AU399" s="280" t="s">
        <v>85</v>
      </c>
      <c r="AV399" s="14" t="s">
        <v>85</v>
      </c>
      <c r="AW399" s="14" t="s">
        <v>30</v>
      </c>
      <c r="AX399" s="14" t="s">
        <v>73</v>
      </c>
      <c r="AY399" s="280" t="s">
        <v>188</v>
      </c>
    </row>
    <row r="400" s="2" customFormat="1" ht="21.75" customHeight="1">
      <c r="A400" s="37"/>
      <c r="B400" s="38"/>
      <c r="C400" s="245" t="s">
        <v>437</v>
      </c>
      <c r="D400" s="245" t="s">
        <v>190</v>
      </c>
      <c r="E400" s="246" t="s">
        <v>438</v>
      </c>
      <c r="F400" s="247" t="s">
        <v>439</v>
      </c>
      <c r="G400" s="248" t="s">
        <v>193</v>
      </c>
      <c r="H400" s="249">
        <v>12</v>
      </c>
      <c r="I400" s="250"/>
      <c r="J400" s="251">
        <f>ROUND(I400*H400,2)</f>
        <v>0</v>
      </c>
      <c r="K400" s="252"/>
      <c r="L400" s="43"/>
      <c r="M400" s="253" t="s">
        <v>1</v>
      </c>
      <c r="N400" s="254" t="s">
        <v>39</v>
      </c>
      <c r="O400" s="90"/>
      <c r="P400" s="255">
        <f>O400*H400</f>
        <v>0</v>
      </c>
      <c r="Q400" s="255">
        <v>0.00050000000000000001</v>
      </c>
      <c r="R400" s="255">
        <f>Q400*H400</f>
        <v>0.0060000000000000001</v>
      </c>
      <c r="S400" s="255">
        <v>0</v>
      </c>
      <c r="T400" s="256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57" t="s">
        <v>345</v>
      </c>
      <c r="AT400" s="257" t="s">
        <v>190</v>
      </c>
      <c r="AU400" s="257" t="s">
        <v>85</v>
      </c>
      <c r="AY400" s="16" t="s">
        <v>188</v>
      </c>
      <c r="BE400" s="258">
        <f>IF(N400="základní",J400,0)</f>
        <v>0</v>
      </c>
      <c r="BF400" s="258">
        <f>IF(N400="snížená",J400,0)</f>
        <v>0</v>
      </c>
      <c r="BG400" s="258">
        <f>IF(N400="zákl. přenesená",J400,0)</f>
        <v>0</v>
      </c>
      <c r="BH400" s="258">
        <f>IF(N400="sníž. přenesená",J400,0)</f>
        <v>0</v>
      </c>
      <c r="BI400" s="258">
        <f>IF(N400="nulová",J400,0)</f>
        <v>0</v>
      </c>
      <c r="BJ400" s="16" t="s">
        <v>85</v>
      </c>
      <c r="BK400" s="258">
        <f>ROUND(I400*H400,2)</f>
        <v>0</v>
      </c>
      <c r="BL400" s="16" t="s">
        <v>345</v>
      </c>
      <c r="BM400" s="257" t="s">
        <v>1162</v>
      </c>
    </row>
    <row r="401" s="14" customFormat="1">
      <c r="A401" s="14"/>
      <c r="B401" s="270"/>
      <c r="C401" s="271"/>
      <c r="D401" s="261" t="s">
        <v>196</v>
      </c>
      <c r="E401" s="272" t="s">
        <v>1</v>
      </c>
      <c r="F401" s="273" t="s">
        <v>1163</v>
      </c>
      <c r="G401" s="271"/>
      <c r="H401" s="274">
        <v>12</v>
      </c>
      <c r="I401" s="275"/>
      <c r="J401" s="271"/>
      <c r="K401" s="271"/>
      <c r="L401" s="276"/>
      <c r="M401" s="277"/>
      <c r="N401" s="278"/>
      <c r="O401" s="278"/>
      <c r="P401" s="278"/>
      <c r="Q401" s="278"/>
      <c r="R401" s="278"/>
      <c r="S401" s="278"/>
      <c r="T401" s="27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80" t="s">
        <v>196</v>
      </c>
      <c r="AU401" s="280" t="s">
        <v>85</v>
      </c>
      <c r="AV401" s="14" t="s">
        <v>85</v>
      </c>
      <c r="AW401" s="14" t="s">
        <v>30</v>
      </c>
      <c r="AX401" s="14" t="s">
        <v>73</v>
      </c>
      <c r="AY401" s="280" t="s">
        <v>188</v>
      </c>
    </row>
    <row r="402" s="2" customFormat="1" ht="16.5" customHeight="1">
      <c r="A402" s="37"/>
      <c r="B402" s="38"/>
      <c r="C402" s="245" t="s">
        <v>442</v>
      </c>
      <c r="D402" s="245" t="s">
        <v>190</v>
      </c>
      <c r="E402" s="246" t="s">
        <v>443</v>
      </c>
      <c r="F402" s="247" t="s">
        <v>444</v>
      </c>
      <c r="G402" s="248" t="s">
        <v>305</v>
      </c>
      <c r="H402" s="249">
        <v>72</v>
      </c>
      <c r="I402" s="250"/>
      <c r="J402" s="251">
        <f>ROUND(I402*H402,2)</f>
        <v>0</v>
      </c>
      <c r="K402" s="252"/>
      <c r="L402" s="43"/>
      <c r="M402" s="253" t="s">
        <v>1</v>
      </c>
      <c r="N402" s="254" t="s">
        <v>39</v>
      </c>
      <c r="O402" s="90"/>
      <c r="P402" s="255">
        <f>O402*H402</f>
        <v>0</v>
      </c>
      <c r="Q402" s="255">
        <v>0</v>
      </c>
      <c r="R402" s="255">
        <f>Q402*H402</f>
        <v>0</v>
      </c>
      <c r="S402" s="255">
        <v>0</v>
      </c>
      <c r="T402" s="256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57" t="s">
        <v>345</v>
      </c>
      <c r="AT402" s="257" t="s">
        <v>190</v>
      </c>
      <c r="AU402" s="257" t="s">
        <v>85</v>
      </c>
      <c r="AY402" s="16" t="s">
        <v>188</v>
      </c>
      <c r="BE402" s="258">
        <f>IF(N402="základní",J402,0)</f>
        <v>0</v>
      </c>
      <c r="BF402" s="258">
        <f>IF(N402="snížená",J402,0)</f>
        <v>0</v>
      </c>
      <c r="BG402" s="258">
        <f>IF(N402="zákl. přenesená",J402,0)</f>
        <v>0</v>
      </c>
      <c r="BH402" s="258">
        <f>IF(N402="sníž. přenesená",J402,0)</f>
        <v>0</v>
      </c>
      <c r="BI402" s="258">
        <f>IF(N402="nulová",J402,0)</f>
        <v>0</v>
      </c>
      <c r="BJ402" s="16" t="s">
        <v>85</v>
      </c>
      <c r="BK402" s="258">
        <f>ROUND(I402*H402,2)</f>
        <v>0</v>
      </c>
      <c r="BL402" s="16" t="s">
        <v>345</v>
      </c>
      <c r="BM402" s="257" t="s">
        <v>1164</v>
      </c>
    </row>
    <row r="403" s="14" customFormat="1">
      <c r="A403" s="14"/>
      <c r="B403" s="270"/>
      <c r="C403" s="271"/>
      <c r="D403" s="261" t="s">
        <v>196</v>
      </c>
      <c r="E403" s="272" t="s">
        <v>1</v>
      </c>
      <c r="F403" s="273" t="s">
        <v>1165</v>
      </c>
      <c r="G403" s="271"/>
      <c r="H403" s="274">
        <v>72</v>
      </c>
      <c r="I403" s="275"/>
      <c r="J403" s="271"/>
      <c r="K403" s="271"/>
      <c r="L403" s="276"/>
      <c r="M403" s="277"/>
      <c r="N403" s="278"/>
      <c r="O403" s="278"/>
      <c r="P403" s="278"/>
      <c r="Q403" s="278"/>
      <c r="R403" s="278"/>
      <c r="S403" s="278"/>
      <c r="T403" s="27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80" t="s">
        <v>196</v>
      </c>
      <c r="AU403" s="280" t="s">
        <v>85</v>
      </c>
      <c r="AV403" s="14" t="s">
        <v>85</v>
      </c>
      <c r="AW403" s="14" t="s">
        <v>30</v>
      </c>
      <c r="AX403" s="14" t="s">
        <v>73</v>
      </c>
      <c r="AY403" s="280" t="s">
        <v>188</v>
      </c>
    </row>
    <row r="404" s="2" customFormat="1" ht="16.5" customHeight="1">
      <c r="A404" s="37"/>
      <c r="B404" s="38"/>
      <c r="C404" s="245" t="s">
        <v>447</v>
      </c>
      <c r="D404" s="245" t="s">
        <v>190</v>
      </c>
      <c r="E404" s="246" t="s">
        <v>448</v>
      </c>
      <c r="F404" s="247" t="s">
        <v>449</v>
      </c>
      <c r="G404" s="248" t="s">
        <v>305</v>
      </c>
      <c r="H404" s="249">
        <v>72</v>
      </c>
      <c r="I404" s="250"/>
      <c r="J404" s="251">
        <f>ROUND(I404*H404,2)</f>
        <v>0</v>
      </c>
      <c r="K404" s="252"/>
      <c r="L404" s="43"/>
      <c r="M404" s="253" t="s">
        <v>1</v>
      </c>
      <c r="N404" s="254" t="s">
        <v>39</v>
      </c>
      <c r="O404" s="90"/>
      <c r="P404" s="255">
        <f>O404*H404</f>
        <v>0</v>
      </c>
      <c r="Q404" s="255">
        <v>0</v>
      </c>
      <c r="R404" s="255">
        <f>Q404*H404</f>
        <v>0</v>
      </c>
      <c r="S404" s="255">
        <v>0</v>
      </c>
      <c r="T404" s="256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57" t="s">
        <v>345</v>
      </c>
      <c r="AT404" s="257" t="s">
        <v>190</v>
      </c>
      <c r="AU404" s="257" t="s">
        <v>85</v>
      </c>
      <c r="AY404" s="16" t="s">
        <v>188</v>
      </c>
      <c r="BE404" s="258">
        <f>IF(N404="základní",J404,0)</f>
        <v>0</v>
      </c>
      <c r="BF404" s="258">
        <f>IF(N404="snížená",J404,0)</f>
        <v>0</v>
      </c>
      <c r="BG404" s="258">
        <f>IF(N404="zákl. přenesená",J404,0)</f>
        <v>0</v>
      </c>
      <c r="BH404" s="258">
        <f>IF(N404="sníž. přenesená",J404,0)</f>
        <v>0</v>
      </c>
      <c r="BI404" s="258">
        <f>IF(N404="nulová",J404,0)</f>
        <v>0</v>
      </c>
      <c r="BJ404" s="16" t="s">
        <v>85</v>
      </c>
      <c r="BK404" s="258">
        <f>ROUND(I404*H404,2)</f>
        <v>0</v>
      </c>
      <c r="BL404" s="16" t="s">
        <v>345</v>
      </c>
      <c r="BM404" s="257" t="s">
        <v>1166</v>
      </c>
    </row>
    <row r="405" s="14" customFormat="1">
      <c r="A405" s="14"/>
      <c r="B405" s="270"/>
      <c r="C405" s="271"/>
      <c r="D405" s="261" t="s">
        <v>196</v>
      </c>
      <c r="E405" s="272" t="s">
        <v>1</v>
      </c>
      <c r="F405" s="273" t="s">
        <v>1165</v>
      </c>
      <c r="G405" s="271"/>
      <c r="H405" s="274">
        <v>72</v>
      </c>
      <c r="I405" s="275"/>
      <c r="J405" s="271"/>
      <c r="K405" s="271"/>
      <c r="L405" s="276"/>
      <c r="M405" s="277"/>
      <c r="N405" s="278"/>
      <c r="O405" s="278"/>
      <c r="P405" s="278"/>
      <c r="Q405" s="278"/>
      <c r="R405" s="278"/>
      <c r="S405" s="278"/>
      <c r="T405" s="27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80" t="s">
        <v>196</v>
      </c>
      <c r="AU405" s="280" t="s">
        <v>85</v>
      </c>
      <c r="AV405" s="14" t="s">
        <v>85</v>
      </c>
      <c r="AW405" s="14" t="s">
        <v>30</v>
      </c>
      <c r="AX405" s="14" t="s">
        <v>73</v>
      </c>
      <c r="AY405" s="280" t="s">
        <v>188</v>
      </c>
    </row>
    <row r="406" s="2" customFormat="1" ht="21.75" customHeight="1">
      <c r="A406" s="37"/>
      <c r="B406" s="38"/>
      <c r="C406" s="245" t="s">
        <v>451</v>
      </c>
      <c r="D406" s="245" t="s">
        <v>190</v>
      </c>
      <c r="E406" s="246" t="s">
        <v>452</v>
      </c>
      <c r="F406" s="247" t="s">
        <v>453</v>
      </c>
      <c r="G406" s="248" t="s">
        <v>389</v>
      </c>
      <c r="H406" s="249">
        <v>0.041000000000000002</v>
      </c>
      <c r="I406" s="250"/>
      <c r="J406" s="251">
        <f>ROUND(I406*H406,2)</f>
        <v>0</v>
      </c>
      <c r="K406" s="252"/>
      <c r="L406" s="43"/>
      <c r="M406" s="253" t="s">
        <v>1</v>
      </c>
      <c r="N406" s="254" t="s">
        <v>39</v>
      </c>
      <c r="O406" s="90"/>
      <c r="P406" s="255">
        <f>O406*H406</f>
        <v>0</v>
      </c>
      <c r="Q406" s="255">
        <v>0</v>
      </c>
      <c r="R406" s="255">
        <f>Q406*H406</f>
        <v>0</v>
      </c>
      <c r="S406" s="255">
        <v>0</v>
      </c>
      <c r="T406" s="256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57" t="s">
        <v>194</v>
      </c>
      <c r="AT406" s="257" t="s">
        <v>190</v>
      </c>
      <c r="AU406" s="257" t="s">
        <v>85</v>
      </c>
      <c r="AY406" s="16" t="s">
        <v>188</v>
      </c>
      <c r="BE406" s="258">
        <f>IF(N406="základní",J406,0)</f>
        <v>0</v>
      </c>
      <c r="BF406" s="258">
        <f>IF(N406="snížená",J406,0)</f>
        <v>0</v>
      </c>
      <c r="BG406" s="258">
        <f>IF(N406="zákl. přenesená",J406,0)</f>
        <v>0</v>
      </c>
      <c r="BH406" s="258">
        <f>IF(N406="sníž. přenesená",J406,0)</f>
        <v>0</v>
      </c>
      <c r="BI406" s="258">
        <f>IF(N406="nulová",J406,0)</f>
        <v>0</v>
      </c>
      <c r="BJ406" s="16" t="s">
        <v>85</v>
      </c>
      <c r="BK406" s="258">
        <f>ROUND(I406*H406,2)</f>
        <v>0</v>
      </c>
      <c r="BL406" s="16" t="s">
        <v>194</v>
      </c>
      <c r="BM406" s="257" t="s">
        <v>1167</v>
      </c>
    </row>
    <row r="407" s="12" customFormat="1" ht="22.8" customHeight="1">
      <c r="A407" s="12"/>
      <c r="B407" s="229"/>
      <c r="C407" s="230"/>
      <c r="D407" s="231" t="s">
        <v>72</v>
      </c>
      <c r="E407" s="243" t="s">
        <v>455</v>
      </c>
      <c r="F407" s="243" t="s">
        <v>456</v>
      </c>
      <c r="G407" s="230"/>
      <c r="H407" s="230"/>
      <c r="I407" s="233"/>
      <c r="J407" s="244">
        <f>BK407</f>
        <v>0</v>
      </c>
      <c r="K407" s="230"/>
      <c r="L407" s="235"/>
      <c r="M407" s="236"/>
      <c r="N407" s="237"/>
      <c r="O407" s="237"/>
      <c r="P407" s="238">
        <f>SUM(P408:P417)</f>
        <v>0</v>
      </c>
      <c r="Q407" s="237"/>
      <c r="R407" s="238">
        <f>SUM(R408:R417)</f>
        <v>0.058800000000000005</v>
      </c>
      <c r="S407" s="237"/>
      <c r="T407" s="239">
        <f>SUM(T408:T417)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40" t="s">
        <v>85</v>
      </c>
      <c r="AT407" s="241" t="s">
        <v>72</v>
      </c>
      <c r="AU407" s="241" t="s">
        <v>80</v>
      </c>
      <c r="AY407" s="240" t="s">
        <v>188</v>
      </c>
      <c r="BK407" s="242">
        <f>SUM(BK408:BK417)</f>
        <v>0</v>
      </c>
    </row>
    <row r="408" s="2" customFormat="1" ht="16.5" customHeight="1">
      <c r="A408" s="37"/>
      <c r="B408" s="38"/>
      <c r="C408" s="245" t="s">
        <v>457</v>
      </c>
      <c r="D408" s="245" t="s">
        <v>190</v>
      </c>
      <c r="E408" s="246" t="s">
        <v>458</v>
      </c>
      <c r="F408" s="247" t="s">
        <v>459</v>
      </c>
      <c r="G408" s="248" t="s">
        <v>193</v>
      </c>
      <c r="H408" s="249">
        <v>1</v>
      </c>
      <c r="I408" s="250"/>
      <c r="J408" s="251">
        <f>ROUND(I408*H408,2)</f>
        <v>0</v>
      </c>
      <c r="K408" s="252"/>
      <c r="L408" s="43"/>
      <c r="M408" s="253" t="s">
        <v>1</v>
      </c>
      <c r="N408" s="254" t="s">
        <v>39</v>
      </c>
      <c r="O408" s="90"/>
      <c r="P408" s="255">
        <f>O408*H408</f>
        <v>0</v>
      </c>
      <c r="Q408" s="255">
        <v>0.0024499999999999999</v>
      </c>
      <c r="R408" s="255">
        <f>Q408*H408</f>
        <v>0.0024499999999999999</v>
      </c>
      <c r="S408" s="255">
        <v>0</v>
      </c>
      <c r="T408" s="256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57" t="s">
        <v>345</v>
      </c>
      <c r="AT408" s="257" t="s">
        <v>190</v>
      </c>
      <c r="AU408" s="257" t="s">
        <v>85</v>
      </c>
      <c r="AY408" s="16" t="s">
        <v>188</v>
      </c>
      <c r="BE408" s="258">
        <f>IF(N408="základní",J408,0)</f>
        <v>0</v>
      </c>
      <c r="BF408" s="258">
        <f>IF(N408="snížená",J408,0)</f>
        <v>0</v>
      </c>
      <c r="BG408" s="258">
        <f>IF(N408="zákl. přenesená",J408,0)</f>
        <v>0</v>
      </c>
      <c r="BH408" s="258">
        <f>IF(N408="sníž. přenesená",J408,0)</f>
        <v>0</v>
      </c>
      <c r="BI408" s="258">
        <f>IF(N408="nulová",J408,0)</f>
        <v>0</v>
      </c>
      <c r="BJ408" s="16" t="s">
        <v>85</v>
      </c>
      <c r="BK408" s="258">
        <f>ROUND(I408*H408,2)</f>
        <v>0</v>
      </c>
      <c r="BL408" s="16" t="s">
        <v>345</v>
      </c>
      <c r="BM408" s="257" t="s">
        <v>1168</v>
      </c>
    </row>
    <row r="409" s="2" customFormat="1" ht="16.5" customHeight="1">
      <c r="A409" s="37"/>
      <c r="B409" s="38"/>
      <c r="C409" s="245" t="s">
        <v>461</v>
      </c>
      <c r="D409" s="245" t="s">
        <v>190</v>
      </c>
      <c r="E409" s="246" t="s">
        <v>462</v>
      </c>
      <c r="F409" s="247" t="s">
        <v>463</v>
      </c>
      <c r="G409" s="248" t="s">
        <v>305</v>
      </c>
      <c r="H409" s="249">
        <v>7</v>
      </c>
      <c r="I409" s="250"/>
      <c r="J409" s="251">
        <f>ROUND(I409*H409,2)</f>
        <v>0</v>
      </c>
      <c r="K409" s="252"/>
      <c r="L409" s="43"/>
      <c r="M409" s="253" t="s">
        <v>1</v>
      </c>
      <c r="N409" s="254" t="s">
        <v>39</v>
      </c>
      <c r="O409" s="90"/>
      <c r="P409" s="255">
        <f>O409*H409</f>
        <v>0</v>
      </c>
      <c r="Q409" s="255">
        <v>0.0024499999999999999</v>
      </c>
      <c r="R409" s="255">
        <f>Q409*H409</f>
        <v>0.017149999999999999</v>
      </c>
      <c r="S409" s="255">
        <v>0</v>
      </c>
      <c r="T409" s="256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57" t="s">
        <v>345</v>
      </c>
      <c r="AT409" s="257" t="s">
        <v>190</v>
      </c>
      <c r="AU409" s="257" t="s">
        <v>85</v>
      </c>
      <c r="AY409" s="16" t="s">
        <v>188</v>
      </c>
      <c r="BE409" s="258">
        <f>IF(N409="základní",J409,0)</f>
        <v>0</v>
      </c>
      <c r="BF409" s="258">
        <f>IF(N409="snížená",J409,0)</f>
        <v>0</v>
      </c>
      <c r="BG409" s="258">
        <f>IF(N409="zákl. přenesená",J409,0)</f>
        <v>0</v>
      </c>
      <c r="BH409" s="258">
        <f>IF(N409="sníž. přenesená",J409,0)</f>
        <v>0</v>
      </c>
      <c r="BI409" s="258">
        <f>IF(N409="nulová",J409,0)</f>
        <v>0</v>
      </c>
      <c r="BJ409" s="16" t="s">
        <v>85</v>
      </c>
      <c r="BK409" s="258">
        <f>ROUND(I409*H409,2)</f>
        <v>0</v>
      </c>
      <c r="BL409" s="16" t="s">
        <v>345</v>
      </c>
      <c r="BM409" s="257" t="s">
        <v>1169</v>
      </c>
    </row>
    <row r="410" s="2" customFormat="1" ht="16.5" customHeight="1">
      <c r="A410" s="37"/>
      <c r="B410" s="38"/>
      <c r="C410" s="245" t="s">
        <v>465</v>
      </c>
      <c r="D410" s="245" t="s">
        <v>190</v>
      </c>
      <c r="E410" s="246" t="s">
        <v>466</v>
      </c>
      <c r="F410" s="247" t="s">
        <v>467</v>
      </c>
      <c r="G410" s="248" t="s">
        <v>305</v>
      </c>
      <c r="H410" s="249">
        <v>7</v>
      </c>
      <c r="I410" s="250"/>
      <c r="J410" s="251">
        <f>ROUND(I410*H410,2)</f>
        <v>0</v>
      </c>
      <c r="K410" s="252"/>
      <c r="L410" s="43"/>
      <c r="M410" s="253" t="s">
        <v>1</v>
      </c>
      <c r="N410" s="254" t="s">
        <v>39</v>
      </c>
      <c r="O410" s="90"/>
      <c r="P410" s="255">
        <f>O410*H410</f>
        <v>0</v>
      </c>
      <c r="Q410" s="255">
        <v>0.0024499999999999999</v>
      </c>
      <c r="R410" s="255">
        <f>Q410*H410</f>
        <v>0.017149999999999999</v>
      </c>
      <c r="S410" s="255">
        <v>0</v>
      </c>
      <c r="T410" s="256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57" t="s">
        <v>345</v>
      </c>
      <c r="AT410" s="257" t="s">
        <v>190</v>
      </c>
      <c r="AU410" s="257" t="s">
        <v>85</v>
      </c>
      <c r="AY410" s="16" t="s">
        <v>188</v>
      </c>
      <c r="BE410" s="258">
        <f>IF(N410="základní",J410,0)</f>
        <v>0</v>
      </c>
      <c r="BF410" s="258">
        <f>IF(N410="snížená",J410,0)</f>
        <v>0</v>
      </c>
      <c r="BG410" s="258">
        <f>IF(N410="zákl. přenesená",J410,0)</f>
        <v>0</v>
      </c>
      <c r="BH410" s="258">
        <f>IF(N410="sníž. přenesená",J410,0)</f>
        <v>0</v>
      </c>
      <c r="BI410" s="258">
        <f>IF(N410="nulová",J410,0)</f>
        <v>0</v>
      </c>
      <c r="BJ410" s="16" t="s">
        <v>85</v>
      </c>
      <c r="BK410" s="258">
        <f>ROUND(I410*H410,2)</f>
        <v>0</v>
      </c>
      <c r="BL410" s="16" t="s">
        <v>345</v>
      </c>
      <c r="BM410" s="257" t="s">
        <v>1170</v>
      </c>
    </row>
    <row r="411" s="2" customFormat="1" ht="16.5" customHeight="1">
      <c r="A411" s="37"/>
      <c r="B411" s="38"/>
      <c r="C411" s="245" t="s">
        <v>469</v>
      </c>
      <c r="D411" s="245" t="s">
        <v>190</v>
      </c>
      <c r="E411" s="246" t="s">
        <v>470</v>
      </c>
      <c r="F411" s="247" t="s">
        <v>471</v>
      </c>
      <c r="G411" s="248" t="s">
        <v>193</v>
      </c>
      <c r="H411" s="249">
        <v>4</v>
      </c>
      <c r="I411" s="250"/>
      <c r="J411" s="251">
        <f>ROUND(I411*H411,2)</f>
        <v>0</v>
      </c>
      <c r="K411" s="252"/>
      <c r="L411" s="43"/>
      <c r="M411" s="253" t="s">
        <v>1</v>
      </c>
      <c r="N411" s="254" t="s">
        <v>39</v>
      </c>
      <c r="O411" s="90"/>
      <c r="P411" s="255">
        <f>O411*H411</f>
        <v>0</v>
      </c>
      <c r="Q411" s="255">
        <v>0.0024499999999999999</v>
      </c>
      <c r="R411" s="255">
        <f>Q411*H411</f>
        <v>0.0097999999999999997</v>
      </c>
      <c r="S411" s="255">
        <v>0</v>
      </c>
      <c r="T411" s="256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57" t="s">
        <v>345</v>
      </c>
      <c r="AT411" s="257" t="s">
        <v>190</v>
      </c>
      <c r="AU411" s="257" t="s">
        <v>85</v>
      </c>
      <c r="AY411" s="16" t="s">
        <v>188</v>
      </c>
      <c r="BE411" s="258">
        <f>IF(N411="základní",J411,0)</f>
        <v>0</v>
      </c>
      <c r="BF411" s="258">
        <f>IF(N411="snížená",J411,0)</f>
        <v>0</v>
      </c>
      <c r="BG411" s="258">
        <f>IF(N411="zákl. přenesená",J411,0)</f>
        <v>0</v>
      </c>
      <c r="BH411" s="258">
        <f>IF(N411="sníž. přenesená",J411,0)</f>
        <v>0</v>
      </c>
      <c r="BI411" s="258">
        <f>IF(N411="nulová",J411,0)</f>
        <v>0</v>
      </c>
      <c r="BJ411" s="16" t="s">
        <v>85</v>
      </c>
      <c r="BK411" s="258">
        <f>ROUND(I411*H411,2)</f>
        <v>0</v>
      </c>
      <c r="BL411" s="16" t="s">
        <v>345</v>
      </c>
      <c r="BM411" s="257" t="s">
        <v>1171</v>
      </c>
    </row>
    <row r="412" s="2" customFormat="1" ht="16.5" customHeight="1">
      <c r="A412" s="37"/>
      <c r="B412" s="38"/>
      <c r="C412" s="245" t="s">
        <v>473</v>
      </c>
      <c r="D412" s="245" t="s">
        <v>190</v>
      </c>
      <c r="E412" s="246" t="s">
        <v>474</v>
      </c>
      <c r="F412" s="247" t="s">
        <v>475</v>
      </c>
      <c r="G412" s="248" t="s">
        <v>193</v>
      </c>
      <c r="H412" s="249">
        <v>1</v>
      </c>
      <c r="I412" s="250"/>
      <c r="J412" s="251">
        <f>ROUND(I412*H412,2)</f>
        <v>0</v>
      </c>
      <c r="K412" s="252"/>
      <c r="L412" s="43"/>
      <c r="M412" s="253" t="s">
        <v>1</v>
      </c>
      <c r="N412" s="254" t="s">
        <v>39</v>
      </c>
      <c r="O412" s="90"/>
      <c r="P412" s="255">
        <f>O412*H412</f>
        <v>0</v>
      </c>
      <c r="Q412" s="255">
        <v>0.0024499999999999999</v>
      </c>
      <c r="R412" s="255">
        <f>Q412*H412</f>
        <v>0.0024499999999999999</v>
      </c>
      <c r="S412" s="255">
        <v>0</v>
      </c>
      <c r="T412" s="256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57" t="s">
        <v>345</v>
      </c>
      <c r="AT412" s="257" t="s">
        <v>190</v>
      </c>
      <c r="AU412" s="257" t="s">
        <v>85</v>
      </c>
      <c r="AY412" s="16" t="s">
        <v>188</v>
      </c>
      <c r="BE412" s="258">
        <f>IF(N412="základní",J412,0)</f>
        <v>0</v>
      </c>
      <c r="BF412" s="258">
        <f>IF(N412="snížená",J412,0)</f>
        <v>0</v>
      </c>
      <c r="BG412" s="258">
        <f>IF(N412="zákl. přenesená",J412,0)</f>
        <v>0</v>
      </c>
      <c r="BH412" s="258">
        <f>IF(N412="sníž. přenesená",J412,0)</f>
        <v>0</v>
      </c>
      <c r="BI412" s="258">
        <f>IF(N412="nulová",J412,0)</f>
        <v>0</v>
      </c>
      <c r="BJ412" s="16" t="s">
        <v>85</v>
      </c>
      <c r="BK412" s="258">
        <f>ROUND(I412*H412,2)</f>
        <v>0</v>
      </c>
      <c r="BL412" s="16" t="s">
        <v>345</v>
      </c>
      <c r="BM412" s="257" t="s">
        <v>1172</v>
      </c>
    </row>
    <row r="413" s="2" customFormat="1" ht="16.5" customHeight="1">
      <c r="A413" s="37"/>
      <c r="B413" s="38"/>
      <c r="C413" s="245" t="s">
        <v>477</v>
      </c>
      <c r="D413" s="245" t="s">
        <v>190</v>
      </c>
      <c r="E413" s="246" t="s">
        <v>478</v>
      </c>
      <c r="F413" s="247" t="s">
        <v>479</v>
      </c>
      <c r="G413" s="248" t="s">
        <v>193</v>
      </c>
      <c r="H413" s="249">
        <v>1</v>
      </c>
      <c r="I413" s="250"/>
      <c r="J413" s="251">
        <f>ROUND(I413*H413,2)</f>
        <v>0</v>
      </c>
      <c r="K413" s="252"/>
      <c r="L413" s="43"/>
      <c r="M413" s="253" t="s">
        <v>1</v>
      </c>
      <c r="N413" s="254" t="s">
        <v>39</v>
      </c>
      <c r="O413" s="90"/>
      <c r="P413" s="255">
        <f>O413*H413</f>
        <v>0</v>
      </c>
      <c r="Q413" s="255">
        <v>0.0024499999999999999</v>
      </c>
      <c r="R413" s="255">
        <f>Q413*H413</f>
        <v>0.0024499999999999999</v>
      </c>
      <c r="S413" s="255">
        <v>0</v>
      </c>
      <c r="T413" s="256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57" t="s">
        <v>345</v>
      </c>
      <c r="AT413" s="257" t="s">
        <v>190</v>
      </c>
      <c r="AU413" s="257" t="s">
        <v>85</v>
      </c>
      <c r="AY413" s="16" t="s">
        <v>188</v>
      </c>
      <c r="BE413" s="258">
        <f>IF(N413="základní",J413,0)</f>
        <v>0</v>
      </c>
      <c r="BF413" s="258">
        <f>IF(N413="snížená",J413,0)</f>
        <v>0</v>
      </c>
      <c r="BG413" s="258">
        <f>IF(N413="zákl. přenesená",J413,0)</f>
        <v>0</v>
      </c>
      <c r="BH413" s="258">
        <f>IF(N413="sníž. přenesená",J413,0)</f>
        <v>0</v>
      </c>
      <c r="BI413" s="258">
        <f>IF(N413="nulová",J413,0)</f>
        <v>0</v>
      </c>
      <c r="BJ413" s="16" t="s">
        <v>85</v>
      </c>
      <c r="BK413" s="258">
        <f>ROUND(I413*H413,2)</f>
        <v>0</v>
      </c>
      <c r="BL413" s="16" t="s">
        <v>345</v>
      </c>
      <c r="BM413" s="257" t="s">
        <v>1173</v>
      </c>
    </row>
    <row r="414" s="2" customFormat="1" ht="16.5" customHeight="1">
      <c r="A414" s="37"/>
      <c r="B414" s="38"/>
      <c r="C414" s="245" t="s">
        <v>481</v>
      </c>
      <c r="D414" s="245" t="s">
        <v>190</v>
      </c>
      <c r="E414" s="246" t="s">
        <v>482</v>
      </c>
      <c r="F414" s="247" t="s">
        <v>483</v>
      </c>
      <c r="G414" s="248" t="s">
        <v>193</v>
      </c>
      <c r="H414" s="249">
        <v>1</v>
      </c>
      <c r="I414" s="250"/>
      <c r="J414" s="251">
        <f>ROUND(I414*H414,2)</f>
        <v>0</v>
      </c>
      <c r="K414" s="252"/>
      <c r="L414" s="43"/>
      <c r="M414" s="253" t="s">
        <v>1</v>
      </c>
      <c r="N414" s="254" t="s">
        <v>39</v>
      </c>
      <c r="O414" s="90"/>
      <c r="P414" s="255">
        <f>O414*H414</f>
        <v>0</v>
      </c>
      <c r="Q414" s="255">
        <v>0.0024499999999999999</v>
      </c>
      <c r="R414" s="255">
        <f>Q414*H414</f>
        <v>0.0024499999999999999</v>
      </c>
      <c r="S414" s="255">
        <v>0</v>
      </c>
      <c r="T414" s="256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57" t="s">
        <v>345</v>
      </c>
      <c r="AT414" s="257" t="s">
        <v>190</v>
      </c>
      <c r="AU414" s="257" t="s">
        <v>85</v>
      </c>
      <c r="AY414" s="16" t="s">
        <v>188</v>
      </c>
      <c r="BE414" s="258">
        <f>IF(N414="základní",J414,0)</f>
        <v>0</v>
      </c>
      <c r="BF414" s="258">
        <f>IF(N414="snížená",J414,0)</f>
        <v>0</v>
      </c>
      <c r="BG414" s="258">
        <f>IF(N414="zákl. přenesená",J414,0)</f>
        <v>0</v>
      </c>
      <c r="BH414" s="258">
        <f>IF(N414="sníž. přenesená",J414,0)</f>
        <v>0</v>
      </c>
      <c r="BI414" s="258">
        <f>IF(N414="nulová",J414,0)</f>
        <v>0</v>
      </c>
      <c r="BJ414" s="16" t="s">
        <v>85</v>
      </c>
      <c r="BK414" s="258">
        <f>ROUND(I414*H414,2)</f>
        <v>0</v>
      </c>
      <c r="BL414" s="16" t="s">
        <v>345</v>
      </c>
      <c r="BM414" s="257" t="s">
        <v>1174</v>
      </c>
    </row>
    <row r="415" s="2" customFormat="1" ht="16.5" customHeight="1">
      <c r="A415" s="37"/>
      <c r="B415" s="38"/>
      <c r="C415" s="245" t="s">
        <v>485</v>
      </c>
      <c r="D415" s="245" t="s">
        <v>190</v>
      </c>
      <c r="E415" s="246" t="s">
        <v>486</v>
      </c>
      <c r="F415" s="247" t="s">
        <v>487</v>
      </c>
      <c r="G415" s="248" t="s">
        <v>193</v>
      </c>
      <c r="H415" s="249">
        <v>1</v>
      </c>
      <c r="I415" s="250"/>
      <c r="J415" s="251">
        <f>ROUND(I415*H415,2)</f>
        <v>0</v>
      </c>
      <c r="K415" s="252"/>
      <c r="L415" s="43"/>
      <c r="M415" s="253" t="s">
        <v>1</v>
      </c>
      <c r="N415" s="254" t="s">
        <v>39</v>
      </c>
      <c r="O415" s="90"/>
      <c r="P415" s="255">
        <f>O415*H415</f>
        <v>0</v>
      </c>
      <c r="Q415" s="255">
        <v>0.0024499999999999999</v>
      </c>
      <c r="R415" s="255">
        <f>Q415*H415</f>
        <v>0.0024499999999999999</v>
      </c>
      <c r="S415" s="255">
        <v>0</v>
      </c>
      <c r="T415" s="256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57" t="s">
        <v>345</v>
      </c>
      <c r="AT415" s="257" t="s">
        <v>190</v>
      </c>
      <c r="AU415" s="257" t="s">
        <v>85</v>
      </c>
      <c r="AY415" s="16" t="s">
        <v>188</v>
      </c>
      <c r="BE415" s="258">
        <f>IF(N415="základní",J415,0)</f>
        <v>0</v>
      </c>
      <c r="BF415" s="258">
        <f>IF(N415="snížená",J415,0)</f>
        <v>0</v>
      </c>
      <c r="BG415" s="258">
        <f>IF(N415="zákl. přenesená",J415,0)</f>
        <v>0</v>
      </c>
      <c r="BH415" s="258">
        <f>IF(N415="sníž. přenesená",J415,0)</f>
        <v>0</v>
      </c>
      <c r="BI415" s="258">
        <f>IF(N415="nulová",J415,0)</f>
        <v>0</v>
      </c>
      <c r="BJ415" s="16" t="s">
        <v>85</v>
      </c>
      <c r="BK415" s="258">
        <f>ROUND(I415*H415,2)</f>
        <v>0</v>
      </c>
      <c r="BL415" s="16" t="s">
        <v>345</v>
      </c>
      <c r="BM415" s="257" t="s">
        <v>1175</v>
      </c>
    </row>
    <row r="416" s="2" customFormat="1" ht="16.5" customHeight="1">
      <c r="A416" s="37"/>
      <c r="B416" s="38"/>
      <c r="C416" s="245" t="s">
        <v>489</v>
      </c>
      <c r="D416" s="245" t="s">
        <v>190</v>
      </c>
      <c r="E416" s="246" t="s">
        <v>490</v>
      </c>
      <c r="F416" s="247" t="s">
        <v>491</v>
      </c>
      <c r="G416" s="248" t="s">
        <v>193</v>
      </c>
      <c r="H416" s="249">
        <v>1</v>
      </c>
      <c r="I416" s="250"/>
      <c r="J416" s="251">
        <f>ROUND(I416*H416,2)</f>
        <v>0</v>
      </c>
      <c r="K416" s="252"/>
      <c r="L416" s="43"/>
      <c r="M416" s="253" t="s">
        <v>1</v>
      </c>
      <c r="N416" s="254" t="s">
        <v>39</v>
      </c>
      <c r="O416" s="90"/>
      <c r="P416" s="255">
        <f>O416*H416</f>
        <v>0</v>
      </c>
      <c r="Q416" s="255">
        <v>0.0024499999999999999</v>
      </c>
      <c r="R416" s="255">
        <f>Q416*H416</f>
        <v>0.0024499999999999999</v>
      </c>
      <c r="S416" s="255">
        <v>0</v>
      </c>
      <c r="T416" s="256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57" t="s">
        <v>345</v>
      </c>
      <c r="AT416" s="257" t="s">
        <v>190</v>
      </c>
      <c r="AU416" s="257" t="s">
        <v>85</v>
      </c>
      <c r="AY416" s="16" t="s">
        <v>188</v>
      </c>
      <c r="BE416" s="258">
        <f>IF(N416="základní",J416,0)</f>
        <v>0</v>
      </c>
      <c r="BF416" s="258">
        <f>IF(N416="snížená",J416,0)</f>
        <v>0</v>
      </c>
      <c r="BG416" s="258">
        <f>IF(N416="zákl. přenesená",J416,0)</f>
        <v>0</v>
      </c>
      <c r="BH416" s="258">
        <f>IF(N416="sníž. přenesená",J416,0)</f>
        <v>0</v>
      </c>
      <c r="BI416" s="258">
        <f>IF(N416="nulová",J416,0)</f>
        <v>0</v>
      </c>
      <c r="BJ416" s="16" t="s">
        <v>85</v>
      </c>
      <c r="BK416" s="258">
        <f>ROUND(I416*H416,2)</f>
        <v>0</v>
      </c>
      <c r="BL416" s="16" t="s">
        <v>345</v>
      </c>
      <c r="BM416" s="257" t="s">
        <v>1176</v>
      </c>
    </row>
    <row r="417" s="2" customFormat="1" ht="21.75" customHeight="1">
      <c r="A417" s="37"/>
      <c r="B417" s="38"/>
      <c r="C417" s="245" t="s">
        <v>493</v>
      </c>
      <c r="D417" s="245" t="s">
        <v>190</v>
      </c>
      <c r="E417" s="246" t="s">
        <v>494</v>
      </c>
      <c r="F417" s="247" t="s">
        <v>495</v>
      </c>
      <c r="G417" s="248" t="s">
        <v>389</v>
      </c>
      <c r="H417" s="249">
        <v>0.058999999999999997</v>
      </c>
      <c r="I417" s="250"/>
      <c r="J417" s="251">
        <f>ROUND(I417*H417,2)</f>
        <v>0</v>
      </c>
      <c r="K417" s="252"/>
      <c r="L417" s="43"/>
      <c r="M417" s="253" t="s">
        <v>1</v>
      </c>
      <c r="N417" s="254" t="s">
        <v>39</v>
      </c>
      <c r="O417" s="90"/>
      <c r="P417" s="255">
        <f>O417*H417</f>
        <v>0</v>
      </c>
      <c r="Q417" s="255">
        <v>0</v>
      </c>
      <c r="R417" s="255">
        <f>Q417*H417</f>
        <v>0</v>
      </c>
      <c r="S417" s="255">
        <v>0</v>
      </c>
      <c r="T417" s="256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57" t="s">
        <v>345</v>
      </c>
      <c r="AT417" s="257" t="s">
        <v>190</v>
      </c>
      <c r="AU417" s="257" t="s">
        <v>85</v>
      </c>
      <c r="AY417" s="16" t="s">
        <v>188</v>
      </c>
      <c r="BE417" s="258">
        <f>IF(N417="základní",J417,0)</f>
        <v>0</v>
      </c>
      <c r="BF417" s="258">
        <f>IF(N417="snížená",J417,0)</f>
        <v>0</v>
      </c>
      <c r="BG417" s="258">
        <f>IF(N417="zákl. přenesená",J417,0)</f>
        <v>0</v>
      </c>
      <c r="BH417" s="258">
        <f>IF(N417="sníž. přenesená",J417,0)</f>
        <v>0</v>
      </c>
      <c r="BI417" s="258">
        <f>IF(N417="nulová",J417,0)</f>
        <v>0</v>
      </c>
      <c r="BJ417" s="16" t="s">
        <v>85</v>
      </c>
      <c r="BK417" s="258">
        <f>ROUND(I417*H417,2)</f>
        <v>0</v>
      </c>
      <c r="BL417" s="16" t="s">
        <v>345</v>
      </c>
      <c r="BM417" s="257" t="s">
        <v>1177</v>
      </c>
    </row>
    <row r="418" s="12" customFormat="1" ht="22.8" customHeight="1">
      <c r="A418" s="12"/>
      <c r="B418" s="229"/>
      <c r="C418" s="230"/>
      <c r="D418" s="231" t="s">
        <v>72</v>
      </c>
      <c r="E418" s="243" t="s">
        <v>497</v>
      </c>
      <c r="F418" s="243" t="s">
        <v>498</v>
      </c>
      <c r="G418" s="230"/>
      <c r="H418" s="230"/>
      <c r="I418" s="233"/>
      <c r="J418" s="244">
        <f>BK418</f>
        <v>0</v>
      </c>
      <c r="K418" s="230"/>
      <c r="L418" s="235"/>
      <c r="M418" s="236"/>
      <c r="N418" s="237"/>
      <c r="O418" s="237"/>
      <c r="P418" s="238">
        <f>SUM(P419:P428)</f>
        <v>0</v>
      </c>
      <c r="Q418" s="237"/>
      <c r="R418" s="238">
        <f>SUM(R419:R428)</f>
        <v>0.079199999999999965</v>
      </c>
      <c r="S418" s="237"/>
      <c r="T418" s="239">
        <f>SUM(T419:T428)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40" t="s">
        <v>85</v>
      </c>
      <c r="AT418" s="241" t="s">
        <v>72</v>
      </c>
      <c r="AU418" s="241" t="s">
        <v>80</v>
      </c>
      <c r="AY418" s="240" t="s">
        <v>188</v>
      </c>
      <c r="BK418" s="242">
        <f>SUM(BK419:BK428)</f>
        <v>0</v>
      </c>
    </row>
    <row r="419" s="2" customFormat="1" ht="16.5" customHeight="1">
      <c r="A419" s="37"/>
      <c r="B419" s="38"/>
      <c r="C419" s="245" t="s">
        <v>499</v>
      </c>
      <c r="D419" s="245" t="s">
        <v>190</v>
      </c>
      <c r="E419" s="246" t="s">
        <v>500</v>
      </c>
      <c r="F419" s="247" t="s">
        <v>501</v>
      </c>
      <c r="G419" s="248" t="s">
        <v>193</v>
      </c>
      <c r="H419" s="249">
        <v>1</v>
      </c>
      <c r="I419" s="250"/>
      <c r="J419" s="251">
        <f>ROUND(I419*H419,2)</f>
        <v>0</v>
      </c>
      <c r="K419" s="252"/>
      <c r="L419" s="43"/>
      <c r="M419" s="253" t="s">
        <v>1</v>
      </c>
      <c r="N419" s="254" t="s">
        <v>39</v>
      </c>
      <c r="O419" s="90"/>
      <c r="P419" s="255">
        <f>O419*H419</f>
        <v>0</v>
      </c>
      <c r="Q419" s="255">
        <v>0.0022000000000000001</v>
      </c>
      <c r="R419" s="255">
        <f>Q419*H419</f>
        <v>0.0022000000000000001</v>
      </c>
      <c r="S419" s="255">
        <v>0</v>
      </c>
      <c r="T419" s="256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57" t="s">
        <v>345</v>
      </c>
      <c r="AT419" s="257" t="s">
        <v>190</v>
      </c>
      <c r="AU419" s="257" t="s">
        <v>85</v>
      </c>
      <c r="AY419" s="16" t="s">
        <v>188</v>
      </c>
      <c r="BE419" s="258">
        <f>IF(N419="základní",J419,0)</f>
        <v>0</v>
      </c>
      <c r="BF419" s="258">
        <f>IF(N419="snížená",J419,0)</f>
        <v>0</v>
      </c>
      <c r="BG419" s="258">
        <f>IF(N419="zákl. přenesená",J419,0)</f>
        <v>0</v>
      </c>
      <c r="BH419" s="258">
        <f>IF(N419="sníž. přenesená",J419,0)</f>
        <v>0</v>
      </c>
      <c r="BI419" s="258">
        <f>IF(N419="nulová",J419,0)</f>
        <v>0</v>
      </c>
      <c r="BJ419" s="16" t="s">
        <v>85</v>
      </c>
      <c r="BK419" s="258">
        <f>ROUND(I419*H419,2)</f>
        <v>0</v>
      </c>
      <c r="BL419" s="16" t="s">
        <v>345</v>
      </c>
      <c r="BM419" s="257" t="s">
        <v>1178</v>
      </c>
    </row>
    <row r="420" s="2" customFormat="1" ht="21.75" customHeight="1">
      <c r="A420" s="37"/>
      <c r="B420" s="38"/>
      <c r="C420" s="245" t="s">
        <v>503</v>
      </c>
      <c r="D420" s="245" t="s">
        <v>190</v>
      </c>
      <c r="E420" s="246" t="s">
        <v>504</v>
      </c>
      <c r="F420" s="247" t="s">
        <v>505</v>
      </c>
      <c r="G420" s="248" t="s">
        <v>305</v>
      </c>
      <c r="H420" s="249">
        <v>14</v>
      </c>
      <c r="I420" s="250"/>
      <c r="J420" s="251">
        <f>ROUND(I420*H420,2)</f>
        <v>0</v>
      </c>
      <c r="K420" s="252"/>
      <c r="L420" s="43"/>
      <c r="M420" s="253" t="s">
        <v>1</v>
      </c>
      <c r="N420" s="254" t="s">
        <v>39</v>
      </c>
      <c r="O420" s="90"/>
      <c r="P420" s="255">
        <f>O420*H420</f>
        <v>0</v>
      </c>
      <c r="Q420" s="255">
        <v>0.0022000000000000001</v>
      </c>
      <c r="R420" s="255">
        <f>Q420*H420</f>
        <v>0.030800000000000001</v>
      </c>
      <c r="S420" s="255">
        <v>0</v>
      </c>
      <c r="T420" s="256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57" t="s">
        <v>345</v>
      </c>
      <c r="AT420" s="257" t="s">
        <v>190</v>
      </c>
      <c r="AU420" s="257" t="s">
        <v>85</v>
      </c>
      <c r="AY420" s="16" t="s">
        <v>188</v>
      </c>
      <c r="BE420" s="258">
        <f>IF(N420="základní",J420,0)</f>
        <v>0</v>
      </c>
      <c r="BF420" s="258">
        <f>IF(N420="snížená",J420,0)</f>
        <v>0</v>
      </c>
      <c r="BG420" s="258">
        <f>IF(N420="zákl. přenesená",J420,0)</f>
        <v>0</v>
      </c>
      <c r="BH420" s="258">
        <f>IF(N420="sníž. přenesená",J420,0)</f>
        <v>0</v>
      </c>
      <c r="BI420" s="258">
        <f>IF(N420="nulová",J420,0)</f>
        <v>0</v>
      </c>
      <c r="BJ420" s="16" t="s">
        <v>85</v>
      </c>
      <c r="BK420" s="258">
        <f>ROUND(I420*H420,2)</f>
        <v>0</v>
      </c>
      <c r="BL420" s="16" t="s">
        <v>345</v>
      </c>
      <c r="BM420" s="257" t="s">
        <v>1179</v>
      </c>
    </row>
    <row r="421" s="2" customFormat="1" ht="21.75" customHeight="1">
      <c r="A421" s="37"/>
      <c r="B421" s="38"/>
      <c r="C421" s="245" t="s">
        <v>507</v>
      </c>
      <c r="D421" s="245" t="s">
        <v>190</v>
      </c>
      <c r="E421" s="246" t="s">
        <v>508</v>
      </c>
      <c r="F421" s="247" t="s">
        <v>509</v>
      </c>
      <c r="G421" s="248" t="s">
        <v>305</v>
      </c>
      <c r="H421" s="249">
        <v>14</v>
      </c>
      <c r="I421" s="250"/>
      <c r="J421" s="251">
        <f>ROUND(I421*H421,2)</f>
        <v>0</v>
      </c>
      <c r="K421" s="252"/>
      <c r="L421" s="43"/>
      <c r="M421" s="253" t="s">
        <v>1</v>
      </c>
      <c r="N421" s="254" t="s">
        <v>39</v>
      </c>
      <c r="O421" s="90"/>
      <c r="P421" s="255">
        <f>O421*H421</f>
        <v>0</v>
      </c>
      <c r="Q421" s="255">
        <v>0.0022000000000000001</v>
      </c>
      <c r="R421" s="255">
        <f>Q421*H421</f>
        <v>0.030800000000000001</v>
      </c>
      <c r="S421" s="255">
        <v>0</v>
      </c>
      <c r="T421" s="256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57" t="s">
        <v>345</v>
      </c>
      <c r="AT421" s="257" t="s">
        <v>190</v>
      </c>
      <c r="AU421" s="257" t="s">
        <v>85</v>
      </c>
      <c r="AY421" s="16" t="s">
        <v>188</v>
      </c>
      <c r="BE421" s="258">
        <f>IF(N421="základní",J421,0)</f>
        <v>0</v>
      </c>
      <c r="BF421" s="258">
        <f>IF(N421="snížená",J421,0)</f>
        <v>0</v>
      </c>
      <c r="BG421" s="258">
        <f>IF(N421="zákl. přenesená",J421,0)</f>
        <v>0</v>
      </c>
      <c r="BH421" s="258">
        <f>IF(N421="sníž. přenesená",J421,0)</f>
        <v>0</v>
      </c>
      <c r="BI421" s="258">
        <f>IF(N421="nulová",J421,0)</f>
        <v>0</v>
      </c>
      <c r="BJ421" s="16" t="s">
        <v>85</v>
      </c>
      <c r="BK421" s="258">
        <f>ROUND(I421*H421,2)</f>
        <v>0</v>
      </c>
      <c r="BL421" s="16" t="s">
        <v>345</v>
      </c>
      <c r="BM421" s="257" t="s">
        <v>1180</v>
      </c>
    </row>
    <row r="422" s="2" customFormat="1" ht="16.5" customHeight="1">
      <c r="A422" s="37"/>
      <c r="B422" s="38"/>
      <c r="C422" s="245" t="s">
        <v>511</v>
      </c>
      <c r="D422" s="245" t="s">
        <v>190</v>
      </c>
      <c r="E422" s="246" t="s">
        <v>512</v>
      </c>
      <c r="F422" s="247" t="s">
        <v>513</v>
      </c>
      <c r="G422" s="248" t="s">
        <v>193</v>
      </c>
      <c r="H422" s="249">
        <v>2</v>
      </c>
      <c r="I422" s="250"/>
      <c r="J422" s="251">
        <f>ROUND(I422*H422,2)</f>
        <v>0</v>
      </c>
      <c r="K422" s="252"/>
      <c r="L422" s="43"/>
      <c r="M422" s="253" t="s">
        <v>1</v>
      </c>
      <c r="N422" s="254" t="s">
        <v>39</v>
      </c>
      <c r="O422" s="90"/>
      <c r="P422" s="255">
        <f>O422*H422</f>
        <v>0</v>
      </c>
      <c r="Q422" s="255">
        <v>0.0022000000000000001</v>
      </c>
      <c r="R422" s="255">
        <f>Q422*H422</f>
        <v>0.0044000000000000003</v>
      </c>
      <c r="S422" s="255">
        <v>0</v>
      </c>
      <c r="T422" s="256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57" t="s">
        <v>345</v>
      </c>
      <c r="AT422" s="257" t="s">
        <v>190</v>
      </c>
      <c r="AU422" s="257" t="s">
        <v>85</v>
      </c>
      <c r="AY422" s="16" t="s">
        <v>188</v>
      </c>
      <c r="BE422" s="258">
        <f>IF(N422="základní",J422,0)</f>
        <v>0</v>
      </c>
      <c r="BF422" s="258">
        <f>IF(N422="snížená",J422,0)</f>
        <v>0</v>
      </c>
      <c r="BG422" s="258">
        <f>IF(N422="zákl. přenesená",J422,0)</f>
        <v>0</v>
      </c>
      <c r="BH422" s="258">
        <f>IF(N422="sníž. přenesená",J422,0)</f>
        <v>0</v>
      </c>
      <c r="BI422" s="258">
        <f>IF(N422="nulová",J422,0)</f>
        <v>0</v>
      </c>
      <c r="BJ422" s="16" t="s">
        <v>85</v>
      </c>
      <c r="BK422" s="258">
        <f>ROUND(I422*H422,2)</f>
        <v>0</v>
      </c>
      <c r="BL422" s="16" t="s">
        <v>345</v>
      </c>
      <c r="BM422" s="257" t="s">
        <v>1181</v>
      </c>
    </row>
    <row r="423" s="2" customFormat="1" ht="16.5" customHeight="1">
      <c r="A423" s="37"/>
      <c r="B423" s="38"/>
      <c r="C423" s="245" t="s">
        <v>515</v>
      </c>
      <c r="D423" s="245" t="s">
        <v>190</v>
      </c>
      <c r="E423" s="246" t="s">
        <v>516</v>
      </c>
      <c r="F423" s="247" t="s">
        <v>517</v>
      </c>
      <c r="G423" s="248" t="s">
        <v>193</v>
      </c>
      <c r="H423" s="249">
        <v>1</v>
      </c>
      <c r="I423" s="250"/>
      <c r="J423" s="251">
        <f>ROUND(I423*H423,2)</f>
        <v>0</v>
      </c>
      <c r="K423" s="252"/>
      <c r="L423" s="43"/>
      <c r="M423" s="253" t="s">
        <v>1</v>
      </c>
      <c r="N423" s="254" t="s">
        <v>39</v>
      </c>
      <c r="O423" s="90"/>
      <c r="P423" s="255">
        <f>O423*H423</f>
        <v>0</v>
      </c>
      <c r="Q423" s="255">
        <v>0.0022000000000000001</v>
      </c>
      <c r="R423" s="255">
        <f>Q423*H423</f>
        <v>0.0022000000000000001</v>
      </c>
      <c r="S423" s="255">
        <v>0</v>
      </c>
      <c r="T423" s="256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57" t="s">
        <v>345</v>
      </c>
      <c r="AT423" s="257" t="s">
        <v>190</v>
      </c>
      <c r="AU423" s="257" t="s">
        <v>85</v>
      </c>
      <c r="AY423" s="16" t="s">
        <v>188</v>
      </c>
      <c r="BE423" s="258">
        <f>IF(N423="základní",J423,0)</f>
        <v>0</v>
      </c>
      <c r="BF423" s="258">
        <f>IF(N423="snížená",J423,0)</f>
        <v>0</v>
      </c>
      <c r="BG423" s="258">
        <f>IF(N423="zákl. přenesená",J423,0)</f>
        <v>0</v>
      </c>
      <c r="BH423" s="258">
        <f>IF(N423="sníž. přenesená",J423,0)</f>
        <v>0</v>
      </c>
      <c r="BI423" s="258">
        <f>IF(N423="nulová",J423,0)</f>
        <v>0</v>
      </c>
      <c r="BJ423" s="16" t="s">
        <v>85</v>
      </c>
      <c r="BK423" s="258">
        <f>ROUND(I423*H423,2)</f>
        <v>0</v>
      </c>
      <c r="BL423" s="16" t="s">
        <v>345</v>
      </c>
      <c r="BM423" s="257" t="s">
        <v>1182</v>
      </c>
    </row>
    <row r="424" s="2" customFormat="1" ht="16.5" customHeight="1">
      <c r="A424" s="37"/>
      <c r="B424" s="38"/>
      <c r="C424" s="245" t="s">
        <v>519</v>
      </c>
      <c r="D424" s="245" t="s">
        <v>190</v>
      </c>
      <c r="E424" s="246" t="s">
        <v>520</v>
      </c>
      <c r="F424" s="247" t="s">
        <v>521</v>
      </c>
      <c r="G424" s="248" t="s">
        <v>193</v>
      </c>
      <c r="H424" s="249">
        <v>1</v>
      </c>
      <c r="I424" s="250"/>
      <c r="J424" s="251">
        <f>ROUND(I424*H424,2)</f>
        <v>0</v>
      </c>
      <c r="K424" s="252"/>
      <c r="L424" s="43"/>
      <c r="M424" s="253" t="s">
        <v>1</v>
      </c>
      <c r="N424" s="254" t="s">
        <v>39</v>
      </c>
      <c r="O424" s="90"/>
      <c r="P424" s="255">
        <f>O424*H424</f>
        <v>0</v>
      </c>
      <c r="Q424" s="255">
        <v>0.0022000000000000001</v>
      </c>
      <c r="R424" s="255">
        <f>Q424*H424</f>
        <v>0.0022000000000000001</v>
      </c>
      <c r="S424" s="255">
        <v>0</v>
      </c>
      <c r="T424" s="256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57" t="s">
        <v>345</v>
      </c>
      <c r="AT424" s="257" t="s">
        <v>190</v>
      </c>
      <c r="AU424" s="257" t="s">
        <v>85</v>
      </c>
      <c r="AY424" s="16" t="s">
        <v>188</v>
      </c>
      <c r="BE424" s="258">
        <f>IF(N424="základní",J424,0)</f>
        <v>0</v>
      </c>
      <c r="BF424" s="258">
        <f>IF(N424="snížená",J424,0)</f>
        <v>0</v>
      </c>
      <c r="BG424" s="258">
        <f>IF(N424="zákl. přenesená",J424,0)</f>
        <v>0</v>
      </c>
      <c r="BH424" s="258">
        <f>IF(N424="sníž. přenesená",J424,0)</f>
        <v>0</v>
      </c>
      <c r="BI424" s="258">
        <f>IF(N424="nulová",J424,0)</f>
        <v>0</v>
      </c>
      <c r="BJ424" s="16" t="s">
        <v>85</v>
      </c>
      <c r="BK424" s="258">
        <f>ROUND(I424*H424,2)</f>
        <v>0</v>
      </c>
      <c r="BL424" s="16" t="s">
        <v>345</v>
      </c>
      <c r="BM424" s="257" t="s">
        <v>1183</v>
      </c>
    </row>
    <row r="425" s="2" customFormat="1" ht="16.5" customHeight="1">
      <c r="A425" s="37"/>
      <c r="B425" s="38"/>
      <c r="C425" s="245" t="s">
        <v>523</v>
      </c>
      <c r="D425" s="245" t="s">
        <v>190</v>
      </c>
      <c r="E425" s="246" t="s">
        <v>524</v>
      </c>
      <c r="F425" s="247" t="s">
        <v>525</v>
      </c>
      <c r="G425" s="248" t="s">
        <v>193</v>
      </c>
      <c r="H425" s="249">
        <v>1</v>
      </c>
      <c r="I425" s="250"/>
      <c r="J425" s="251">
        <f>ROUND(I425*H425,2)</f>
        <v>0</v>
      </c>
      <c r="K425" s="252"/>
      <c r="L425" s="43"/>
      <c r="M425" s="253" t="s">
        <v>1</v>
      </c>
      <c r="N425" s="254" t="s">
        <v>39</v>
      </c>
      <c r="O425" s="90"/>
      <c r="P425" s="255">
        <f>O425*H425</f>
        <v>0</v>
      </c>
      <c r="Q425" s="255">
        <v>0.0022000000000000001</v>
      </c>
      <c r="R425" s="255">
        <f>Q425*H425</f>
        <v>0.0022000000000000001</v>
      </c>
      <c r="S425" s="255">
        <v>0</v>
      </c>
      <c r="T425" s="256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57" t="s">
        <v>345</v>
      </c>
      <c r="AT425" s="257" t="s">
        <v>190</v>
      </c>
      <c r="AU425" s="257" t="s">
        <v>85</v>
      </c>
      <c r="AY425" s="16" t="s">
        <v>188</v>
      </c>
      <c r="BE425" s="258">
        <f>IF(N425="základní",J425,0)</f>
        <v>0</v>
      </c>
      <c r="BF425" s="258">
        <f>IF(N425="snížená",J425,0)</f>
        <v>0</v>
      </c>
      <c r="BG425" s="258">
        <f>IF(N425="zákl. přenesená",J425,0)</f>
        <v>0</v>
      </c>
      <c r="BH425" s="258">
        <f>IF(N425="sníž. přenesená",J425,0)</f>
        <v>0</v>
      </c>
      <c r="BI425" s="258">
        <f>IF(N425="nulová",J425,0)</f>
        <v>0</v>
      </c>
      <c r="BJ425" s="16" t="s">
        <v>85</v>
      </c>
      <c r="BK425" s="258">
        <f>ROUND(I425*H425,2)</f>
        <v>0</v>
      </c>
      <c r="BL425" s="16" t="s">
        <v>345</v>
      </c>
      <c r="BM425" s="257" t="s">
        <v>1184</v>
      </c>
    </row>
    <row r="426" s="2" customFormat="1" ht="33" customHeight="1">
      <c r="A426" s="37"/>
      <c r="B426" s="38"/>
      <c r="C426" s="245" t="s">
        <v>527</v>
      </c>
      <c r="D426" s="245" t="s">
        <v>190</v>
      </c>
      <c r="E426" s="246" t="s">
        <v>528</v>
      </c>
      <c r="F426" s="247" t="s">
        <v>529</v>
      </c>
      <c r="G426" s="248" t="s">
        <v>193</v>
      </c>
      <c r="H426" s="249">
        <v>1</v>
      </c>
      <c r="I426" s="250"/>
      <c r="J426" s="251">
        <f>ROUND(I426*H426,2)</f>
        <v>0</v>
      </c>
      <c r="K426" s="252"/>
      <c r="L426" s="43"/>
      <c r="M426" s="253" t="s">
        <v>1</v>
      </c>
      <c r="N426" s="254" t="s">
        <v>39</v>
      </c>
      <c r="O426" s="90"/>
      <c r="P426" s="255">
        <f>O426*H426</f>
        <v>0</v>
      </c>
      <c r="Q426" s="255">
        <v>0.0022000000000000001</v>
      </c>
      <c r="R426" s="255">
        <f>Q426*H426</f>
        <v>0.0022000000000000001</v>
      </c>
      <c r="S426" s="255">
        <v>0</v>
      </c>
      <c r="T426" s="256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57" t="s">
        <v>345</v>
      </c>
      <c r="AT426" s="257" t="s">
        <v>190</v>
      </c>
      <c r="AU426" s="257" t="s">
        <v>85</v>
      </c>
      <c r="AY426" s="16" t="s">
        <v>188</v>
      </c>
      <c r="BE426" s="258">
        <f>IF(N426="základní",J426,0)</f>
        <v>0</v>
      </c>
      <c r="BF426" s="258">
        <f>IF(N426="snížená",J426,0)</f>
        <v>0</v>
      </c>
      <c r="BG426" s="258">
        <f>IF(N426="zákl. přenesená",J426,0)</f>
        <v>0</v>
      </c>
      <c r="BH426" s="258">
        <f>IF(N426="sníž. přenesená",J426,0)</f>
        <v>0</v>
      </c>
      <c r="BI426" s="258">
        <f>IF(N426="nulová",J426,0)</f>
        <v>0</v>
      </c>
      <c r="BJ426" s="16" t="s">
        <v>85</v>
      </c>
      <c r="BK426" s="258">
        <f>ROUND(I426*H426,2)</f>
        <v>0</v>
      </c>
      <c r="BL426" s="16" t="s">
        <v>345</v>
      </c>
      <c r="BM426" s="257" t="s">
        <v>1185</v>
      </c>
    </row>
    <row r="427" s="2" customFormat="1" ht="21.75" customHeight="1">
      <c r="A427" s="37"/>
      <c r="B427" s="38"/>
      <c r="C427" s="245" t="s">
        <v>531</v>
      </c>
      <c r="D427" s="245" t="s">
        <v>190</v>
      </c>
      <c r="E427" s="246" t="s">
        <v>532</v>
      </c>
      <c r="F427" s="247" t="s">
        <v>533</v>
      </c>
      <c r="G427" s="248" t="s">
        <v>193</v>
      </c>
      <c r="H427" s="249">
        <v>1</v>
      </c>
      <c r="I427" s="250"/>
      <c r="J427" s="251">
        <f>ROUND(I427*H427,2)</f>
        <v>0</v>
      </c>
      <c r="K427" s="252"/>
      <c r="L427" s="43"/>
      <c r="M427" s="253" t="s">
        <v>1</v>
      </c>
      <c r="N427" s="254" t="s">
        <v>39</v>
      </c>
      <c r="O427" s="90"/>
      <c r="P427" s="255">
        <f>O427*H427</f>
        <v>0</v>
      </c>
      <c r="Q427" s="255">
        <v>0.0022000000000000001</v>
      </c>
      <c r="R427" s="255">
        <f>Q427*H427</f>
        <v>0.0022000000000000001</v>
      </c>
      <c r="S427" s="255">
        <v>0</v>
      </c>
      <c r="T427" s="256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57" t="s">
        <v>345</v>
      </c>
      <c r="AT427" s="257" t="s">
        <v>190</v>
      </c>
      <c r="AU427" s="257" t="s">
        <v>85</v>
      </c>
      <c r="AY427" s="16" t="s">
        <v>188</v>
      </c>
      <c r="BE427" s="258">
        <f>IF(N427="základní",J427,0)</f>
        <v>0</v>
      </c>
      <c r="BF427" s="258">
        <f>IF(N427="snížená",J427,0)</f>
        <v>0</v>
      </c>
      <c r="BG427" s="258">
        <f>IF(N427="zákl. přenesená",J427,0)</f>
        <v>0</v>
      </c>
      <c r="BH427" s="258">
        <f>IF(N427="sníž. přenesená",J427,0)</f>
        <v>0</v>
      </c>
      <c r="BI427" s="258">
        <f>IF(N427="nulová",J427,0)</f>
        <v>0</v>
      </c>
      <c r="BJ427" s="16" t="s">
        <v>85</v>
      </c>
      <c r="BK427" s="258">
        <f>ROUND(I427*H427,2)</f>
        <v>0</v>
      </c>
      <c r="BL427" s="16" t="s">
        <v>345</v>
      </c>
      <c r="BM427" s="257" t="s">
        <v>1186</v>
      </c>
    </row>
    <row r="428" s="2" customFormat="1" ht="21.75" customHeight="1">
      <c r="A428" s="37"/>
      <c r="B428" s="38"/>
      <c r="C428" s="245" t="s">
        <v>535</v>
      </c>
      <c r="D428" s="245" t="s">
        <v>190</v>
      </c>
      <c r="E428" s="246" t="s">
        <v>536</v>
      </c>
      <c r="F428" s="247" t="s">
        <v>537</v>
      </c>
      <c r="G428" s="248" t="s">
        <v>389</v>
      </c>
      <c r="H428" s="249">
        <v>0.079000000000000001</v>
      </c>
      <c r="I428" s="250"/>
      <c r="J428" s="251">
        <f>ROUND(I428*H428,2)</f>
        <v>0</v>
      </c>
      <c r="K428" s="252"/>
      <c r="L428" s="43"/>
      <c r="M428" s="253" t="s">
        <v>1</v>
      </c>
      <c r="N428" s="254" t="s">
        <v>39</v>
      </c>
      <c r="O428" s="90"/>
      <c r="P428" s="255">
        <f>O428*H428</f>
        <v>0</v>
      </c>
      <c r="Q428" s="255">
        <v>0</v>
      </c>
      <c r="R428" s="255">
        <f>Q428*H428</f>
        <v>0</v>
      </c>
      <c r="S428" s="255">
        <v>0</v>
      </c>
      <c r="T428" s="256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57" t="s">
        <v>345</v>
      </c>
      <c r="AT428" s="257" t="s">
        <v>190</v>
      </c>
      <c r="AU428" s="257" t="s">
        <v>85</v>
      </c>
      <c r="AY428" s="16" t="s">
        <v>188</v>
      </c>
      <c r="BE428" s="258">
        <f>IF(N428="základní",J428,0)</f>
        <v>0</v>
      </c>
      <c r="BF428" s="258">
        <f>IF(N428="snížená",J428,0)</f>
        <v>0</v>
      </c>
      <c r="BG428" s="258">
        <f>IF(N428="zákl. přenesená",J428,0)</f>
        <v>0</v>
      </c>
      <c r="BH428" s="258">
        <f>IF(N428="sníž. přenesená",J428,0)</f>
        <v>0</v>
      </c>
      <c r="BI428" s="258">
        <f>IF(N428="nulová",J428,0)</f>
        <v>0</v>
      </c>
      <c r="BJ428" s="16" t="s">
        <v>85</v>
      </c>
      <c r="BK428" s="258">
        <f>ROUND(I428*H428,2)</f>
        <v>0</v>
      </c>
      <c r="BL428" s="16" t="s">
        <v>345</v>
      </c>
      <c r="BM428" s="257" t="s">
        <v>1187</v>
      </c>
    </row>
    <row r="429" s="12" customFormat="1" ht="22.8" customHeight="1">
      <c r="A429" s="12"/>
      <c r="B429" s="229"/>
      <c r="C429" s="230"/>
      <c r="D429" s="231" t="s">
        <v>72</v>
      </c>
      <c r="E429" s="243" t="s">
        <v>539</v>
      </c>
      <c r="F429" s="243" t="s">
        <v>540</v>
      </c>
      <c r="G429" s="230"/>
      <c r="H429" s="230"/>
      <c r="I429" s="233"/>
      <c r="J429" s="244">
        <f>BK429</f>
        <v>0</v>
      </c>
      <c r="K429" s="230"/>
      <c r="L429" s="235"/>
      <c r="M429" s="236"/>
      <c r="N429" s="237"/>
      <c r="O429" s="237"/>
      <c r="P429" s="238">
        <f>SUM(P430:P431)</f>
        <v>0</v>
      </c>
      <c r="Q429" s="237"/>
      <c r="R429" s="238">
        <f>SUM(R430:R431)</f>
        <v>0.06720000000000001</v>
      </c>
      <c r="S429" s="237"/>
      <c r="T429" s="239">
        <f>SUM(T430:T431)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40" t="s">
        <v>85</v>
      </c>
      <c r="AT429" s="241" t="s">
        <v>72</v>
      </c>
      <c r="AU429" s="241" t="s">
        <v>80</v>
      </c>
      <c r="AY429" s="240" t="s">
        <v>188</v>
      </c>
      <c r="BK429" s="242">
        <f>SUM(BK430:BK431)</f>
        <v>0</v>
      </c>
    </row>
    <row r="430" s="2" customFormat="1" ht="21.75" customHeight="1">
      <c r="A430" s="37"/>
      <c r="B430" s="38"/>
      <c r="C430" s="245" t="s">
        <v>541</v>
      </c>
      <c r="D430" s="245" t="s">
        <v>190</v>
      </c>
      <c r="E430" s="246" t="s">
        <v>542</v>
      </c>
      <c r="F430" s="247" t="s">
        <v>543</v>
      </c>
      <c r="G430" s="248" t="s">
        <v>193</v>
      </c>
      <c r="H430" s="249">
        <v>40</v>
      </c>
      <c r="I430" s="250"/>
      <c r="J430" s="251">
        <f>ROUND(I430*H430,2)</f>
        <v>0</v>
      </c>
      <c r="K430" s="252"/>
      <c r="L430" s="43"/>
      <c r="M430" s="253" t="s">
        <v>1</v>
      </c>
      <c r="N430" s="254" t="s">
        <v>39</v>
      </c>
      <c r="O430" s="90"/>
      <c r="P430" s="255">
        <f>O430*H430</f>
        <v>0</v>
      </c>
      <c r="Q430" s="255">
        <v>0.0016800000000000001</v>
      </c>
      <c r="R430" s="255">
        <f>Q430*H430</f>
        <v>0.06720000000000001</v>
      </c>
      <c r="S430" s="255">
        <v>0</v>
      </c>
      <c r="T430" s="256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57" t="s">
        <v>345</v>
      </c>
      <c r="AT430" s="257" t="s">
        <v>190</v>
      </c>
      <c r="AU430" s="257" t="s">
        <v>85</v>
      </c>
      <c r="AY430" s="16" t="s">
        <v>188</v>
      </c>
      <c r="BE430" s="258">
        <f>IF(N430="základní",J430,0)</f>
        <v>0</v>
      </c>
      <c r="BF430" s="258">
        <f>IF(N430="snížená",J430,0)</f>
        <v>0</v>
      </c>
      <c r="BG430" s="258">
        <f>IF(N430="zákl. přenesená",J430,0)</f>
        <v>0</v>
      </c>
      <c r="BH430" s="258">
        <f>IF(N430="sníž. přenesená",J430,0)</f>
        <v>0</v>
      </c>
      <c r="BI430" s="258">
        <f>IF(N430="nulová",J430,0)</f>
        <v>0</v>
      </c>
      <c r="BJ430" s="16" t="s">
        <v>85</v>
      </c>
      <c r="BK430" s="258">
        <f>ROUND(I430*H430,2)</f>
        <v>0</v>
      </c>
      <c r="BL430" s="16" t="s">
        <v>345</v>
      </c>
      <c r="BM430" s="257" t="s">
        <v>1188</v>
      </c>
    </row>
    <row r="431" s="14" customFormat="1">
      <c r="A431" s="14"/>
      <c r="B431" s="270"/>
      <c r="C431" s="271"/>
      <c r="D431" s="261" t="s">
        <v>196</v>
      </c>
      <c r="E431" s="272" t="s">
        <v>1</v>
      </c>
      <c r="F431" s="273" t="s">
        <v>1189</v>
      </c>
      <c r="G431" s="271"/>
      <c r="H431" s="274">
        <v>40</v>
      </c>
      <c r="I431" s="275"/>
      <c r="J431" s="271"/>
      <c r="K431" s="271"/>
      <c r="L431" s="276"/>
      <c r="M431" s="277"/>
      <c r="N431" s="278"/>
      <c r="O431" s="278"/>
      <c r="P431" s="278"/>
      <c r="Q431" s="278"/>
      <c r="R431" s="278"/>
      <c r="S431" s="278"/>
      <c r="T431" s="27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80" t="s">
        <v>196</v>
      </c>
      <c r="AU431" s="280" t="s">
        <v>85</v>
      </c>
      <c r="AV431" s="14" t="s">
        <v>85</v>
      </c>
      <c r="AW431" s="14" t="s">
        <v>30</v>
      </c>
      <c r="AX431" s="14" t="s">
        <v>73</v>
      </c>
      <c r="AY431" s="280" t="s">
        <v>188</v>
      </c>
    </row>
    <row r="432" s="12" customFormat="1" ht="22.8" customHeight="1">
      <c r="A432" s="12"/>
      <c r="B432" s="229"/>
      <c r="C432" s="230"/>
      <c r="D432" s="231" t="s">
        <v>72</v>
      </c>
      <c r="E432" s="243" t="s">
        <v>546</v>
      </c>
      <c r="F432" s="243" t="s">
        <v>547</v>
      </c>
      <c r="G432" s="230"/>
      <c r="H432" s="230"/>
      <c r="I432" s="233"/>
      <c r="J432" s="244">
        <f>BK432</f>
        <v>0</v>
      </c>
      <c r="K432" s="230"/>
      <c r="L432" s="235"/>
      <c r="M432" s="236"/>
      <c r="N432" s="237"/>
      <c r="O432" s="237"/>
      <c r="P432" s="238">
        <f>SUM(P433:P449)</f>
        <v>0</v>
      </c>
      <c r="Q432" s="237"/>
      <c r="R432" s="238">
        <f>SUM(R433:R449)</f>
        <v>3.9252730000000002</v>
      </c>
      <c r="S432" s="237"/>
      <c r="T432" s="239">
        <f>SUM(T433:T449)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40" t="s">
        <v>85</v>
      </c>
      <c r="AT432" s="241" t="s">
        <v>72</v>
      </c>
      <c r="AU432" s="241" t="s">
        <v>80</v>
      </c>
      <c r="AY432" s="240" t="s">
        <v>188</v>
      </c>
      <c r="BK432" s="242">
        <f>SUM(BK433:BK449)</f>
        <v>0</v>
      </c>
    </row>
    <row r="433" s="2" customFormat="1" ht="21.75" customHeight="1">
      <c r="A433" s="37"/>
      <c r="B433" s="38"/>
      <c r="C433" s="245" t="s">
        <v>548</v>
      </c>
      <c r="D433" s="245" t="s">
        <v>190</v>
      </c>
      <c r="E433" s="246" t="s">
        <v>549</v>
      </c>
      <c r="F433" s="247" t="s">
        <v>550</v>
      </c>
      <c r="G433" s="248" t="s">
        <v>215</v>
      </c>
      <c r="H433" s="249">
        <v>29.600000000000001</v>
      </c>
      <c r="I433" s="250"/>
      <c r="J433" s="251">
        <f>ROUND(I433*H433,2)</f>
        <v>0</v>
      </c>
      <c r="K433" s="252"/>
      <c r="L433" s="43"/>
      <c r="M433" s="253" t="s">
        <v>1</v>
      </c>
      <c r="N433" s="254" t="s">
        <v>39</v>
      </c>
      <c r="O433" s="90"/>
      <c r="P433" s="255">
        <f>O433*H433</f>
        <v>0</v>
      </c>
      <c r="Q433" s="255">
        <v>0.01644</v>
      </c>
      <c r="R433" s="255">
        <f>Q433*H433</f>
        <v>0.486624</v>
      </c>
      <c r="S433" s="255">
        <v>0</v>
      </c>
      <c r="T433" s="256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57" t="s">
        <v>345</v>
      </c>
      <c r="AT433" s="257" t="s">
        <v>190</v>
      </c>
      <c r="AU433" s="257" t="s">
        <v>85</v>
      </c>
      <c r="AY433" s="16" t="s">
        <v>188</v>
      </c>
      <c r="BE433" s="258">
        <f>IF(N433="základní",J433,0)</f>
        <v>0</v>
      </c>
      <c r="BF433" s="258">
        <f>IF(N433="snížená",J433,0)</f>
        <v>0</v>
      </c>
      <c r="BG433" s="258">
        <f>IF(N433="zákl. přenesená",J433,0)</f>
        <v>0</v>
      </c>
      <c r="BH433" s="258">
        <f>IF(N433="sníž. přenesená",J433,0)</f>
        <v>0</v>
      </c>
      <c r="BI433" s="258">
        <f>IF(N433="nulová",J433,0)</f>
        <v>0</v>
      </c>
      <c r="BJ433" s="16" t="s">
        <v>85</v>
      </c>
      <c r="BK433" s="258">
        <f>ROUND(I433*H433,2)</f>
        <v>0</v>
      </c>
      <c r="BL433" s="16" t="s">
        <v>345</v>
      </c>
      <c r="BM433" s="257" t="s">
        <v>1190</v>
      </c>
    </row>
    <row r="434" s="14" customFormat="1">
      <c r="A434" s="14"/>
      <c r="B434" s="270"/>
      <c r="C434" s="271"/>
      <c r="D434" s="261" t="s">
        <v>196</v>
      </c>
      <c r="E434" s="272" t="s">
        <v>1</v>
      </c>
      <c r="F434" s="273" t="s">
        <v>1191</v>
      </c>
      <c r="G434" s="271"/>
      <c r="H434" s="274">
        <v>29.600000000000001</v>
      </c>
      <c r="I434" s="275"/>
      <c r="J434" s="271"/>
      <c r="K434" s="271"/>
      <c r="L434" s="276"/>
      <c r="M434" s="277"/>
      <c r="N434" s="278"/>
      <c r="O434" s="278"/>
      <c r="P434" s="278"/>
      <c r="Q434" s="278"/>
      <c r="R434" s="278"/>
      <c r="S434" s="278"/>
      <c r="T434" s="27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80" t="s">
        <v>196</v>
      </c>
      <c r="AU434" s="280" t="s">
        <v>85</v>
      </c>
      <c r="AV434" s="14" t="s">
        <v>85</v>
      </c>
      <c r="AW434" s="14" t="s">
        <v>30</v>
      </c>
      <c r="AX434" s="14" t="s">
        <v>73</v>
      </c>
      <c r="AY434" s="280" t="s">
        <v>188</v>
      </c>
    </row>
    <row r="435" s="2" customFormat="1" ht="21.75" customHeight="1">
      <c r="A435" s="37"/>
      <c r="B435" s="38"/>
      <c r="C435" s="245" t="s">
        <v>553</v>
      </c>
      <c r="D435" s="245" t="s">
        <v>190</v>
      </c>
      <c r="E435" s="246" t="s">
        <v>554</v>
      </c>
      <c r="F435" s="247" t="s">
        <v>555</v>
      </c>
      <c r="G435" s="248" t="s">
        <v>215</v>
      </c>
      <c r="H435" s="249">
        <v>270.30000000000001</v>
      </c>
      <c r="I435" s="250"/>
      <c r="J435" s="251">
        <f>ROUND(I435*H435,2)</f>
        <v>0</v>
      </c>
      <c r="K435" s="252"/>
      <c r="L435" s="43"/>
      <c r="M435" s="253" t="s">
        <v>1</v>
      </c>
      <c r="N435" s="254" t="s">
        <v>39</v>
      </c>
      <c r="O435" s="90"/>
      <c r="P435" s="255">
        <f>O435*H435</f>
        <v>0</v>
      </c>
      <c r="Q435" s="255">
        <v>0.01223</v>
      </c>
      <c r="R435" s="255">
        <f>Q435*H435</f>
        <v>3.3057690000000002</v>
      </c>
      <c r="S435" s="255">
        <v>0</v>
      </c>
      <c r="T435" s="256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57" t="s">
        <v>345</v>
      </c>
      <c r="AT435" s="257" t="s">
        <v>190</v>
      </c>
      <c r="AU435" s="257" t="s">
        <v>85</v>
      </c>
      <c r="AY435" s="16" t="s">
        <v>188</v>
      </c>
      <c r="BE435" s="258">
        <f>IF(N435="základní",J435,0)</f>
        <v>0</v>
      </c>
      <c r="BF435" s="258">
        <f>IF(N435="snížená",J435,0)</f>
        <v>0</v>
      </c>
      <c r="BG435" s="258">
        <f>IF(N435="zákl. přenesená",J435,0)</f>
        <v>0</v>
      </c>
      <c r="BH435" s="258">
        <f>IF(N435="sníž. přenesená",J435,0)</f>
        <v>0</v>
      </c>
      <c r="BI435" s="258">
        <f>IF(N435="nulová",J435,0)</f>
        <v>0</v>
      </c>
      <c r="BJ435" s="16" t="s">
        <v>85</v>
      </c>
      <c r="BK435" s="258">
        <f>ROUND(I435*H435,2)</f>
        <v>0</v>
      </c>
      <c r="BL435" s="16" t="s">
        <v>345</v>
      </c>
      <c r="BM435" s="257" t="s">
        <v>1192</v>
      </c>
    </row>
    <row r="436" s="13" customFormat="1">
      <c r="A436" s="13"/>
      <c r="B436" s="259"/>
      <c r="C436" s="260"/>
      <c r="D436" s="261" t="s">
        <v>196</v>
      </c>
      <c r="E436" s="262" t="s">
        <v>1</v>
      </c>
      <c r="F436" s="263" t="s">
        <v>557</v>
      </c>
      <c r="G436" s="260"/>
      <c r="H436" s="262" t="s">
        <v>1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9" t="s">
        <v>196</v>
      </c>
      <c r="AU436" s="269" t="s">
        <v>85</v>
      </c>
      <c r="AV436" s="13" t="s">
        <v>80</v>
      </c>
      <c r="AW436" s="13" t="s">
        <v>30</v>
      </c>
      <c r="AX436" s="13" t="s">
        <v>73</v>
      </c>
      <c r="AY436" s="269" t="s">
        <v>188</v>
      </c>
    </row>
    <row r="437" s="14" customFormat="1">
      <c r="A437" s="14"/>
      <c r="B437" s="270"/>
      <c r="C437" s="271"/>
      <c r="D437" s="261" t="s">
        <v>196</v>
      </c>
      <c r="E437" s="272" t="s">
        <v>1</v>
      </c>
      <c r="F437" s="273" t="s">
        <v>1193</v>
      </c>
      <c r="G437" s="271"/>
      <c r="H437" s="274">
        <v>11.08</v>
      </c>
      <c r="I437" s="275"/>
      <c r="J437" s="271"/>
      <c r="K437" s="271"/>
      <c r="L437" s="276"/>
      <c r="M437" s="277"/>
      <c r="N437" s="278"/>
      <c r="O437" s="278"/>
      <c r="P437" s="278"/>
      <c r="Q437" s="278"/>
      <c r="R437" s="278"/>
      <c r="S437" s="278"/>
      <c r="T437" s="27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80" t="s">
        <v>196</v>
      </c>
      <c r="AU437" s="280" t="s">
        <v>85</v>
      </c>
      <c r="AV437" s="14" t="s">
        <v>85</v>
      </c>
      <c r="AW437" s="14" t="s">
        <v>30</v>
      </c>
      <c r="AX437" s="14" t="s">
        <v>73</v>
      </c>
      <c r="AY437" s="280" t="s">
        <v>188</v>
      </c>
    </row>
    <row r="438" s="14" customFormat="1">
      <c r="A438" s="14"/>
      <c r="B438" s="270"/>
      <c r="C438" s="271"/>
      <c r="D438" s="261" t="s">
        <v>196</v>
      </c>
      <c r="E438" s="272" t="s">
        <v>1</v>
      </c>
      <c r="F438" s="273" t="s">
        <v>1194</v>
      </c>
      <c r="G438" s="271"/>
      <c r="H438" s="274">
        <v>103.11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80" t="s">
        <v>196</v>
      </c>
      <c r="AU438" s="280" t="s">
        <v>85</v>
      </c>
      <c r="AV438" s="14" t="s">
        <v>85</v>
      </c>
      <c r="AW438" s="14" t="s">
        <v>30</v>
      </c>
      <c r="AX438" s="14" t="s">
        <v>73</v>
      </c>
      <c r="AY438" s="280" t="s">
        <v>188</v>
      </c>
    </row>
    <row r="439" s="14" customFormat="1">
      <c r="A439" s="14"/>
      <c r="B439" s="270"/>
      <c r="C439" s="271"/>
      <c r="D439" s="261" t="s">
        <v>196</v>
      </c>
      <c r="E439" s="272" t="s">
        <v>1</v>
      </c>
      <c r="F439" s="273" t="s">
        <v>1195</v>
      </c>
      <c r="G439" s="271"/>
      <c r="H439" s="274">
        <v>100.70999999999999</v>
      </c>
      <c r="I439" s="275"/>
      <c r="J439" s="271"/>
      <c r="K439" s="271"/>
      <c r="L439" s="276"/>
      <c r="M439" s="277"/>
      <c r="N439" s="278"/>
      <c r="O439" s="278"/>
      <c r="P439" s="278"/>
      <c r="Q439" s="278"/>
      <c r="R439" s="278"/>
      <c r="S439" s="278"/>
      <c r="T439" s="27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80" t="s">
        <v>196</v>
      </c>
      <c r="AU439" s="280" t="s">
        <v>85</v>
      </c>
      <c r="AV439" s="14" t="s">
        <v>85</v>
      </c>
      <c r="AW439" s="14" t="s">
        <v>30</v>
      </c>
      <c r="AX439" s="14" t="s">
        <v>73</v>
      </c>
      <c r="AY439" s="280" t="s">
        <v>188</v>
      </c>
    </row>
    <row r="440" s="13" customFormat="1">
      <c r="A440" s="13"/>
      <c r="B440" s="259"/>
      <c r="C440" s="260"/>
      <c r="D440" s="261" t="s">
        <v>196</v>
      </c>
      <c r="E440" s="262" t="s">
        <v>1</v>
      </c>
      <c r="F440" s="263" t="s">
        <v>560</v>
      </c>
      <c r="G440" s="260"/>
      <c r="H440" s="262" t="s">
        <v>1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9" t="s">
        <v>196</v>
      </c>
      <c r="AU440" s="269" t="s">
        <v>85</v>
      </c>
      <c r="AV440" s="13" t="s">
        <v>80</v>
      </c>
      <c r="AW440" s="13" t="s">
        <v>30</v>
      </c>
      <c r="AX440" s="13" t="s">
        <v>73</v>
      </c>
      <c r="AY440" s="269" t="s">
        <v>188</v>
      </c>
    </row>
    <row r="441" s="14" customFormat="1">
      <c r="A441" s="14"/>
      <c r="B441" s="270"/>
      <c r="C441" s="271"/>
      <c r="D441" s="261" t="s">
        <v>196</v>
      </c>
      <c r="E441" s="272" t="s">
        <v>1</v>
      </c>
      <c r="F441" s="273" t="s">
        <v>1196</v>
      </c>
      <c r="G441" s="271"/>
      <c r="H441" s="274">
        <v>3.6400000000000001</v>
      </c>
      <c r="I441" s="275"/>
      <c r="J441" s="271"/>
      <c r="K441" s="271"/>
      <c r="L441" s="276"/>
      <c r="M441" s="277"/>
      <c r="N441" s="278"/>
      <c r="O441" s="278"/>
      <c r="P441" s="278"/>
      <c r="Q441" s="278"/>
      <c r="R441" s="278"/>
      <c r="S441" s="278"/>
      <c r="T441" s="27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80" t="s">
        <v>196</v>
      </c>
      <c r="AU441" s="280" t="s">
        <v>85</v>
      </c>
      <c r="AV441" s="14" t="s">
        <v>85</v>
      </c>
      <c r="AW441" s="14" t="s">
        <v>30</v>
      </c>
      <c r="AX441" s="14" t="s">
        <v>73</v>
      </c>
      <c r="AY441" s="280" t="s">
        <v>188</v>
      </c>
    </row>
    <row r="442" s="14" customFormat="1">
      <c r="A442" s="14"/>
      <c r="B442" s="270"/>
      <c r="C442" s="271"/>
      <c r="D442" s="261" t="s">
        <v>196</v>
      </c>
      <c r="E442" s="272" t="s">
        <v>1</v>
      </c>
      <c r="F442" s="273" t="s">
        <v>1197</v>
      </c>
      <c r="G442" s="271"/>
      <c r="H442" s="274">
        <v>18.199999999999999</v>
      </c>
      <c r="I442" s="275"/>
      <c r="J442" s="271"/>
      <c r="K442" s="271"/>
      <c r="L442" s="276"/>
      <c r="M442" s="277"/>
      <c r="N442" s="278"/>
      <c r="O442" s="278"/>
      <c r="P442" s="278"/>
      <c r="Q442" s="278"/>
      <c r="R442" s="278"/>
      <c r="S442" s="278"/>
      <c r="T442" s="27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80" t="s">
        <v>196</v>
      </c>
      <c r="AU442" s="280" t="s">
        <v>85</v>
      </c>
      <c r="AV442" s="14" t="s">
        <v>85</v>
      </c>
      <c r="AW442" s="14" t="s">
        <v>30</v>
      </c>
      <c r="AX442" s="14" t="s">
        <v>73</v>
      </c>
      <c r="AY442" s="280" t="s">
        <v>188</v>
      </c>
    </row>
    <row r="443" s="14" customFormat="1">
      <c r="A443" s="14"/>
      <c r="B443" s="270"/>
      <c r="C443" s="271"/>
      <c r="D443" s="261" t="s">
        <v>196</v>
      </c>
      <c r="E443" s="272" t="s">
        <v>1</v>
      </c>
      <c r="F443" s="273" t="s">
        <v>1198</v>
      </c>
      <c r="G443" s="271"/>
      <c r="H443" s="274">
        <v>33.560000000000002</v>
      </c>
      <c r="I443" s="275"/>
      <c r="J443" s="271"/>
      <c r="K443" s="271"/>
      <c r="L443" s="276"/>
      <c r="M443" s="277"/>
      <c r="N443" s="278"/>
      <c r="O443" s="278"/>
      <c r="P443" s="278"/>
      <c r="Q443" s="278"/>
      <c r="R443" s="278"/>
      <c r="S443" s="278"/>
      <c r="T443" s="27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80" t="s">
        <v>196</v>
      </c>
      <c r="AU443" s="280" t="s">
        <v>85</v>
      </c>
      <c r="AV443" s="14" t="s">
        <v>85</v>
      </c>
      <c r="AW443" s="14" t="s">
        <v>30</v>
      </c>
      <c r="AX443" s="14" t="s">
        <v>73</v>
      </c>
      <c r="AY443" s="280" t="s">
        <v>188</v>
      </c>
    </row>
    <row r="444" s="2" customFormat="1" ht="16.5" customHeight="1">
      <c r="A444" s="37"/>
      <c r="B444" s="38"/>
      <c r="C444" s="245" t="s">
        <v>563</v>
      </c>
      <c r="D444" s="245" t="s">
        <v>190</v>
      </c>
      <c r="E444" s="246" t="s">
        <v>564</v>
      </c>
      <c r="F444" s="247" t="s">
        <v>565</v>
      </c>
      <c r="G444" s="248" t="s">
        <v>305</v>
      </c>
      <c r="H444" s="249">
        <v>26</v>
      </c>
      <c r="I444" s="250"/>
      <c r="J444" s="251">
        <f>ROUND(I444*H444,2)</f>
        <v>0</v>
      </c>
      <c r="K444" s="252"/>
      <c r="L444" s="43"/>
      <c r="M444" s="253" t="s">
        <v>1</v>
      </c>
      <c r="N444" s="254" t="s">
        <v>39</v>
      </c>
      <c r="O444" s="90"/>
      <c r="P444" s="255">
        <f>O444*H444</f>
        <v>0</v>
      </c>
      <c r="Q444" s="255">
        <v>0.0043800000000000002</v>
      </c>
      <c r="R444" s="255">
        <f>Q444*H444</f>
        <v>0.11388000000000001</v>
      </c>
      <c r="S444" s="255">
        <v>0</v>
      </c>
      <c r="T444" s="256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57" t="s">
        <v>345</v>
      </c>
      <c r="AT444" s="257" t="s">
        <v>190</v>
      </c>
      <c r="AU444" s="257" t="s">
        <v>85</v>
      </c>
      <c r="AY444" s="16" t="s">
        <v>188</v>
      </c>
      <c r="BE444" s="258">
        <f>IF(N444="základní",J444,0)</f>
        <v>0</v>
      </c>
      <c r="BF444" s="258">
        <f>IF(N444="snížená",J444,0)</f>
        <v>0</v>
      </c>
      <c r="BG444" s="258">
        <f>IF(N444="zákl. přenesená",J444,0)</f>
        <v>0</v>
      </c>
      <c r="BH444" s="258">
        <f>IF(N444="sníž. přenesená",J444,0)</f>
        <v>0</v>
      </c>
      <c r="BI444" s="258">
        <f>IF(N444="nulová",J444,0)</f>
        <v>0</v>
      </c>
      <c r="BJ444" s="16" t="s">
        <v>85</v>
      </c>
      <c r="BK444" s="258">
        <f>ROUND(I444*H444,2)</f>
        <v>0</v>
      </c>
      <c r="BL444" s="16" t="s">
        <v>345</v>
      </c>
      <c r="BM444" s="257" t="s">
        <v>1199</v>
      </c>
    </row>
    <row r="445" s="14" customFormat="1">
      <c r="A445" s="14"/>
      <c r="B445" s="270"/>
      <c r="C445" s="271"/>
      <c r="D445" s="261" t="s">
        <v>196</v>
      </c>
      <c r="E445" s="272" t="s">
        <v>1</v>
      </c>
      <c r="F445" s="273" t="s">
        <v>1200</v>
      </c>
      <c r="G445" s="271"/>
      <c r="H445" s="274">
        <v>26</v>
      </c>
      <c r="I445" s="275"/>
      <c r="J445" s="271"/>
      <c r="K445" s="271"/>
      <c r="L445" s="276"/>
      <c r="M445" s="277"/>
      <c r="N445" s="278"/>
      <c r="O445" s="278"/>
      <c r="P445" s="278"/>
      <c r="Q445" s="278"/>
      <c r="R445" s="278"/>
      <c r="S445" s="278"/>
      <c r="T445" s="27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0" t="s">
        <v>196</v>
      </c>
      <c r="AU445" s="280" t="s">
        <v>85</v>
      </c>
      <c r="AV445" s="14" t="s">
        <v>85</v>
      </c>
      <c r="AW445" s="14" t="s">
        <v>30</v>
      </c>
      <c r="AX445" s="14" t="s">
        <v>73</v>
      </c>
      <c r="AY445" s="280" t="s">
        <v>188</v>
      </c>
    </row>
    <row r="446" s="2" customFormat="1" ht="21.75" customHeight="1">
      <c r="A446" s="37"/>
      <c r="B446" s="38"/>
      <c r="C446" s="245" t="s">
        <v>568</v>
      </c>
      <c r="D446" s="245" t="s">
        <v>190</v>
      </c>
      <c r="E446" s="246" t="s">
        <v>569</v>
      </c>
      <c r="F446" s="247" t="s">
        <v>570</v>
      </c>
      <c r="G446" s="248" t="s">
        <v>193</v>
      </c>
      <c r="H446" s="249">
        <v>20</v>
      </c>
      <c r="I446" s="250"/>
      <c r="J446" s="251">
        <f>ROUND(I446*H446,2)</f>
        <v>0</v>
      </c>
      <c r="K446" s="252"/>
      <c r="L446" s="43"/>
      <c r="M446" s="253" t="s">
        <v>1</v>
      </c>
      <c r="N446" s="254" t="s">
        <v>39</v>
      </c>
      <c r="O446" s="90"/>
      <c r="P446" s="255">
        <f>O446*H446</f>
        <v>0</v>
      </c>
      <c r="Q446" s="255">
        <v>3.0000000000000001E-05</v>
      </c>
      <c r="R446" s="255">
        <f>Q446*H446</f>
        <v>0.00060000000000000006</v>
      </c>
      <c r="S446" s="255">
        <v>0</v>
      </c>
      <c r="T446" s="256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57" t="s">
        <v>345</v>
      </c>
      <c r="AT446" s="257" t="s">
        <v>190</v>
      </c>
      <c r="AU446" s="257" t="s">
        <v>85</v>
      </c>
      <c r="AY446" s="16" t="s">
        <v>188</v>
      </c>
      <c r="BE446" s="258">
        <f>IF(N446="základní",J446,0)</f>
        <v>0</v>
      </c>
      <c r="BF446" s="258">
        <f>IF(N446="snížená",J446,0)</f>
        <v>0</v>
      </c>
      <c r="BG446" s="258">
        <f>IF(N446="zákl. přenesená",J446,0)</f>
        <v>0</v>
      </c>
      <c r="BH446" s="258">
        <f>IF(N446="sníž. přenesená",J446,0)</f>
        <v>0</v>
      </c>
      <c r="BI446" s="258">
        <f>IF(N446="nulová",J446,0)</f>
        <v>0</v>
      </c>
      <c r="BJ446" s="16" t="s">
        <v>85</v>
      </c>
      <c r="BK446" s="258">
        <f>ROUND(I446*H446,2)</f>
        <v>0</v>
      </c>
      <c r="BL446" s="16" t="s">
        <v>345</v>
      </c>
      <c r="BM446" s="257" t="s">
        <v>1201</v>
      </c>
    </row>
    <row r="447" s="14" customFormat="1">
      <c r="A447" s="14"/>
      <c r="B447" s="270"/>
      <c r="C447" s="271"/>
      <c r="D447" s="261" t="s">
        <v>196</v>
      </c>
      <c r="E447" s="272" t="s">
        <v>1</v>
      </c>
      <c r="F447" s="273" t="s">
        <v>366</v>
      </c>
      <c r="G447" s="271"/>
      <c r="H447" s="274">
        <v>20</v>
      </c>
      <c r="I447" s="275"/>
      <c r="J447" s="271"/>
      <c r="K447" s="271"/>
      <c r="L447" s="276"/>
      <c r="M447" s="277"/>
      <c r="N447" s="278"/>
      <c r="O447" s="278"/>
      <c r="P447" s="278"/>
      <c r="Q447" s="278"/>
      <c r="R447" s="278"/>
      <c r="S447" s="278"/>
      <c r="T447" s="27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80" t="s">
        <v>196</v>
      </c>
      <c r="AU447" s="280" t="s">
        <v>85</v>
      </c>
      <c r="AV447" s="14" t="s">
        <v>85</v>
      </c>
      <c r="AW447" s="14" t="s">
        <v>30</v>
      </c>
      <c r="AX447" s="14" t="s">
        <v>73</v>
      </c>
      <c r="AY447" s="280" t="s">
        <v>188</v>
      </c>
    </row>
    <row r="448" s="2" customFormat="1" ht="16.5" customHeight="1">
      <c r="A448" s="37"/>
      <c r="B448" s="38"/>
      <c r="C448" s="281" t="s">
        <v>268</v>
      </c>
      <c r="D448" s="281" t="s">
        <v>263</v>
      </c>
      <c r="E448" s="282" t="s">
        <v>572</v>
      </c>
      <c r="F448" s="283" t="s">
        <v>573</v>
      </c>
      <c r="G448" s="284" t="s">
        <v>193</v>
      </c>
      <c r="H448" s="285">
        <v>20</v>
      </c>
      <c r="I448" s="286"/>
      <c r="J448" s="287">
        <f>ROUND(I448*H448,2)</f>
        <v>0</v>
      </c>
      <c r="K448" s="288"/>
      <c r="L448" s="289"/>
      <c r="M448" s="290" t="s">
        <v>1</v>
      </c>
      <c r="N448" s="291" t="s">
        <v>39</v>
      </c>
      <c r="O448" s="90"/>
      <c r="P448" s="255">
        <f>O448*H448</f>
        <v>0</v>
      </c>
      <c r="Q448" s="255">
        <v>0.00092000000000000003</v>
      </c>
      <c r="R448" s="255">
        <f>Q448*H448</f>
        <v>0.0184</v>
      </c>
      <c r="S448" s="255">
        <v>0</v>
      </c>
      <c r="T448" s="256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57" t="s">
        <v>437</v>
      </c>
      <c r="AT448" s="257" t="s">
        <v>263</v>
      </c>
      <c r="AU448" s="257" t="s">
        <v>85</v>
      </c>
      <c r="AY448" s="16" t="s">
        <v>188</v>
      </c>
      <c r="BE448" s="258">
        <f>IF(N448="základní",J448,0)</f>
        <v>0</v>
      </c>
      <c r="BF448" s="258">
        <f>IF(N448="snížená",J448,0)</f>
        <v>0</v>
      </c>
      <c r="BG448" s="258">
        <f>IF(N448="zákl. přenesená",J448,0)</f>
        <v>0</v>
      </c>
      <c r="BH448" s="258">
        <f>IF(N448="sníž. přenesená",J448,0)</f>
        <v>0</v>
      </c>
      <c r="BI448" s="258">
        <f>IF(N448="nulová",J448,0)</f>
        <v>0</v>
      </c>
      <c r="BJ448" s="16" t="s">
        <v>85</v>
      </c>
      <c r="BK448" s="258">
        <f>ROUND(I448*H448,2)</f>
        <v>0</v>
      </c>
      <c r="BL448" s="16" t="s">
        <v>345</v>
      </c>
      <c r="BM448" s="257" t="s">
        <v>1202</v>
      </c>
    </row>
    <row r="449" s="2" customFormat="1" ht="21.75" customHeight="1">
      <c r="A449" s="37"/>
      <c r="B449" s="38"/>
      <c r="C449" s="245" t="s">
        <v>575</v>
      </c>
      <c r="D449" s="245" t="s">
        <v>190</v>
      </c>
      <c r="E449" s="246" t="s">
        <v>576</v>
      </c>
      <c r="F449" s="247" t="s">
        <v>577</v>
      </c>
      <c r="G449" s="248" t="s">
        <v>389</v>
      </c>
      <c r="H449" s="249">
        <v>3.9249999999999998</v>
      </c>
      <c r="I449" s="250"/>
      <c r="J449" s="251">
        <f>ROUND(I449*H449,2)</f>
        <v>0</v>
      </c>
      <c r="K449" s="252"/>
      <c r="L449" s="43"/>
      <c r="M449" s="253" t="s">
        <v>1</v>
      </c>
      <c r="N449" s="254" t="s">
        <v>39</v>
      </c>
      <c r="O449" s="90"/>
      <c r="P449" s="255">
        <f>O449*H449</f>
        <v>0</v>
      </c>
      <c r="Q449" s="255">
        <v>0</v>
      </c>
      <c r="R449" s="255">
        <f>Q449*H449</f>
        <v>0</v>
      </c>
      <c r="S449" s="255">
        <v>0</v>
      </c>
      <c r="T449" s="256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57" t="s">
        <v>345</v>
      </c>
      <c r="AT449" s="257" t="s">
        <v>190</v>
      </c>
      <c r="AU449" s="257" t="s">
        <v>85</v>
      </c>
      <c r="AY449" s="16" t="s">
        <v>188</v>
      </c>
      <c r="BE449" s="258">
        <f>IF(N449="základní",J449,0)</f>
        <v>0</v>
      </c>
      <c r="BF449" s="258">
        <f>IF(N449="snížená",J449,0)</f>
        <v>0</v>
      </c>
      <c r="BG449" s="258">
        <f>IF(N449="zákl. přenesená",J449,0)</f>
        <v>0</v>
      </c>
      <c r="BH449" s="258">
        <f>IF(N449="sníž. přenesená",J449,0)</f>
        <v>0</v>
      </c>
      <c r="BI449" s="258">
        <f>IF(N449="nulová",J449,0)</f>
        <v>0</v>
      </c>
      <c r="BJ449" s="16" t="s">
        <v>85</v>
      </c>
      <c r="BK449" s="258">
        <f>ROUND(I449*H449,2)</f>
        <v>0</v>
      </c>
      <c r="BL449" s="16" t="s">
        <v>345</v>
      </c>
      <c r="BM449" s="257" t="s">
        <v>1203</v>
      </c>
    </row>
    <row r="450" s="12" customFormat="1" ht="22.8" customHeight="1">
      <c r="A450" s="12"/>
      <c r="B450" s="229"/>
      <c r="C450" s="230"/>
      <c r="D450" s="231" t="s">
        <v>72</v>
      </c>
      <c r="E450" s="243" t="s">
        <v>579</v>
      </c>
      <c r="F450" s="243" t="s">
        <v>580</v>
      </c>
      <c r="G450" s="230"/>
      <c r="H450" s="230"/>
      <c r="I450" s="233"/>
      <c r="J450" s="244">
        <f>BK450</f>
        <v>0</v>
      </c>
      <c r="K450" s="230"/>
      <c r="L450" s="235"/>
      <c r="M450" s="236"/>
      <c r="N450" s="237"/>
      <c r="O450" s="237"/>
      <c r="P450" s="238">
        <f>SUM(P451:P462)</f>
        <v>0</v>
      </c>
      <c r="Q450" s="237"/>
      <c r="R450" s="238">
        <f>SUM(R451:R462)</f>
        <v>0.63695100000000004</v>
      </c>
      <c r="S450" s="237"/>
      <c r="T450" s="239">
        <f>SUM(T451:T462)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40" t="s">
        <v>85</v>
      </c>
      <c r="AT450" s="241" t="s">
        <v>72</v>
      </c>
      <c r="AU450" s="241" t="s">
        <v>80</v>
      </c>
      <c r="AY450" s="240" t="s">
        <v>188</v>
      </c>
      <c r="BK450" s="242">
        <f>SUM(BK451:BK462)</f>
        <v>0</v>
      </c>
    </row>
    <row r="451" s="2" customFormat="1" ht="16.5" customHeight="1">
      <c r="A451" s="37"/>
      <c r="B451" s="38"/>
      <c r="C451" s="245" t="s">
        <v>290</v>
      </c>
      <c r="D451" s="245" t="s">
        <v>190</v>
      </c>
      <c r="E451" s="246" t="s">
        <v>581</v>
      </c>
      <c r="F451" s="247" t="s">
        <v>582</v>
      </c>
      <c r="G451" s="248" t="s">
        <v>215</v>
      </c>
      <c r="H451" s="249">
        <v>600</v>
      </c>
      <c r="I451" s="250"/>
      <c r="J451" s="251">
        <f>ROUND(I451*H451,2)</f>
        <v>0</v>
      </c>
      <c r="K451" s="252"/>
      <c r="L451" s="43"/>
      <c r="M451" s="253" t="s">
        <v>1</v>
      </c>
      <c r="N451" s="254" t="s">
        <v>39</v>
      </c>
      <c r="O451" s="90"/>
      <c r="P451" s="255">
        <f>O451*H451</f>
        <v>0</v>
      </c>
      <c r="Q451" s="255">
        <v>0</v>
      </c>
      <c r="R451" s="255">
        <f>Q451*H451</f>
        <v>0</v>
      </c>
      <c r="S451" s="255">
        <v>0</v>
      </c>
      <c r="T451" s="256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57" t="s">
        <v>345</v>
      </c>
      <c r="AT451" s="257" t="s">
        <v>190</v>
      </c>
      <c r="AU451" s="257" t="s">
        <v>85</v>
      </c>
      <c r="AY451" s="16" t="s">
        <v>188</v>
      </c>
      <c r="BE451" s="258">
        <f>IF(N451="základní",J451,0)</f>
        <v>0</v>
      </c>
      <c r="BF451" s="258">
        <f>IF(N451="snížená",J451,0)</f>
        <v>0</v>
      </c>
      <c r="BG451" s="258">
        <f>IF(N451="zákl. přenesená",J451,0)</f>
        <v>0</v>
      </c>
      <c r="BH451" s="258">
        <f>IF(N451="sníž. přenesená",J451,0)</f>
        <v>0</v>
      </c>
      <c r="BI451" s="258">
        <f>IF(N451="nulová",J451,0)</f>
        <v>0</v>
      </c>
      <c r="BJ451" s="16" t="s">
        <v>85</v>
      </c>
      <c r="BK451" s="258">
        <f>ROUND(I451*H451,2)</f>
        <v>0</v>
      </c>
      <c r="BL451" s="16" t="s">
        <v>345</v>
      </c>
      <c r="BM451" s="257" t="s">
        <v>1204</v>
      </c>
    </row>
    <row r="452" s="14" customFormat="1">
      <c r="A452" s="14"/>
      <c r="B452" s="270"/>
      <c r="C452" s="271"/>
      <c r="D452" s="261" t="s">
        <v>196</v>
      </c>
      <c r="E452" s="272" t="s">
        <v>1</v>
      </c>
      <c r="F452" s="273" t="s">
        <v>1205</v>
      </c>
      <c r="G452" s="271"/>
      <c r="H452" s="274">
        <v>600</v>
      </c>
      <c r="I452" s="275"/>
      <c r="J452" s="271"/>
      <c r="K452" s="271"/>
      <c r="L452" s="276"/>
      <c r="M452" s="277"/>
      <c r="N452" s="278"/>
      <c r="O452" s="278"/>
      <c r="P452" s="278"/>
      <c r="Q452" s="278"/>
      <c r="R452" s="278"/>
      <c r="S452" s="278"/>
      <c r="T452" s="27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80" t="s">
        <v>196</v>
      </c>
      <c r="AU452" s="280" t="s">
        <v>85</v>
      </c>
      <c r="AV452" s="14" t="s">
        <v>85</v>
      </c>
      <c r="AW452" s="14" t="s">
        <v>30</v>
      </c>
      <c r="AX452" s="14" t="s">
        <v>73</v>
      </c>
      <c r="AY452" s="280" t="s">
        <v>188</v>
      </c>
    </row>
    <row r="453" s="2" customFormat="1" ht="16.5" customHeight="1">
      <c r="A453" s="37"/>
      <c r="B453" s="38"/>
      <c r="C453" s="281" t="s">
        <v>585</v>
      </c>
      <c r="D453" s="281" t="s">
        <v>263</v>
      </c>
      <c r="E453" s="282" t="s">
        <v>586</v>
      </c>
      <c r="F453" s="283" t="s">
        <v>587</v>
      </c>
      <c r="G453" s="284" t="s">
        <v>215</v>
      </c>
      <c r="H453" s="285">
        <v>630</v>
      </c>
      <c r="I453" s="286"/>
      <c r="J453" s="287">
        <f>ROUND(I453*H453,2)</f>
        <v>0</v>
      </c>
      <c r="K453" s="288"/>
      <c r="L453" s="289"/>
      <c r="M453" s="290" t="s">
        <v>1</v>
      </c>
      <c r="N453" s="291" t="s">
        <v>39</v>
      </c>
      <c r="O453" s="90"/>
      <c r="P453" s="255">
        <f>O453*H453</f>
        <v>0</v>
      </c>
      <c r="Q453" s="255">
        <v>0</v>
      </c>
      <c r="R453" s="255">
        <f>Q453*H453</f>
        <v>0</v>
      </c>
      <c r="S453" s="255">
        <v>0</v>
      </c>
      <c r="T453" s="256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57" t="s">
        <v>437</v>
      </c>
      <c r="AT453" s="257" t="s">
        <v>263</v>
      </c>
      <c r="AU453" s="257" t="s">
        <v>85</v>
      </c>
      <c r="AY453" s="16" t="s">
        <v>188</v>
      </c>
      <c r="BE453" s="258">
        <f>IF(N453="základní",J453,0)</f>
        <v>0</v>
      </c>
      <c r="BF453" s="258">
        <f>IF(N453="snížená",J453,0)</f>
        <v>0</v>
      </c>
      <c r="BG453" s="258">
        <f>IF(N453="zákl. přenesená",J453,0)</f>
        <v>0</v>
      </c>
      <c r="BH453" s="258">
        <f>IF(N453="sníž. přenesená",J453,0)</f>
        <v>0</v>
      </c>
      <c r="BI453" s="258">
        <f>IF(N453="nulová",J453,0)</f>
        <v>0</v>
      </c>
      <c r="BJ453" s="16" t="s">
        <v>85</v>
      </c>
      <c r="BK453" s="258">
        <f>ROUND(I453*H453,2)</f>
        <v>0</v>
      </c>
      <c r="BL453" s="16" t="s">
        <v>345</v>
      </c>
      <c r="BM453" s="257" t="s">
        <v>1206</v>
      </c>
    </row>
    <row r="454" s="14" customFormat="1">
      <c r="A454" s="14"/>
      <c r="B454" s="270"/>
      <c r="C454" s="271"/>
      <c r="D454" s="261" t="s">
        <v>196</v>
      </c>
      <c r="E454" s="271"/>
      <c r="F454" s="273" t="s">
        <v>1207</v>
      </c>
      <c r="G454" s="271"/>
      <c r="H454" s="274">
        <v>630</v>
      </c>
      <c r="I454" s="275"/>
      <c r="J454" s="271"/>
      <c r="K454" s="271"/>
      <c r="L454" s="276"/>
      <c r="M454" s="277"/>
      <c r="N454" s="278"/>
      <c r="O454" s="278"/>
      <c r="P454" s="278"/>
      <c r="Q454" s="278"/>
      <c r="R454" s="278"/>
      <c r="S454" s="278"/>
      <c r="T454" s="27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80" t="s">
        <v>196</v>
      </c>
      <c r="AU454" s="280" t="s">
        <v>85</v>
      </c>
      <c r="AV454" s="14" t="s">
        <v>85</v>
      </c>
      <c r="AW454" s="14" t="s">
        <v>4</v>
      </c>
      <c r="AX454" s="14" t="s">
        <v>80</v>
      </c>
      <c r="AY454" s="280" t="s">
        <v>188</v>
      </c>
    </row>
    <row r="455" s="2" customFormat="1" ht="21.75" customHeight="1">
      <c r="A455" s="37"/>
      <c r="B455" s="38"/>
      <c r="C455" s="245" t="s">
        <v>590</v>
      </c>
      <c r="D455" s="245" t="s">
        <v>190</v>
      </c>
      <c r="E455" s="246" t="s">
        <v>591</v>
      </c>
      <c r="F455" s="247" t="s">
        <v>592</v>
      </c>
      <c r="G455" s="248" t="s">
        <v>215</v>
      </c>
      <c r="H455" s="249">
        <v>1299.9000000000001</v>
      </c>
      <c r="I455" s="250"/>
      <c r="J455" s="251">
        <f>ROUND(I455*H455,2)</f>
        <v>0</v>
      </c>
      <c r="K455" s="252"/>
      <c r="L455" s="43"/>
      <c r="M455" s="253" t="s">
        <v>1</v>
      </c>
      <c r="N455" s="254" t="s">
        <v>39</v>
      </c>
      <c r="O455" s="90"/>
      <c r="P455" s="255">
        <f>O455*H455</f>
        <v>0</v>
      </c>
      <c r="Q455" s="255">
        <v>0.00020000000000000001</v>
      </c>
      <c r="R455" s="255">
        <f>Q455*H455</f>
        <v>0.25998000000000004</v>
      </c>
      <c r="S455" s="255">
        <v>0</v>
      </c>
      <c r="T455" s="256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57" t="s">
        <v>345</v>
      </c>
      <c r="AT455" s="257" t="s">
        <v>190</v>
      </c>
      <c r="AU455" s="257" t="s">
        <v>85</v>
      </c>
      <c r="AY455" s="16" t="s">
        <v>188</v>
      </c>
      <c r="BE455" s="258">
        <f>IF(N455="základní",J455,0)</f>
        <v>0</v>
      </c>
      <c r="BF455" s="258">
        <f>IF(N455="snížená",J455,0)</f>
        <v>0</v>
      </c>
      <c r="BG455" s="258">
        <f>IF(N455="zákl. přenesená",J455,0)</f>
        <v>0</v>
      </c>
      <c r="BH455" s="258">
        <f>IF(N455="sníž. přenesená",J455,0)</f>
        <v>0</v>
      </c>
      <c r="BI455" s="258">
        <f>IF(N455="nulová",J455,0)</f>
        <v>0</v>
      </c>
      <c r="BJ455" s="16" t="s">
        <v>85</v>
      </c>
      <c r="BK455" s="258">
        <f>ROUND(I455*H455,2)</f>
        <v>0</v>
      </c>
      <c r="BL455" s="16" t="s">
        <v>345</v>
      </c>
      <c r="BM455" s="257" t="s">
        <v>1208</v>
      </c>
    </row>
    <row r="456" s="14" customFormat="1">
      <c r="A456" s="14"/>
      <c r="B456" s="270"/>
      <c r="C456" s="271"/>
      <c r="D456" s="261" t="s">
        <v>196</v>
      </c>
      <c r="E456" s="272" t="s">
        <v>1</v>
      </c>
      <c r="F456" s="273" t="s">
        <v>1209</v>
      </c>
      <c r="G456" s="271"/>
      <c r="H456" s="274">
        <v>29.600000000000001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80" t="s">
        <v>196</v>
      </c>
      <c r="AU456" s="280" t="s">
        <v>85</v>
      </c>
      <c r="AV456" s="14" t="s">
        <v>85</v>
      </c>
      <c r="AW456" s="14" t="s">
        <v>30</v>
      </c>
      <c r="AX456" s="14" t="s">
        <v>73</v>
      </c>
      <c r="AY456" s="280" t="s">
        <v>188</v>
      </c>
    </row>
    <row r="457" s="14" customFormat="1">
      <c r="A457" s="14"/>
      <c r="B457" s="270"/>
      <c r="C457" s="271"/>
      <c r="D457" s="261" t="s">
        <v>196</v>
      </c>
      <c r="E457" s="272" t="s">
        <v>1</v>
      </c>
      <c r="F457" s="273" t="s">
        <v>1210</v>
      </c>
      <c r="G457" s="271"/>
      <c r="H457" s="274">
        <v>270.30000000000001</v>
      </c>
      <c r="I457" s="275"/>
      <c r="J457" s="271"/>
      <c r="K457" s="271"/>
      <c r="L457" s="276"/>
      <c r="M457" s="277"/>
      <c r="N457" s="278"/>
      <c r="O457" s="278"/>
      <c r="P457" s="278"/>
      <c r="Q457" s="278"/>
      <c r="R457" s="278"/>
      <c r="S457" s="278"/>
      <c r="T457" s="27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80" t="s">
        <v>196</v>
      </c>
      <c r="AU457" s="280" t="s">
        <v>85</v>
      </c>
      <c r="AV457" s="14" t="s">
        <v>85</v>
      </c>
      <c r="AW457" s="14" t="s">
        <v>30</v>
      </c>
      <c r="AX457" s="14" t="s">
        <v>73</v>
      </c>
      <c r="AY457" s="280" t="s">
        <v>188</v>
      </c>
    </row>
    <row r="458" s="14" customFormat="1">
      <c r="A458" s="14"/>
      <c r="B458" s="270"/>
      <c r="C458" s="271"/>
      <c r="D458" s="261" t="s">
        <v>196</v>
      </c>
      <c r="E458" s="272" t="s">
        <v>1</v>
      </c>
      <c r="F458" s="273" t="s">
        <v>1211</v>
      </c>
      <c r="G458" s="271"/>
      <c r="H458" s="274">
        <v>1000</v>
      </c>
      <c r="I458" s="275"/>
      <c r="J458" s="271"/>
      <c r="K458" s="271"/>
      <c r="L458" s="276"/>
      <c r="M458" s="277"/>
      <c r="N458" s="278"/>
      <c r="O458" s="278"/>
      <c r="P458" s="278"/>
      <c r="Q458" s="278"/>
      <c r="R458" s="278"/>
      <c r="S458" s="278"/>
      <c r="T458" s="27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80" t="s">
        <v>196</v>
      </c>
      <c r="AU458" s="280" t="s">
        <v>85</v>
      </c>
      <c r="AV458" s="14" t="s">
        <v>85</v>
      </c>
      <c r="AW458" s="14" t="s">
        <v>30</v>
      </c>
      <c r="AX458" s="14" t="s">
        <v>73</v>
      </c>
      <c r="AY458" s="280" t="s">
        <v>188</v>
      </c>
    </row>
    <row r="459" s="2" customFormat="1" ht="21.75" customHeight="1">
      <c r="A459" s="37"/>
      <c r="B459" s="38"/>
      <c r="C459" s="245" t="s">
        <v>597</v>
      </c>
      <c r="D459" s="245" t="s">
        <v>190</v>
      </c>
      <c r="E459" s="246" t="s">
        <v>598</v>
      </c>
      <c r="F459" s="247" t="s">
        <v>599</v>
      </c>
      <c r="G459" s="248" t="s">
        <v>215</v>
      </c>
      <c r="H459" s="249">
        <v>1299.9000000000001</v>
      </c>
      <c r="I459" s="250"/>
      <c r="J459" s="251">
        <f>ROUND(I459*H459,2)</f>
        <v>0</v>
      </c>
      <c r="K459" s="252"/>
      <c r="L459" s="43"/>
      <c r="M459" s="253" t="s">
        <v>1</v>
      </c>
      <c r="N459" s="254" t="s">
        <v>39</v>
      </c>
      <c r="O459" s="90"/>
      <c r="P459" s="255">
        <f>O459*H459</f>
        <v>0</v>
      </c>
      <c r="Q459" s="255">
        <v>0.00029</v>
      </c>
      <c r="R459" s="255">
        <f>Q459*H459</f>
        <v>0.37697100000000006</v>
      </c>
      <c r="S459" s="255">
        <v>0</v>
      </c>
      <c r="T459" s="256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57" t="s">
        <v>345</v>
      </c>
      <c r="AT459" s="257" t="s">
        <v>190</v>
      </c>
      <c r="AU459" s="257" t="s">
        <v>85</v>
      </c>
      <c r="AY459" s="16" t="s">
        <v>188</v>
      </c>
      <c r="BE459" s="258">
        <f>IF(N459="základní",J459,0)</f>
        <v>0</v>
      </c>
      <c r="BF459" s="258">
        <f>IF(N459="snížená",J459,0)</f>
        <v>0</v>
      </c>
      <c r="BG459" s="258">
        <f>IF(N459="zákl. přenesená",J459,0)</f>
        <v>0</v>
      </c>
      <c r="BH459" s="258">
        <f>IF(N459="sníž. přenesená",J459,0)</f>
        <v>0</v>
      </c>
      <c r="BI459" s="258">
        <f>IF(N459="nulová",J459,0)</f>
        <v>0</v>
      </c>
      <c r="BJ459" s="16" t="s">
        <v>85</v>
      </c>
      <c r="BK459" s="258">
        <f>ROUND(I459*H459,2)</f>
        <v>0</v>
      </c>
      <c r="BL459" s="16" t="s">
        <v>345</v>
      </c>
      <c r="BM459" s="257" t="s">
        <v>1212</v>
      </c>
    </row>
    <row r="460" s="14" customFormat="1">
      <c r="A460" s="14"/>
      <c r="B460" s="270"/>
      <c r="C460" s="271"/>
      <c r="D460" s="261" t="s">
        <v>196</v>
      </c>
      <c r="E460" s="272" t="s">
        <v>1</v>
      </c>
      <c r="F460" s="273" t="s">
        <v>1209</v>
      </c>
      <c r="G460" s="271"/>
      <c r="H460" s="274">
        <v>29.600000000000001</v>
      </c>
      <c r="I460" s="275"/>
      <c r="J460" s="271"/>
      <c r="K460" s="271"/>
      <c r="L460" s="276"/>
      <c r="M460" s="277"/>
      <c r="N460" s="278"/>
      <c r="O460" s="278"/>
      <c r="P460" s="278"/>
      <c r="Q460" s="278"/>
      <c r="R460" s="278"/>
      <c r="S460" s="278"/>
      <c r="T460" s="27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80" t="s">
        <v>196</v>
      </c>
      <c r="AU460" s="280" t="s">
        <v>85</v>
      </c>
      <c r="AV460" s="14" t="s">
        <v>85</v>
      </c>
      <c r="AW460" s="14" t="s">
        <v>30</v>
      </c>
      <c r="AX460" s="14" t="s">
        <v>73</v>
      </c>
      <c r="AY460" s="280" t="s">
        <v>188</v>
      </c>
    </row>
    <row r="461" s="14" customFormat="1">
      <c r="A461" s="14"/>
      <c r="B461" s="270"/>
      <c r="C461" s="271"/>
      <c r="D461" s="261" t="s">
        <v>196</v>
      </c>
      <c r="E461" s="272" t="s">
        <v>1</v>
      </c>
      <c r="F461" s="273" t="s">
        <v>1210</v>
      </c>
      <c r="G461" s="271"/>
      <c r="H461" s="274">
        <v>270.30000000000001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80" t="s">
        <v>196</v>
      </c>
      <c r="AU461" s="280" t="s">
        <v>85</v>
      </c>
      <c r="AV461" s="14" t="s">
        <v>85</v>
      </c>
      <c r="AW461" s="14" t="s">
        <v>30</v>
      </c>
      <c r="AX461" s="14" t="s">
        <v>73</v>
      </c>
      <c r="AY461" s="280" t="s">
        <v>188</v>
      </c>
    </row>
    <row r="462" s="14" customFormat="1">
      <c r="A462" s="14"/>
      <c r="B462" s="270"/>
      <c r="C462" s="271"/>
      <c r="D462" s="261" t="s">
        <v>196</v>
      </c>
      <c r="E462" s="272" t="s">
        <v>1</v>
      </c>
      <c r="F462" s="273" t="s">
        <v>1211</v>
      </c>
      <c r="G462" s="271"/>
      <c r="H462" s="274">
        <v>1000</v>
      </c>
      <c r="I462" s="275"/>
      <c r="J462" s="271"/>
      <c r="K462" s="271"/>
      <c r="L462" s="276"/>
      <c r="M462" s="292"/>
      <c r="N462" s="293"/>
      <c r="O462" s="293"/>
      <c r="P462" s="293"/>
      <c r="Q462" s="293"/>
      <c r="R462" s="293"/>
      <c r="S462" s="293"/>
      <c r="T462" s="29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80" t="s">
        <v>196</v>
      </c>
      <c r="AU462" s="280" t="s">
        <v>85</v>
      </c>
      <c r="AV462" s="14" t="s">
        <v>85</v>
      </c>
      <c r="AW462" s="14" t="s">
        <v>30</v>
      </c>
      <c r="AX462" s="14" t="s">
        <v>73</v>
      </c>
      <c r="AY462" s="280" t="s">
        <v>188</v>
      </c>
    </row>
    <row r="463" s="2" customFormat="1" ht="6.96" customHeight="1">
      <c r="A463" s="37"/>
      <c r="B463" s="65"/>
      <c r="C463" s="66"/>
      <c r="D463" s="66"/>
      <c r="E463" s="66"/>
      <c r="F463" s="66"/>
      <c r="G463" s="66"/>
      <c r="H463" s="66"/>
      <c r="I463" s="192"/>
      <c r="J463" s="66"/>
      <c r="K463" s="66"/>
      <c r="L463" s="43"/>
      <c r="M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</row>
  </sheetData>
  <sheetProtection sheet="1" autoFilter="0" formatColumns="0" formatRows="0" objects="1" scenarios="1" spinCount="100000" saltValue="hfsrpGwsWc/j4UpbMJN3wevPnROCa8FSVpg+hPw4aBKKMupMv1W3af0ZDyfDFMWj9SdU1L+Qr9HJFeTZXrBI2A==" hashValue="H5qdjLPKEhjQKFNVVohG+NNQwgiJpg6fIQrfkmXX6Zi2AR/1gSM3c7S/u994sexRF9WGhNB+kk9blo6kOSDCSg==" algorithmName="SHA-512" password="CC35"/>
  <autoFilter ref="C139:K4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>
      <c r="B8" s="19"/>
      <c r="D8" s="152" t="s">
        <v>146</v>
      </c>
      <c r="L8" s="19"/>
    </row>
    <row r="9" s="1" customFormat="1" ht="16.5" customHeight="1">
      <c r="B9" s="19"/>
      <c r="E9" s="153" t="s">
        <v>1042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148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1043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150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1213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ROUND(J128,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ROUND((SUM(BE128:BE175)),  2)</f>
        <v>0</v>
      </c>
      <c r="G37" s="37"/>
      <c r="H37" s="37"/>
      <c r="I37" s="171">
        <v>0.20999999999999999</v>
      </c>
      <c r="J37" s="170">
        <f>ROUND(((SUM(BE128:BE175))*I37),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ROUND((SUM(BF128:BF175)),  2)</f>
        <v>0</v>
      </c>
      <c r="G38" s="37"/>
      <c r="H38" s="37"/>
      <c r="I38" s="171">
        <v>0.14999999999999999</v>
      </c>
      <c r="J38" s="170">
        <f>ROUND(((SUM(BF128:BF175))*I38),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ROUND((SUM(BG128:BG175)),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ROUND((SUM(BH128:BH175)),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ROUND((SUM(BI128:BI175)),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1042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148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1043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150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X.b - Elektroinstalace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153</v>
      </c>
      <c r="D98" s="199"/>
      <c r="E98" s="199"/>
      <c r="F98" s="199"/>
      <c r="G98" s="199"/>
      <c r="H98" s="199"/>
      <c r="I98" s="200"/>
      <c r="J98" s="201" t="s">
        <v>154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155</v>
      </c>
      <c r="D100" s="39"/>
      <c r="E100" s="39"/>
      <c r="F100" s="39"/>
      <c r="G100" s="39"/>
      <c r="H100" s="39"/>
      <c r="I100" s="155"/>
      <c r="J100" s="109">
        <f>J128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156</v>
      </c>
    </row>
    <row r="101" s="9" customFormat="1" ht="24.96" customHeight="1">
      <c r="A101" s="9"/>
      <c r="B101" s="203"/>
      <c r="C101" s="204"/>
      <c r="D101" s="205" t="s">
        <v>602</v>
      </c>
      <c r="E101" s="206"/>
      <c r="F101" s="206"/>
      <c r="G101" s="206"/>
      <c r="H101" s="206"/>
      <c r="I101" s="207"/>
      <c r="J101" s="208">
        <f>J129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603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604</v>
      </c>
      <c r="E103" s="206"/>
      <c r="F103" s="206"/>
      <c r="G103" s="206"/>
      <c r="H103" s="206"/>
      <c r="I103" s="207"/>
      <c r="J103" s="208">
        <f>J161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605</v>
      </c>
      <c r="E104" s="206"/>
      <c r="F104" s="206"/>
      <c r="G104" s="206"/>
      <c r="H104" s="206"/>
      <c r="I104" s="207"/>
      <c r="J104" s="208">
        <f>J172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5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9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9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173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96" t="str">
        <f>E7</f>
        <v xml:space="preserve">Stavební úpravy (TZB)  BD v Milíně, blok T, X - II. etapa</v>
      </c>
      <c r="F114" s="31"/>
      <c r="G114" s="31"/>
      <c r="H114" s="31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146</v>
      </c>
      <c r="D115" s="21"/>
      <c r="E115" s="21"/>
      <c r="F115" s="21"/>
      <c r="G115" s="21"/>
      <c r="H115" s="21"/>
      <c r="I115" s="146"/>
      <c r="J115" s="21"/>
      <c r="K115" s="21"/>
      <c r="L115" s="19"/>
    </row>
    <row r="116" s="1" customFormat="1" ht="16.5" customHeight="1">
      <c r="B116" s="20"/>
      <c r="C116" s="21"/>
      <c r="D116" s="21"/>
      <c r="E116" s="196" t="s">
        <v>1042</v>
      </c>
      <c r="F116" s="21"/>
      <c r="G116" s="21"/>
      <c r="H116" s="21"/>
      <c r="I116" s="146"/>
      <c r="J116" s="21"/>
      <c r="K116" s="21"/>
      <c r="L116" s="19"/>
    </row>
    <row r="117" s="1" customFormat="1" ht="12" customHeight="1">
      <c r="B117" s="20"/>
      <c r="C117" s="31" t="s">
        <v>148</v>
      </c>
      <c r="D117" s="21"/>
      <c r="E117" s="21"/>
      <c r="F117" s="21"/>
      <c r="G117" s="21"/>
      <c r="H117" s="21"/>
      <c r="I117" s="146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97" t="s">
        <v>1043</v>
      </c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150</v>
      </c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E13</f>
        <v>X.b - Elektroinstalace</v>
      </c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5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F16</f>
        <v xml:space="preserve"> </v>
      </c>
      <c r="G122" s="39"/>
      <c r="H122" s="39"/>
      <c r="I122" s="157" t="s">
        <v>22</v>
      </c>
      <c r="J122" s="78" t="str">
        <f>IF(J16="","",J16)</f>
        <v>16. 3. 2020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E19</f>
        <v xml:space="preserve"> </v>
      </c>
      <c r="G124" s="39"/>
      <c r="H124" s="39"/>
      <c r="I124" s="157" t="s">
        <v>29</v>
      </c>
      <c r="J124" s="35" t="str">
        <f>E25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9"/>
      <c r="E125" s="39"/>
      <c r="F125" s="26" t="str">
        <f>IF(E22="","",E22)</f>
        <v>Vyplň údaj</v>
      </c>
      <c r="G125" s="39"/>
      <c r="H125" s="39"/>
      <c r="I125" s="157" t="s">
        <v>31</v>
      </c>
      <c r="J125" s="35" t="str">
        <f>E28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16"/>
      <c r="B127" s="217"/>
      <c r="C127" s="218" t="s">
        <v>174</v>
      </c>
      <c r="D127" s="219" t="s">
        <v>58</v>
      </c>
      <c r="E127" s="219" t="s">
        <v>54</v>
      </c>
      <c r="F127" s="219" t="s">
        <v>55</v>
      </c>
      <c r="G127" s="219" t="s">
        <v>175</v>
      </c>
      <c r="H127" s="219" t="s">
        <v>176</v>
      </c>
      <c r="I127" s="220" t="s">
        <v>177</v>
      </c>
      <c r="J127" s="221" t="s">
        <v>154</v>
      </c>
      <c r="K127" s="222" t="s">
        <v>178</v>
      </c>
      <c r="L127" s="223"/>
      <c r="M127" s="99" t="s">
        <v>1</v>
      </c>
      <c r="N127" s="100" t="s">
        <v>37</v>
      </c>
      <c r="O127" s="100" t="s">
        <v>179</v>
      </c>
      <c r="P127" s="100" t="s">
        <v>180</v>
      </c>
      <c r="Q127" s="100" t="s">
        <v>181</v>
      </c>
      <c r="R127" s="100" t="s">
        <v>182</v>
      </c>
      <c r="S127" s="100" t="s">
        <v>183</v>
      </c>
      <c r="T127" s="101" t="s">
        <v>184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7"/>
      <c r="B128" s="38"/>
      <c r="C128" s="106" t="s">
        <v>185</v>
      </c>
      <c r="D128" s="39"/>
      <c r="E128" s="39"/>
      <c r="F128" s="39"/>
      <c r="G128" s="39"/>
      <c r="H128" s="39"/>
      <c r="I128" s="155"/>
      <c r="J128" s="224">
        <f>BK128</f>
        <v>0</v>
      </c>
      <c r="K128" s="39"/>
      <c r="L128" s="43"/>
      <c r="M128" s="102"/>
      <c r="N128" s="225"/>
      <c r="O128" s="103"/>
      <c r="P128" s="226">
        <f>P129+P144+P161+P172</f>
        <v>0</v>
      </c>
      <c r="Q128" s="103"/>
      <c r="R128" s="226">
        <f>R129+R144+R161+R172</f>
        <v>0</v>
      </c>
      <c r="S128" s="103"/>
      <c r="T128" s="227">
        <f>T129+T144+T161+T172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72</v>
      </c>
      <c r="AU128" s="16" t="s">
        <v>156</v>
      </c>
      <c r="BK128" s="228">
        <f>BK129+BK144+BK161+BK172</f>
        <v>0</v>
      </c>
    </row>
    <row r="129" s="12" customFormat="1" ht="25.92" customHeight="1">
      <c r="A129" s="12"/>
      <c r="B129" s="229"/>
      <c r="C129" s="230"/>
      <c r="D129" s="231" t="s">
        <v>72</v>
      </c>
      <c r="E129" s="232" t="s">
        <v>606</v>
      </c>
      <c r="F129" s="232" t="s">
        <v>607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SUM(P130:P143)</f>
        <v>0</v>
      </c>
      <c r="Q129" s="237"/>
      <c r="R129" s="238">
        <f>SUM(R130:R143)</f>
        <v>0</v>
      </c>
      <c r="S129" s="237"/>
      <c r="T129" s="239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85</v>
      </c>
      <c r="AT129" s="241" t="s">
        <v>72</v>
      </c>
      <c r="AU129" s="241" t="s">
        <v>73</v>
      </c>
      <c r="AY129" s="240" t="s">
        <v>188</v>
      </c>
      <c r="BK129" s="242">
        <f>SUM(BK130:BK143)</f>
        <v>0</v>
      </c>
    </row>
    <row r="130" s="2" customFormat="1" ht="16.5" customHeight="1">
      <c r="A130" s="37"/>
      <c r="B130" s="38"/>
      <c r="C130" s="245" t="s">
        <v>73</v>
      </c>
      <c r="D130" s="245" t="s">
        <v>190</v>
      </c>
      <c r="E130" s="246" t="s">
        <v>608</v>
      </c>
      <c r="F130" s="247" t="s">
        <v>609</v>
      </c>
      <c r="G130" s="248" t="s">
        <v>305</v>
      </c>
      <c r="H130" s="249">
        <v>80</v>
      </c>
      <c r="I130" s="250"/>
      <c r="J130" s="251">
        <f>ROUND(I130*H130,2)</f>
        <v>0</v>
      </c>
      <c r="K130" s="252"/>
      <c r="L130" s="43"/>
      <c r="M130" s="253" t="s">
        <v>1</v>
      </c>
      <c r="N130" s="254" t="s">
        <v>39</v>
      </c>
      <c r="O130" s="90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7" t="s">
        <v>345</v>
      </c>
      <c r="AT130" s="257" t="s">
        <v>190</v>
      </c>
      <c r="AU130" s="257" t="s">
        <v>80</v>
      </c>
      <c r="AY130" s="16" t="s">
        <v>188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85</v>
      </c>
      <c r="BK130" s="258">
        <f>ROUND(I130*H130,2)</f>
        <v>0</v>
      </c>
      <c r="BL130" s="16" t="s">
        <v>345</v>
      </c>
      <c r="BM130" s="257" t="s">
        <v>85</v>
      </c>
    </row>
    <row r="131" s="2" customFormat="1" ht="16.5" customHeight="1">
      <c r="A131" s="37"/>
      <c r="B131" s="38"/>
      <c r="C131" s="245" t="s">
        <v>73</v>
      </c>
      <c r="D131" s="245" t="s">
        <v>190</v>
      </c>
      <c r="E131" s="246" t="s">
        <v>610</v>
      </c>
      <c r="F131" s="247" t="s">
        <v>611</v>
      </c>
      <c r="G131" s="248" t="s">
        <v>305</v>
      </c>
      <c r="H131" s="249">
        <v>60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39</v>
      </c>
      <c r="O131" s="90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7" t="s">
        <v>345</v>
      </c>
      <c r="AT131" s="257" t="s">
        <v>190</v>
      </c>
      <c r="AU131" s="257" t="s">
        <v>80</v>
      </c>
      <c r="AY131" s="16" t="s">
        <v>188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85</v>
      </c>
      <c r="BK131" s="258">
        <f>ROUND(I131*H131,2)</f>
        <v>0</v>
      </c>
      <c r="BL131" s="16" t="s">
        <v>345</v>
      </c>
      <c r="BM131" s="257" t="s">
        <v>194</v>
      </c>
    </row>
    <row r="132" s="2" customFormat="1" ht="16.5" customHeight="1">
      <c r="A132" s="37"/>
      <c r="B132" s="38"/>
      <c r="C132" s="245" t="s">
        <v>73</v>
      </c>
      <c r="D132" s="245" t="s">
        <v>190</v>
      </c>
      <c r="E132" s="246" t="s">
        <v>612</v>
      </c>
      <c r="F132" s="247" t="s">
        <v>613</v>
      </c>
      <c r="G132" s="248" t="s">
        <v>300</v>
      </c>
      <c r="H132" s="249">
        <v>32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345</v>
      </c>
      <c r="AT132" s="257" t="s">
        <v>190</v>
      </c>
      <c r="AU132" s="257" t="s">
        <v>80</v>
      </c>
      <c r="AY132" s="16" t="s">
        <v>188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345</v>
      </c>
      <c r="BM132" s="257" t="s">
        <v>228</v>
      </c>
    </row>
    <row r="133" s="2" customFormat="1" ht="16.5" customHeight="1">
      <c r="A133" s="37"/>
      <c r="B133" s="38"/>
      <c r="C133" s="245" t="s">
        <v>73</v>
      </c>
      <c r="D133" s="245" t="s">
        <v>190</v>
      </c>
      <c r="E133" s="246" t="s">
        <v>614</v>
      </c>
      <c r="F133" s="247" t="s">
        <v>615</v>
      </c>
      <c r="G133" s="248" t="s">
        <v>300</v>
      </c>
      <c r="H133" s="249">
        <v>15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39</v>
      </c>
      <c r="O133" s="90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7" t="s">
        <v>345</v>
      </c>
      <c r="AT133" s="257" t="s">
        <v>190</v>
      </c>
      <c r="AU133" s="257" t="s">
        <v>80</v>
      </c>
      <c r="AY133" s="16" t="s">
        <v>188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85</v>
      </c>
      <c r="BK133" s="258">
        <f>ROUND(I133*H133,2)</f>
        <v>0</v>
      </c>
      <c r="BL133" s="16" t="s">
        <v>345</v>
      </c>
      <c r="BM133" s="257" t="s">
        <v>266</v>
      </c>
    </row>
    <row r="134" s="2" customFormat="1" ht="16.5" customHeight="1">
      <c r="A134" s="37"/>
      <c r="B134" s="38"/>
      <c r="C134" s="245" t="s">
        <v>73</v>
      </c>
      <c r="D134" s="245" t="s">
        <v>190</v>
      </c>
      <c r="E134" s="246" t="s">
        <v>616</v>
      </c>
      <c r="F134" s="247" t="s">
        <v>617</v>
      </c>
      <c r="G134" s="248" t="s">
        <v>300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345</v>
      </c>
      <c r="AT134" s="257" t="s">
        <v>190</v>
      </c>
      <c r="AU134" s="257" t="s">
        <v>80</v>
      </c>
      <c r="AY134" s="16" t="s">
        <v>188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345</v>
      </c>
      <c r="BM134" s="257" t="s">
        <v>297</v>
      </c>
    </row>
    <row r="135" s="2" customFormat="1" ht="16.5" customHeight="1">
      <c r="A135" s="37"/>
      <c r="B135" s="38"/>
      <c r="C135" s="245" t="s">
        <v>73</v>
      </c>
      <c r="D135" s="245" t="s">
        <v>190</v>
      </c>
      <c r="E135" s="246" t="s">
        <v>618</v>
      </c>
      <c r="F135" s="247" t="s">
        <v>619</v>
      </c>
      <c r="G135" s="248" t="s">
        <v>305</v>
      </c>
      <c r="H135" s="249">
        <v>860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345</v>
      </c>
      <c r="AT135" s="257" t="s">
        <v>190</v>
      </c>
      <c r="AU135" s="257" t="s">
        <v>80</v>
      </c>
      <c r="AY135" s="16" t="s">
        <v>188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345</v>
      </c>
      <c r="BM135" s="257" t="s">
        <v>321</v>
      </c>
    </row>
    <row r="136" s="2" customFormat="1" ht="16.5" customHeight="1">
      <c r="A136" s="37"/>
      <c r="B136" s="38"/>
      <c r="C136" s="245" t="s">
        <v>73</v>
      </c>
      <c r="D136" s="245" t="s">
        <v>190</v>
      </c>
      <c r="E136" s="246" t="s">
        <v>620</v>
      </c>
      <c r="F136" s="247" t="s">
        <v>621</v>
      </c>
      <c r="G136" s="248" t="s">
        <v>305</v>
      </c>
      <c r="H136" s="249">
        <v>140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345</v>
      </c>
      <c r="AT136" s="257" t="s">
        <v>190</v>
      </c>
      <c r="AU136" s="257" t="s">
        <v>80</v>
      </c>
      <c r="AY136" s="16" t="s">
        <v>188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345</v>
      </c>
      <c r="BM136" s="257" t="s">
        <v>333</v>
      </c>
    </row>
    <row r="137" s="2" customFormat="1" ht="16.5" customHeight="1">
      <c r="A137" s="37"/>
      <c r="B137" s="38"/>
      <c r="C137" s="245" t="s">
        <v>73</v>
      </c>
      <c r="D137" s="245" t="s">
        <v>190</v>
      </c>
      <c r="E137" s="246" t="s">
        <v>622</v>
      </c>
      <c r="F137" s="247" t="s">
        <v>623</v>
      </c>
      <c r="G137" s="248" t="s">
        <v>305</v>
      </c>
      <c r="H137" s="249">
        <v>42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345</v>
      </c>
      <c r="AT137" s="257" t="s">
        <v>190</v>
      </c>
      <c r="AU137" s="257" t="s">
        <v>80</v>
      </c>
      <c r="AY137" s="16" t="s">
        <v>188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345</v>
      </c>
      <c r="BM137" s="257" t="s">
        <v>345</v>
      </c>
    </row>
    <row r="138" s="2" customFormat="1" ht="16.5" customHeight="1">
      <c r="A138" s="37"/>
      <c r="B138" s="38"/>
      <c r="C138" s="245" t="s">
        <v>73</v>
      </c>
      <c r="D138" s="245" t="s">
        <v>190</v>
      </c>
      <c r="E138" s="246" t="s">
        <v>624</v>
      </c>
      <c r="F138" s="247" t="s">
        <v>625</v>
      </c>
      <c r="G138" s="248" t="s">
        <v>305</v>
      </c>
      <c r="H138" s="249">
        <v>480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345</v>
      </c>
      <c r="AT138" s="257" t="s">
        <v>190</v>
      </c>
      <c r="AU138" s="257" t="s">
        <v>80</v>
      </c>
      <c r="AY138" s="16" t="s">
        <v>188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345</v>
      </c>
      <c r="BM138" s="257" t="s">
        <v>354</v>
      </c>
    </row>
    <row r="139" s="2" customFormat="1" ht="16.5" customHeight="1">
      <c r="A139" s="37"/>
      <c r="B139" s="38"/>
      <c r="C139" s="245" t="s">
        <v>73</v>
      </c>
      <c r="D139" s="245" t="s">
        <v>190</v>
      </c>
      <c r="E139" s="246" t="s">
        <v>626</v>
      </c>
      <c r="F139" s="247" t="s">
        <v>627</v>
      </c>
      <c r="G139" s="248" t="s">
        <v>305</v>
      </c>
      <c r="H139" s="249">
        <v>260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345</v>
      </c>
      <c r="AT139" s="257" t="s">
        <v>190</v>
      </c>
      <c r="AU139" s="257" t="s">
        <v>80</v>
      </c>
      <c r="AY139" s="16" t="s">
        <v>188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345</v>
      </c>
      <c r="BM139" s="257" t="s">
        <v>366</v>
      </c>
    </row>
    <row r="140" s="2" customFormat="1" ht="16.5" customHeight="1">
      <c r="A140" s="37"/>
      <c r="B140" s="38"/>
      <c r="C140" s="245" t="s">
        <v>73</v>
      </c>
      <c r="D140" s="245" t="s">
        <v>190</v>
      </c>
      <c r="E140" s="246" t="s">
        <v>628</v>
      </c>
      <c r="F140" s="247" t="s">
        <v>629</v>
      </c>
      <c r="G140" s="248" t="s">
        <v>300</v>
      </c>
      <c r="H140" s="249">
        <v>5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345</v>
      </c>
      <c r="AT140" s="257" t="s">
        <v>190</v>
      </c>
      <c r="AU140" s="257" t="s">
        <v>80</v>
      </c>
      <c r="AY140" s="16" t="s">
        <v>188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345</v>
      </c>
      <c r="BM140" s="257" t="s">
        <v>377</v>
      </c>
    </row>
    <row r="141" s="2" customFormat="1" ht="16.5" customHeight="1">
      <c r="A141" s="37"/>
      <c r="B141" s="38"/>
      <c r="C141" s="245" t="s">
        <v>73</v>
      </c>
      <c r="D141" s="245" t="s">
        <v>190</v>
      </c>
      <c r="E141" s="246" t="s">
        <v>630</v>
      </c>
      <c r="F141" s="247" t="s">
        <v>631</v>
      </c>
      <c r="G141" s="248" t="s">
        <v>300</v>
      </c>
      <c r="H141" s="249">
        <v>38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345</v>
      </c>
      <c r="AT141" s="257" t="s">
        <v>190</v>
      </c>
      <c r="AU141" s="257" t="s">
        <v>80</v>
      </c>
      <c r="AY141" s="16" t="s">
        <v>188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345</v>
      </c>
      <c r="BM141" s="257" t="s">
        <v>391</v>
      </c>
    </row>
    <row r="142" s="2" customFormat="1" ht="16.5" customHeight="1">
      <c r="A142" s="37"/>
      <c r="B142" s="38"/>
      <c r="C142" s="245" t="s">
        <v>73</v>
      </c>
      <c r="D142" s="245" t="s">
        <v>190</v>
      </c>
      <c r="E142" s="246" t="s">
        <v>632</v>
      </c>
      <c r="F142" s="247" t="s">
        <v>633</v>
      </c>
      <c r="G142" s="248" t="s">
        <v>300</v>
      </c>
      <c r="H142" s="249">
        <v>5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345</v>
      </c>
      <c r="AT142" s="257" t="s">
        <v>190</v>
      </c>
      <c r="AU142" s="257" t="s">
        <v>80</v>
      </c>
      <c r="AY142" s="16" t="s">
        <v>188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345</v>
      </c>
      <c r="BM142" s="257" t="s">
        <v>399</v>
      </c>
    </row>
    <row r="143" s="2" customFormat="1" ht="16.5" customHeight="1">
      <c r="A143" s="37"/>
      <c r="B143" s="38"/>
      <c r="C143" s="245" t="s">
        <v>73</v>
      </c>
      <c r="D143" s="245" t="s">
        <v>190</v>
      </c>
      <c r="E143" s="246" t="s">
        <v>634</v>
      </c>
      <c r="F143" s="247" t="s">
        <v>635</v>
      </c>
      <c r="G143" s="248" t="s">
        <v>300</v>
      </c>
      <c r="H143" s="249">
        <v>10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345</v>
      </c>
      <c r="AT143" s="257" t="s">
        <v>190</v>
      </c>
      <c r="AU143" s="257" t="s">
        <v>80</v>
      </c>
      <c r="AY143" s="16" t="s">
        <v>188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345</v>
      </c>
      <c r="BM143" s="257" t="s">
        <v>410</v>
      </c>
    </row>
    <row r="144" s="12" customFormat="1" ht="25.92" customHeight="1">
      <c r="A144" s="12"/>
      <c r="B144" s="229"/>
      <c r="C144" s="230"/>
      <c r="D144" s="231" t="s">
        <v>72</v>
      </c>
      <c r="E144" s="232" t="s">
        <v>636</v>
      </c>
      <c r="F144" s="232" t="s">
        <v>637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SUM(P145:P160)</f>
        <v>0</v>
      </c>
      <c r="Q144" s="237"/>
      <c r="R144" s="238">
        <f>SUM(R145:R160)</f>
        <v>0</v>
      </c>
      <c r="S144" s="237"/>
      <c r="T144" s="23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85</v>
      </c>
      <c r="AT144" s="241" t="s">
        <v>72</v>
      </c>
      <c r="AU144" s="241" t="s">
        <v>73</v>
      </c>
      <c r="AY144" s="240" t="s">
        <v>188</v>
      </c>
      <c r="BK144" s="242">
        <f>SUM(BK145:BK160)</f>
        <v>0</v>
      </c>
    </row>
    <row r="145" s="2" customFormat="1" ht="16.5" customHeight="1">
      <c r="A145" s="37"/>
      <c r="B145" s="38"/>
      <c r="C145" s="245" t="s">
        <v>73</v>
      </c>
      <c r="D145" s="245" t="s">
        <v>190</v>
      </c>
      <c r="E145" s="246" t="s">
        <v>638</v>
      </c>
      <c r="F145" s="247" t="s">
        <v>639</v>
      </c>
      <c r="G145" s="248" t="s">
        <v>305</v>
      </c>
      <c r="H145" s="249">
        <v>80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345</v>
      </c>
      <c r="AT145" s="257" t="s">
        <v>190</v>
      </c>
      <c r="AU145" s="257" t="s">
        <v>80</v>
      </c>
      <c r="AY145" s="16" t="s">
        <v>188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345</v>
      </c>
      <c r="BM145" s="257" t="s">
        <v>427</v>
      </c>
    </row>
    <row r="146" s="2" customFormat="1" ht="16.5" customHeight="1">
      <c r="A146" s="37"/>
      <c r="B146" s="38"/>
      <c r="C146" s="245" t="s">
        <v>73</v>
      </c>
      <c r="D146" s="245" t="s">
        <v>190</v>
      </c>
      <c r="E146" s="246" t="s">
        <v>640</v>
      </c>
      <c r="F146" s="247" t="s">
        <v>641</v>
      </c>
      <c r="G146" s="248" t="s">
        <v>305</v>
      </c>
      <c r="H146" s="249">
        <v>60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345</v>
      </c>
      <c r="AT146" s="257" t="s">
        <v>190</v>
      </c>
      <c r="AU146" s="257" t="s">
        <v>80</v>
      </c>
      <c r="AY146" s="16" t="s">
        <v>188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345</v>
      </c>
      <c r="BM146" s="257" t="s">
        <v>437</v>
      </c>
    </row>
    <row r="147" s="2" customFormat="1" ht="16.5" customHeight="1">
      <c r="A147" s="37"/>
      <c r="B147" s="38"/>
      <c r="C147" s="245" t="s">
        <v>73</v>
      </c>
      <c r="D147" s="245" t="s">
        <v>190</v>
      </c>
      <c r="E147" s="246" t="s">
        <v>642</v>
      </c>
      <c r="F147" s="247" t="s">
        <v>643</v>
      </c>
      <c r="G147" s="248" t="s">
        <v>300</v>
      </c>
      <c r="H147" s="249">
        <v>24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345</v>
      </c>
      <c r="AT147" s="257" t="s">
        <v>190</v>
      </c>
      <c r="AU147" s="257" t="s">
        <v>80</v>
      </c>
      <c r="AY147" s="16" t="s">
        <v>188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345</v>
      </c>
      <c r="BM147" s="257" t="s">
        <v>447</v>
      </c>
    </row>
    <row r="148" s="2" customFormat="1" ht="16.5" customHeight="1">
      <c r="A148" s="37"/>
      <c r="B148" s="38"/>
      <c r="C148" s="245" t="s">
        <v>73</v>
      </c>
      <c r="D148" s="245" t="s">
        <v>190</v>
      </c>
      <c r="E148" s="246" t="s">
        <v>644</v>
      </c>
      <c r="F148" s="247" t="s">
        <v>645</v>
      </c>
      <c r="G148" s="248" t="s">
        <v>300</v>
      </c>
      <c r="H148" s="249">
        <v>8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345</v>
      </c>
      <c r="AT148" s="257" t="s">
        <v>190</v>
      </c>
      <c r="AU148" s="257" t="s">
        <v>80</v>
      </c>
      <c r="AY148" s="16" t="s">
        <v>188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345</v>
      </c>
      <c r="BM148" s="257" t="s">
        <v>457</v>
      </c>
    </row>
    <row r="149" s="2" customFormat="1" ht="16.5" customHeight="1">
      <c r="A149" s="37"/>
      <c r="B149" s="38"/>
      <c r="C149" s="245" t="s">
        <v>73</v>
      </c>
      <c r="D149" s="245" t="s">
        <v>190</v>
      </c>
      <c r="E149" s="246" t="s">
        <v>646</v>
      </c>
      <c r="F149" s="247" t="s">
        <v>647</v>
      </c>
      <c r="G149" s="248" t="s">
        <v>300</v>
      </c>
      <c r="H149" s="249">
        <v>15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345</v>
      </c>
      <c r="AT149" s="257" t="s">
        <v>190</v>
      </c>
      <c r="AU149" s="257" t="s">
        <v>80</v>
      </c>
      <c r="AY149" s="16" t="s">
        <v>188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345</v>
      </c>
      <c r="BM149" s="257" t="s">
        <v>465</v>
      </c>
    </row>
    <row r="150" s="2" customFormat="1" ht="16.5" customHeight="1">
      <c r="A150" s="37"/>
      <c r="B150" s="38"/>
      <c r="C150" s="245" t="s">
        <v>73</v>
      </c>
      <c r="D150" s="245" t="s">
        <v>190</v>
      </c>
      <c r="E150" s="246" t="s">
        <v>648</v>
      </c>
      <c r="F150" s="247" t="s">
        <v>649</v>
      </c>
      <c r="G150" s="248" t="s">
        <v>305</v>
      </c>
      <c r="H150" s="249">
        <v>860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345</v>
      </c>
      <c r="AT150" s="257" t="s">
        <v>190</v>
      </c>
      <c r="AU150" s="257" t="s">
        <v>80</v>
      </c>
      <c r="AY150" s="16" t="s">
        <v>188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345</v>
      </c>
      <c r="BM150" s="257" t="s">
        <v>473</v>
      </c>
    </row>
    <row r="151" s="2" customFormat="1" ht="16.5" customHeight="1">
      <c r="A151" s="37"/>
      <c r="B151" s="38"/>
      <c r="C151" s="245" t="s">
        <v>73</v>
      </c>
      <c r="D151" s="245" t="s">
        <v>190</v>
      </c>
      <c r="E151" s="246" t="s">
        <v>650</v>
      </c>
      <c r="F151" s="247" t="s">
        <v>651</v>
      </c>
      <c r="G151" s="248" t="s">
        <v>305</v>
      </c>
      <c r="H151" s="249">
        <v>140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345</v>
      </c>
      <c r="AT151" s="257" t="s">
        <v>190</v>
      </c>
      <c r="AU151" s="257" t="s">
        <v>80</v>
      </c>
      <c r="AY151" s="16" t="s">
        <v>188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345</v>
      </c>
      <c r="BM151" s="257" t="s">
        <v>481</v>
      </c>
    </row>
    <row r="152" s="2" customFormat="1" ht="16.5" customHeight="1">
      <c r="A152" s="37"/>
      <c r="B152" s="38"/>
      <c r="C152" s="245" t="s">
        <v>73</v>
      </c>
      <c r="D152" s="245" t="s">
        <v>190</v>
      </c>
      <c r="E152" s="246" t="s">
        <v>652</v>
      </c>
      <c r="F152" s="247" t="s">
        <v>653</v>
      </c>
      <c r="G152" s="248" t="s">
        <v>305</v>
      </c>
      <c r="H152" s="249">
        <v>42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345</v>
      </c>
      <c r="AT152" s="257" t="s">
        <v>190</v>
      </c>
      <c r="AU152" s="257" t="s">
        <v>80</v>
      </c>
      <c r="AY152" s="16" t="s">
        <v>188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345</v>
      </c>
      <c r="BM152" s="257" t="s">
        <v>489</v>
      </c>
    </row>
    <row r="153" s="2" customFormat="1" ht="16.5" customHeight="1">
      <c r="A153" s="37"/>
      <c r="B153" s="38"/>
      <c r="C153" s="245" t="s">
        <v>73</v>
      </c>
      <c r="D153" s="245" t="s">
        <v>190</v>
      </c>
      <c r="E153" s="246" t="s">
        <v>654</v>
      </c>
      <c r="F153" s="247" t="s">
        <v>655</v>
      </c>
      <c r="G153" s="248" t="s">
        <v>305</v>
      </c>
      <c r="H153" s="249">
        <v>480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345</v>
      </c>
      <c r="AT153" s="257" t="s">
        <v>190</v>
      </c>
      <c r="AU153" s="257" t="s">
        <v>80</v>
      </c>
      <c r="AY153" s="16" t="s">
        <v>188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345</v>
      </c>
      <c r="BM153" s="257" t="s">
        <v>499</v>
      </c>
    </row>
    <row r="154" s="2" customFormat="1" ht="16.5" customHeight="1">
      <c r="A154" s="37"/>
      <c r="B154" s="38"/>
      <c r="C154" s="245" t="s">
        <v>73</v>
      </c>
      <c r="D154" s="245" t="s">
        <v>190</v>
      </c>
      <c r="E154" s="246" t="s">
        <v>656</v>
      </c>
      <c r="F154" s="247" t="s">
        <v>657</v>
      </c>
      <c r="G154" s="248" t="s">
        <v>305</v>
      </c>
      <c r="H154" s="249">
        <v>260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345</v>
      </c>
      <c r="AT154" s="257" t="s">
        <v>190</v>
      </c>
      <c r="AU154" s="257" t="s">
        <v>80</v>
      </c>
      <c r="AY154" s="16" t="s">
        <v>188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345</v>
      </c>
      <c r="BM154" s="257" t="s">
        <v>507</v>
      </c>
    </row>
    <row r="155" s="2" customFormat="1" ht="16.5" customHeight="1">
      <c r="A155" s="37"/>
      <c r="B155" s="38"/>
      <c r="C155" s="245" t="s">
        <v>73</v>
      </c>
      <c r="D155" s="245" t="s">
        <v>190</v>
      </c>
      <c r="E155" s="246" t="s">
        <v>658</v>
      </c>
      <c r="F155" s="247" t="s">
        <v>659</v>
      </c>
      <c r="G155" s="248" t="s">
        <v>300</v>
      </c>
      <c r="H155" s="249">
        <v>5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345</v>
      </c>
      <c r="AT155" s="257" t="s">
        <v>190</v>
      </c>
      <c r="AU155" s="257" t="s">
        <v>80</v>
      </c>
      <c r="AY155" s="16" t="s">
        <v>188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345</v>
      </c>
      <c r="BM155" s="257" t="s">
        <v>515</v>
      </c>
    </row>
    <row r="156" s="2" customFormat="1" ht="16.5" customHeight="1">
      <c r="A156" s="37"/>
      <c r="B156" s="38"/>
      <c r="C156" s="245" t="s">
        <v>73</v>
      </c>
      <c r="D156" s="245" t="s">
        <v>190</v>
      </c>
      <c r="E156" s="246" t="s">
        <v>660</v>
      </c>
      <c r="F156" s="247" t="s">
        <v>661</v>
      </c>
      <c r="G156" s="248" t="s">
        <v>300</v>
      </c>
      <c r="H156" s="249">
        <v>38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345</v>
      </c>
      <c r="AT156" s="257" t="s">
        <v>190</v>
      </c>
      <c r="AU156" s="257" t="s">
        <v>80</v>
      </c>
      <c r="AY156" s="16" t="s">
        <v>188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345</v>
      </c>
      <c r="BM156" s="257" t="s">
        <v>523</v>
      </c>
    </row>
    <row r="157" s="2" customFormat="1" ht="16.5" customHeight="1">
      <c r="A157" s="37"/>
      <c r="B157" s="38"/>
      <c r="C157" s="245" t="s">
        <v>73</v>
      </c>
      <c r="D157" s="245" t="s">
        <v>190</v>
      </c>
      <c r="E157" s="246" t="s">
        <v>662</v>
      </c>
      <c r="F157" s="247" t="s">
        <v>663</v>
      </c>
      <c r="G157" s="248" t="s">
        <v>300</v>
      </c>
      <c r="H157" s="249">
        <v>5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345</v>
      </c>
      <c r="AT157" s="257" t="s">
        <v>190</v>
      </c>
      <c r="AU157" s="257" t="s">
        <v>80</v>
      </c>
      <c r="AY157" s="16" t="s">
        <v>188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345</v>
      </c>
      <c r="BM157" s="257" t="s">
        <v>531</v>
      </c>
    </row>
    <row r="158" s="2" customFormat="1" ht="16.5" customHeight="1">
      <c r="A158" s="37"/>
      <c r="B158" s="38"/>
      <c r="C158" s="245" t="s">
        <v>73</v>
      </c>
      <c r="D158" s="245" t="s">
        <v>190</v>
      </c>
      <c r="E158" s="246" t="s">
        <v>664</v>
      </c>
      <c r="F158" s="247" t="s">
        <v>665</v>
      </c>
      <c r="G158" s="248" t="s">
        <v>300</v>
      </c>
      <c r="H158" s="249">
        <v>10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345</v>
      </c>
      <c r="AT158" s="257" t="s">
        <v>190</v>
      </c>
      <c r="AU158" s="257" t="s">
        <v>80</v>
      </c>
      <c r="AY158" s="16" t="s">
        <v>188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345</v>
      </c>
      <c r="BM158" s="257" t="s">
        <v>541</v>
      </c>
    </row>
    <row r="159" s="2" customFormat="1" ht="16.5" customHeight="1">
      <c r="A159" s="37"/>
      <c r="B159" s="38"/>
      <c r="C159" s="245" t="s">
        <v>73</v>
      </c>
      <c r="D159" s="245" t="s">
        <v>190</v>
      </c>
      <c r="E159" s="246" t="s">
        <v>1214</v>
      </c>
      <c r="F159" s="247" t="s">
        <v>667</v>
      </c>
      <c r="G159" s="248" t="s">
        <v>300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345</v>
      </c>
      <c r="AT159" s="257" t="s">
        <v>190</v>
      </c>
      <c r="AU159" s="257" t="s">
        <v>80</v>
      </c>
      <c r="AY159" s="16" t="s">
        <v>188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345</v>
      </c>
      <c r="BM159" s="257" t="s">
        <v>553</v>
      </c>
    </row>
    <row r="160" s="2" customFormat="1" ht="16.5" customHeight="1">
      <c r="A160" s="37"/>
      <c r="B160" s="38"/>
      <c r="C160" s="245" t="s">
        <v>73</v>
      </c>
      <c r="D160" s="245" t="s">
        <v>190</v>
      </c>
      <c r="E160" s="246" t="s">
        <v>1215</v>
      </c>
      <c r="F160" s="247" t="s">
        <v>669</v>
      </c>
      <c r="G160" s="248" t="s">
        <v>300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345</v>
      </c>
      <c r="AT160" s="257" t="s">
        <v>190</v>
      </c>
      <c r="AU160" s="257" t="s">
        <v>80</v>
      </c>
      <c r="AY160" s="16" t="s">
        <v>188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345</v>
      </c>
      <c r="BM160" s="257" t="s">
        <v>568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670</v>
      </c>
      <c r="F161" s="232" t="s">
        <v>671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SUM(P162:P171)</f>
        <v>0</v>
      </c>
      <c r="Q161" s="237"/>
      <c r="R161" s="238">
        <f>SUM(R162:R171)</f>
        <v>0</v>
      </c>
      <c r="S161" s="237"/>
      <c r="T161" s="23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85</v>
      </c>
      <c r="AT161" s="241" t="s">
        <v>72</v>
      </c>
      <c r="AU161" s="241" t="s">
        <v>73</v>
      </c>
      <c r="AY161" s="240" t="s">
        <v>188</v>
      </c>
      <c r="BK161" s="242">
        <f>SUM(BK162:BK171)</f>
        <v>0</v>
      </c>
    </row>
    <row r="162" s="2" customFormat="1" ht="16.5" customHeight="1">
      <c r="A162" s="37"/>
      <c r="B162" s="38"/>
      <c r="C162" s="245" t="s">
        <v>73</v>
      </c>
      <c r="D162" s="245" t="s">
        <v>190</v>
      </c>
      <c r="E162" s="246" t="s">
        <v>80</v>
      </c>
      <c r="F162" s="247" t="s">
        <v>672</v>
      </c>
      <c r="G162" s="248" t="s">
        <v>300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345</v>
      </c>
      <c r="AT162" s="257" t="s">
        <v>190</v>
      </c>
      <c r="AU162" s="257" t="s">
        <v>80</v>
      </c>
      <c r="AY162" s="16" t="s">
        <v>188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345</v>
      </c>
      <c r="BM162" s="257" t="s">
        <v>575</v>
      </c>
    </row>
    <row r="163" s="2" customFormat="1" ht="16.5" customHeight="1">
      <c r="A163" s="37"/>
      <c r="B163" s="38"/>
      <c r="C163" s="245" t="s">
        <v>73</v>
      </c>
      <c r="D163" s="245" t="s">
        <v>190</v>
      </c>
      <c r="E163" s="246" t="s">
        <v>85</v>
      </c>
      <c r="F163" s="247" t="s">
        <v>673</v>
      </c>
      <c r="G163" s="248" t="s">
        <v>300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345</v>
      </c>
      <c r="AT163" s="257" t="s">
        <v>190</v>
      </c>
      <c r="AU163" s="257" t="s">
        <v>80</v>
      </c>
      <c r="AY163" s="16" t="s">
        <v>188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345</v>
      </c>
      <c r="BM163" s="257" t="s">
        <v>585</v>
      </c>
    </row>
    <row r="164" s="2" customFormat="1" ht="16.5" customHeight="1">
      <c r="A164" s="37"/>
      <c r="B164" s="38"/>
      <c r="C164" s="245" t="s">
        <v>73</v>
      </c>
      <c r="D164" s="245" t="s">
        <v>190</v>
      </c>
      <c r="E164" s="246" t="s">
        <v>90</v>
      </c>
      <c r="F164" s="247" t="s">
        <v>674</v>
      </c>
      <c r="G164" s="248" t="s">
        <v>300</v>
      </c>
      <c r="H164" s="249">
        <v>16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345</v>
      </c>
      <c r="AT164" s="257" t="s">
        <v>190</v>
      </c>
      <c r="AU164" s="257" t="s">
        <v>80</v>
      </c>
      <c r="AY164" s="16" t="s">
        <v>188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345</v>
      </c>
      <c r="BM164" s="257" t="s">
        <v>597</v>
      </c>
    </row>
    <row r="165" s="2" customFormat="1" ht="16.5" customHeight="1">
      <c r="A165" s="37"/>
      <c r="B165" s="38"/>
      <c r="C165" s="245" t="s">
        <v>73</v>
      </c>
      <c r="D165" s="245" t="s">
        <v>190</v>
      </c>
      <c r="E165" s="246" t="s">
        <v>194</v>
      </c>
      <c r="F165" s="247" t="s">
        <v>675</v>
      </c>
      <c r="G165" s="248" t="s">
        <v>300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345</v>
      </c>
      <c r="AT165" s="257" t="s">
        <v>190</v>
      </c>
      <c r="AU165" s="257" t="s">
        <v>80</v>
      </c>
      <c r="AY165" s="16" t="s">
        <v>188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345</v>
      </c>
      <c r="BM165" s="257" t="s">
        <v>230</v>
      </c>
    </row>
    <row r="166" s="2" customFormat="1" ht="16.5" customHeight="1">
      <c r="A166" s="37"/>
      <c r="B166" s="38"/>
      <c r="C166" s="245" t="s">
        <v>73</v>
      </c>
      <c r="D166" s="245" t="s">
        <v>190</v>
      </c>
      <c r="E166" s="246" t="s">
        <v>274</v>
      </c>
      <c r="F166" s="247" t="s">
        <v>676</v>
      </c>
      <c r="G166" s="248" t="s">
        <v>300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345</v>
      </c>
      <c r="AT166" s="257" t="s">
        <v>190</v>
      </c>
      <c r="AU166" s="257" t="s">
        <v>80</v>
      </c>
      <c r="AY166" s="16" t="s">
        <v>188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345</v>
      </c>
      <c r="BM166" s="257" t="s">
        <v>246</v>
      </c>
    </row>
    <row r="167" s="2" customFormat="1" ht="16.5" customHeight="1">
      <c r="A167" s="37"/>
      <c r="B167" s="38"/>
      <c r="C167" s="245" t="s">
        <v>73</v>
      </c>
      <c r="D167" s="245" t="s">
        <v>190</v>
      </c>
      <c r="E167" s="246" t="s">
        <v>228</v>
      </c>
      <c r="F167" s="247" t="s">
        <v>677</v>
      </c>
      <c r="G167" s="248" t="s">
        <v>300</v>
      </c>
      <c r="H167" s="249">
        <v>4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345</v>
      </c>
      <c r="AT167" s="257" t="s">
        <v>190</v>
      </c>
      <c r="AU167" s="257" t="s">
        <v>80</v>
      </c>
      <c r="AY167" s="16" t="s">
        <v>188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345</v>
      </c>
      <c r="BM167" s="257" t="s">
        <v>257</v>
      </c>
    </row>
    <row r="168" s="2" customFormat="1" ht="16.5" customHeight="1">
      <c r="A168" s="37"/>
      <c r="B168" s="38"/>
      <c r="C168" s="245" t="s">
        <v>73</v>
      </c>
      <c r="D168" s="245" t="s">
        <v>190</v>
      </c>
      <c r="E168" s="246" t="s">
        <v>283</v>
      </c>
      <c r="F168" s="247" t="s">
        <v>678</v>
      </c>
      <c r="G168" s="248" t="s">
        <v>300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345</v>
      </c>
      <c r="AT168" s="257" t="s">
        <v>190</v>
      </c>
      <c r="AU168" s="257" t="s">
        <v>80</v>
      </c>
      <c r="AY168" s="16" t="s">
        <v>188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345</v>
      </c>
      <c r="BM168" s="257" t="s">
        <v>679</v>
      </c>
    </row>
    <row r="169" s="2" customFormat="1" ht="16.5" customHeight="1">
      <c r="A169" s="37"/>
      <c r="B169" s="38"/>
      <c r="C169" s="245" t="s">
        <v>73</v>
      </c>
      <c r="D169" s="245" t="s">
        <v>190</v>
      </c>
      <c r="E169" s="246" t="s">
        <v>266</v>
      </c>
      <c r="F169" s="247" t="s">
        <v>680</v>
      </c>
      <c r="G169" s="248" t="s">
        <v>300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345</v>
      </c>
      <c r="AT169" s="257" t="s">
        <v>190</v>
      </c>
      <c r="AU169" s="257" t="s">
        <v>80</v>
      </c>
      <c r="AY169" s="16" t="s">
        <v>188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345</v>
      </c>
      <c r="BM169" s="257" t="s">
        <v>681</v>
      </c>
    </row>
    <row r="170" s="2" customFormat="1" ht="16.5" customHeight="1">
      <c r="A170" s="37"/>
      <c r="B170" s="38"/>
      <c r="C170" s="245" t="s">
        <v>73</v>
      </c>
      <c r="D170" s="245" t="s">
        <v>190</v>
      </c>
      <c r="E170" s="246" t="s">
        <v>292</v>
      </c>
      <c r="F170" s="247" t="s">
        <v>682</v>
      </c>
      <c r="G170" s="248" t="s">
        <v>300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345</v>
      </c>
      <c r="AT170" s="257" t="s">
        <v>190</v>
      </c>
      <c r="AU170" s="257" t="s">
        <v>80</v>
      </c>
      <c r="AY170" s="16" t="s">
        <v>188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345</v>
      </c>
      <c r="BM170" s="257" t="s">
        <v>683</v>
      </c>
    </row>
    <row r="171" s="2" customFormat="1" ht="16.5" customHeight="1">
      <c r="A171" s="37"/>
      <c r="B171" s="38"/>
      <c r="C171" s="245" t="s">
        <v>73</v>
      </c>
      <c r="D171" s="245" t="s">
        <v>190</v>
      </c>
      <c r="E171" s="246" t="s">
        <v>297</v>
      </c>
      <c r="F171" s="247" t="s">
        <v>684</v>
      </c>
      <c r="G171" s="248" t="s">
        <v>300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345</v>
      </c>
      <c r="AT171" s="257" t="s">
        <v>190</v>
      </c>
      <c r="AU171" s="257" t="s">
        <v>80</v>
      </c>
      <c r="AY171" s="16" t="s">
        <v>188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345</v>
      </c>
      <c r="BM171" s="257" t="s">
        <v>685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686</v>
      </c>
      <c r="F172" s="232" t="s">
        <v>687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SUM(P173:P175)</f>
        <v>0</v>
      </c>
      <c r="Q172" s="237"/>
      <c r="R172" s="238">
        <f>SUM(R173:R175)</f>
        <v>0</v>
      </c>
      <c r="S172" s="237"/>
      <c r="T172" s="23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85</v>
      </c>
      <c r="AT172" s="241" t="s">
        <v>72</v>
      </c>
      <c r="AU172" s="241" t="s">
        <v>73</v>
      </c>
      <c r="AY172" s="240" t="s">
        <v>188</v>
      </c>
      <c r="BK172" s="242">
        <f>SUM(BK173:BK175)</f>
        <v>0</v>
      </c>
    </row>
    <row r="173" s="2" customFormat="1" ht="16.5" customHeight="1">
      <c r="A173" s="37"/>
      <c r="B173" s="38"/>
      <c r="C173" s="245" t="s">
        <v>73</v>
      </c>
      <c r="D173" s="245" t="s">
        <v>190</v>
      </c>
      <c r="E173" s="246" t="s">
        <v>688</v>
      </c>
      <c r="F173" s="247" t="s">
        <v>689</v>
      </c>
      <c r="G173" s="248" t="s">
        <v>300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345</v>
      </c>
      <c r="AT173" s="257" t="s">
        <v>190</v>
      </c>
      <c r="AU173" s="257" t="s">
        <v>80</v>
      </c>
      <c r="AY173" s="16" t="s">
        <v>188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345</v>
      </c>
      <c r="BM173" s="257" t="s">
        <v>690</v>
      </c>
    </row>
    <row r="174" s="2" customFormat="1" ht="16.5" customHeight="1">
      <c r="A174" s="37"/>
      <c r="B174" s="38"/>
      <c r="C174" s="245" t="s">
        <v>73</v>
      </c>
      <c r="D174" s="245" t="s">
        <v>190</v>
      </c>
      <c r="E174" s="246" t="s">
        <v>691</v>
      </c>
      <c r="F174" s="247" t="s">
        <v>692</v>
      </c>
      <c r="G174" s="248" t="s">
        <v>693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345</v>
      </c>
      <c r="AT174" s="257" t="s">
        <v>190</v>
      </c>
      <c r="AU174" s="257" t="s">
        <v>80</v>
      </c>
      <c r="AY174" s="16" t="s">
        <v>188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345</v>
      </c>
      <c r="BM174" s="257" t="s">
        <v>694</v>
      </c>
    </row>
    <row r="175" s="2" customFormat="1" ht="16.5" customHeight="1">
      <c r="A175" s="37"/>
      <c r="B175" s="38"/>
      <c r="C175" s="245" t="s">
        <v>73</v>
      </c>
      <c r="D175" s="245" t="s">
        <v>190</v>
      </c>
      <c r="E175" s="246" t="s">
        <v>695</v>
      </c>
      <c r="F175" s="247" t="s">
        <v>696</v>
      </c>
      <c r="G175" s="248" t="s">
        <v>300</v>
      </c>
      <c r="H175" s="249">
        <v>1</v>
      </c>
      <c r="I175" s="250"/>
      <c r="J175" s="251">
        <f>ROUND(I175*H175,2)</f>
        <v>0</v>
      </c>
      <c r="K175" s="252"/>
      <c r="L175" s="43"/>
      <c r="M175" s="295" t="s">
        <v>1</v>
      </c>
      <c r="N175" s="296" t="s">
        <v>39</v>
      </c>
      <c r="O175" s="297"/>
      <c r="P175" s="298">
        <f>O175*H175</f>
        <v>0</v>
      </c>
      <c r="Q175" s="298">
        <v>0</v>
      </c>
      <c r="R175" s="298">
        <f>Q175*H175</f>
        <v>0</v>
      </c>
      <c r="S175" s="298">
        <v>0</v>
      </c>
      <c r="T175" s="29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345</v>
      </c>
      <c r="AT175" s="257" t="s">
        <v>190</v>
      </c>
      <c r="AU175" s="257" t="s">
        <v>80</v>
      </c>
      <c r="AY175" s="16" t="s">
        <v>188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345</v>
      </c>
      <c r="BM175" s="257" t="s">
        <v>697</v>
      </c>
    </row>
    <row r="176" s="2" customFormat="1" ht="6.96" customHeight="1">
      <c r="A176" s="37"/>
      <c r="B176" s="65"/>
      <c r="C176" s="66"/>
      <c r="D176" s="66"/>
      <c r="E176" s="66"/>
      <c r="F176" s="66"/>
      <c r="G176" s="66"/>
      <c r="H176" s="66"/>
      <c r="I176" s="192"/>
      <c r="J176" s="66"/>
      <c r="K176" s="66"/>
      <c r="L176" s="43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NvxotFOiTYv66u7MPmc5HcVdt/33WbDPj/yQ0W0l7DzHsLR5Bja4IYbqAmadWFcHffNoDn5Es8oxtSEsuKJWSg==" hashValue="66rO3H44d6lTjixcQYj2j1+44RIadTExkcJviZXAJWFJYXzSqloWFHCGHK2zG3T6cpVcNcaV+jbEpg++eYO1pQ==" algorithmName="SHA-512" password="CC35"/>
  <autoFilter ref="C127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>
      <c r="B8" s="19"/>
      <c r="D8" s="152" t="s">
        <v>146</v>
      </c>
      <c r="L8" s="19"/>
    </row>
    <row r="9" s="1" customFormat="1" ht="16.5" customHeight="1">
      <c r="B9" s="19"/>
      <c r="E9" s="153" t="s">
        <v>1042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148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1043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150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1216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ROUND((SUM(BE133:BE193)),  2)</f>
        <v>0</v>
      </c>
      <c r="G37" s="37"/>
      <c r="H37" s="37"/>
      <c r="I37" s="171">
        <v>0.20999999999999999</v>
      </c>
      <c r="J37" s="170">
        <f>ROUND(((SUM(BE133:BE193))*I37),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ROUND((SUM(BF133:BF193)),  2)</f>
        <v>0</v>
      </c>
      <c r="G38" s="37"/>
      <c r="H38" s="37"/>
      <c r="I38" s="171">
        <v>0.14999999999999999</v>
      </c>
      <c r="J38" s="170">
        <f>ROUND(((SUM(BF133:BF193))*I38),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ROUND((SUM(BG133:BG193)),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ROUND((SUM(BH133:BH193)),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ROUND((SUM(BI133:BI193)),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1042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148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1043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150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X.c - Ústřední topení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153</v>
      </c>
      <c r="D98" s="199"/>
      <c r="E98" s="199"/>
      <c r="F98" s="199"/>
      <c r="G98" s="199"/>
      <c r="H98" s="199"/>
      <c r="I98" s="200"/>
      <c r="J98" s="201" t="s">
        <v>154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155</v>
      </c>
      <c r="D100" s="39"/>
      <c r="E100" s="39"/>
      <c r="F100" s="39"/>
      <c r="G100" s="39"/>
      <c r="H100" s="39"/>
      <c r="I100" s="155"/>
      <c r="J100" s="109">
        <f>J133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156</v>
      </c>
    </row>
    <row r="101" s="9" customFormat="1" ht="24.96" customHeight="1">
      <c r="A101" s="9"/>
      <c r="B101" s="203"/>
      <c r="C101" s="204"/>
      <c r="D101" s="205" t="s">
        <v>699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700</v>
      </c>
      <c r="E102" s="206"/>
      <c r="F102" s="206"/>
      <c r="G102" s="206"/>
      <c r="H102" s="206"/>
      <c r="I102" s="207"/>
      <c r="J102" s="208">
        <f>J138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701</v>
      </c>
      <c r="E103" s="206"/>
      <c r="F103" s="206"/>
      <c r="G103" s="206"/>
      <c r="H103" s="206"/>
      <c r="I103" s="207"/>
      <c r="J103" s="208">
        <f>J148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702</v>
      </c>
      <c r="E104" s="206"/>
      <c r="F104" s="206"/>
      <c r="G104" s="206"/>
      <c r="H104" s="206"/>
      <c r="I104" s="207"/>
      <c r="J104" s="208">
        <f>J151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703</v>
      </c>
      <c r="E105" s="206"/>
      <c r="F105" s="206"/>
      <c r="G105" s="206"/>
      <c r="H105" s="206"/>
      <c r="I105" s="207"/>
      <c r="J105" s="208">
        <f>J163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704</v>
      </c>
      <c r="E106" s="206"/>
      <c r="F106" s="206"/>
      <c r="G106" s="206"/>
      <c r="H106" s="206"/>
      <c r="I106" s="207"/>
      <c r="J106" s="208">
        <f>J165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705</v>
      </c>
      <c r="E107" s="206"/>
      <c r="F107" s="206"/>
      <c r="G107" s="206"/>
      <c r="H107" s="206"/>
      <c r="I107" s="207"/>
      <c r="J107" s="208">
        <f>J172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706</v>
      </c>
      <c r="E108" s="206"/>
      <c r="F108" s="206"/>
      <c r="G108" s="206"/>
      <c r="H108" s="206"/>
      <c r="I108" s="207"/>
      <c r="J108" s="208">
        <f>J178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707</v>
      </c>
      <c r="E109" s="206"/>
      <c r="F109" s="206"/>
      <c r="G109" s="206"/>
      <c r="H109" s="206"/>
      <c r="I109" s="207"/>
      <c r="J109" s="208">
        <f>J180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2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5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173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6" t="str">
        <f>E7</f>
        <v xml:space="preserve">Stavební úpravy (TZB)  BD v Milíně, blok T, X - II. etapa</v>
      </c>
      <c r="F119" s="31"/>
      <c r="G119" s="31"/>
      <c r="H119" s="31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146</v>
      </c>
      <c r="D120" s="21"/>
      <c r="E120" s="21"/>
      <c r="F120" s="21"/>
      <c r="G120" s="21"/>
      <c r="H120" s="21"/>
      <c r="I120" s="146"/>
      <c r="J120" s="21"/>
      <c r="K120" s="21"/>
      <c r="L120" s="19"/>
    </row>
    <row r="121" s="1" customFormat="1" ht="16.5" customHeight="1">
      <c r="B121" s="20"/>
      <c r="C121" s="21"/>
      <c r="D121" s="21"/>
      <c r="E121" s="196" t="s">
        <v>1042</v>
      </c>
      <c r="F121" s="21"/>
      <c r="G121" s="21"/>
      <c r="H121" s="21"/>
      <c r="I121" s="146"/>
      <c r="J121" s="21"/>
      <c r="K121" s="21"/>
      <c r="L121" s="19"/>
    </row>
    <row r="122" s="1" customFormat="1" ht="12" customHeight="1">
      <c r="B122" s="20"/>
      <c r="C122" s="31" t="s">
        <v>148</v>
      </c>
      <c r="D122" s="21"/>
      <c r="E122" s="21"/>
      <c r="F122" s="21"/>
      <c r="G122" s="21"/>
      <c r="H122" s="21"/>
      <c r="I122" s="146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97" t="s">
        <v>1043</v>
      </c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150</v>
      </c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E13</f>
        <v>X.c - Ústřední topení</v>
      </c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F16</f>
        <v xml:space="preserve"> </v>
      </c>
      <c r="G127" s="39"/>
      <c r="H127" s="39"/>
      <c r="I127" s="157" t="s">
        <v>22</v>
      </c>
      <c r="J127" s="78" t="str">
        <f>IF(J16="","",J16)</f>
        <v>16. 3. 2020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5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E19</f>
        <v xml:space="preserve"> </v>
      </c>
      <c r="G129" s="39"/>
      <c r="H129" s="39"/>
      <c r="I129" s="157" t="s">
        <v>29</v>
      </c>
      <c r="J129" s="35" t="str">
        <f>E25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IF(E22="","",E22)</f>
        <v>Vyplň údaj</v>
      </c>
      <c r="G130" s="39"/>
      <c r="H130" s="39"/>
      <c r="I130" s="157" t="s">
        <v>31</v>
      </c>
      <c r="J130" s="35" t="str">
        <f>E28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6"/>
      <c r="B132" s="217"/>
      <c r="C132" s="218" t="s">
        <v>174</v>
      </c>
      <c r="D132" s="219" t="s">
        <v>58</v>
      </c>
      <c r="E132" s="219" t="s">
        <v>54</v>
      </c>
      <c r="F132" s="219" t="s">
        <v>55</v>
      </c>
      <c r="G132" s="219" t="s">
        <v>175</v>
      </c>
      <c r="H132" s="219" t="s">
        <v>176</v>
      </c>
      <c r="I132" s="220" t="s">
        <v>177</v>
      </c>
      <c r="J132" s="221" t="s">
        <v>154</v>
      </c>
      <c r="K132" s="222" t="s">
        <v>178</v>
      </c>
      <c r="L132" s="223"/>
      <c r="M132" s="99" t="s">
        <v>1</v>
      </c>
      <c r="N132" s="100" t="s">
        <v>37</v>
      </c>
      <c r="O132" s="100" t="s">
        <v>179</v>
      </c>
      <c r="P132" s="100" t="s">
        <v>180</v>
      </c>
      <c r="Q132" s="100" t="s">
        <v>181</v>
      </c>
      <c r="R132" s="100" t="s">
        <v>182</v>
      </c>
      <c r="S132" s="100" t="s">
        <v>183</v>
      </c>
      <c r="T132" s="101" t="s">
        <v>184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7"/>
      <c r="B133" s="38"/>
      <c r="C133" s="106" t="s">
        <v>185</v>
      </c>
      <c r="D133" s="39"/>
      <c r="E133" s="39"/>
      <c r="F133" s="39"/>
      <c r="G133" s="39"/>
      <c r="H133" s="39"/>
      <c r="I133" s="155"/>
      <c r="J133" s="224">
        <f>BK133</f>
        <v>0</v>
      </c>
      <c r="K133" s="39"/>
      <c r="L133" s="43"/>
      <c r="M133" s="102"/>
      <c r="N133" s="225"/>
      <c r="O133" s="103"/>
      <c r="P133" s="226">
        <f>P134+P138+P148+P151+P163+P165+P172+P178+P180</f>
        <v>0</v>
      </c>
      <c r="Q133" s="103"/>
      <c r="R133" s="226">
        <f>R134+R138+R148+R151+R163+R165+R172+R178+R180</f>
        <v>0</v>
      </c>
      <c r="S133" s="103"/>
      <c r="T133" s="227">
        <f>T134+T138+T148+T151+T163+T165+T172+T178+T180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72</v>
      </c>
      <c r="AU133" s="16" t="s">
        <v>156</v>
      </c>
      <c r="BK133" s="228">
        <f>BK134+BK138+BK148+BK151+BK163+BK165+BK172+BK178+BK180</f>
        <v>0</v>
      </c>
    </row>
    <row r="134" s="12" customFormat="1" ht="25.92" customHeight="1">
      <c r="A134" s="12"/>
      <c r="B134" s="229"/>
      <c r="C134" s="230"/>
      <c r="D134" s="231" t="s">
        <v>72</v>
      </c>
      <c r="E134" s="232" t="s">
        <v>606</v>
      </c>
      <c r="F134" s="232" t="s">
        <v>708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SUM(P135:P137)</f>
        <v>0</v>
      </c>
      <c r="Q134" s="237"/>
      <c r="R134" s="238">
        <f>SUM(R135:R137)</f>
        <v>0</v>
      </c>
      <c r="S134" s="237"/>
      <c r="T134" s="23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80</v>
      </c>
      <c r="AT134" s="241" t="s">
        <v>72</v>
      </c>
      <c r="AU134" s="241" t="s">
        <v>73</v>
      </c>
      <c r="AY134" s="240" t="s">
        <v>188</v>
      </c>
      <c r="BK134" s="242">
        <f>SUM(BK135:BK137)</f>
        <v>0</v>
      </c>
    </row>
    <row r="135" s="2" customFormat="1" ht="33" customHeight="1">
      <c r="A135" s="37"/>
      <c r="B135" s="38"/>
      <c r="C135" s="245" t="s">
        <v>73</v>
      </c>
      <c r="D135" s="245" t="s">
        <v>190</v>
      </c>
      <c r="E135" s="246" t="s">
        <v>1217</v>
      </c>
      <c r="F135" s="247" t="s">
        <v>710</v>
      </c>
      <c r="G135" s="248" t="s">
        <v>300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194</v>
      </c>
      <c r="AT135" s="257" t="s">
        <v>190</v>
      </c>
      <c r="AU135" s="257" t="s">
        <v>80</v>
      </c>
      <c r="AY135" s="16" t="s">
        <v>188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194</v>
      </c>
      <c r="BM135" s="257" t="s">
        <v>85</v>
      </c>
    </row>
    <row r="136" s="2" customFormat="1" ht="16.5" customHeight="1">
      <c r="A136" s="37"/>
      <c r="B136" s="38"/>
      <c r="C136" s="245" t="s">
        <v>73</v>
      </c>
      <c r="D136" s="245" t="s">
        <v>190</v>
      </c>
      <c r="E136" s="246" t="s">
        <v>1218</v>
      </c>
      <c r="F136" s="247" t="s">
        <v>712</v>
      </c>
      <c r="G136" s="248" t="s">
        <v>300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194</v>
      </c>
      <c r="AT136" s="257" t="s">
        <v>190</v>
      </c>
      <c r="AU136" s="257" t="s">
        <v>80</v>
      </c>
      <c r="AY136" s="16" t="s">
        <v>188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194</v>
      </c>
      <c r="BM136" s="257" t="s">
        <v>194</v>
      </c>
    </row>
    <row r="137" s="2" customFormat="1" ht="16.5" customHeight="1">
      <c r="A137" s="37"/>
      <c r="B137" s="38"/>
      <c r="C137" s="245" t="s">
        <v>73</v>
      </c>
      <c r="D137" s="245" t="s">
        <v>190</v>
      </c>
      <c r="E137" s="246" t="s">
        <v>1219</v>
      </c>
      <c r="F137" s="247" t="s">
        <v>714</v>
      </c>
      <c r="G137" s="248" t="s">
        <v>693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194</v>
      </c>
      <c r="AT137" s="257" t="s">
        <v>190</v>
      </c>
      <c r="AU137" s="257" t="s">
        <v>80</v>
      </c>
      <c r="AY137" s="16" t="s">
        <v>188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194</v>
      </c>
      <c r="BM137" s="257" t="s">
        <v>228</v>
      </c>
    </row>
    <row r="138" s="12" customFormat="1" ht="25.92" customHeight="1">
      <c r="A138" s="12"/>
      <c r="B138" s="229"/>
      <c r="C138" s="230"/>
      <c r="D138" s="231" t="s">
        <v>72</v>
      </c>
      <c r="E138" s="232" t="s">
        <v>636</v>
      </c>
      <c r="F138" s="232" t="s">
        <v>715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SUM(P139:P147)</f>
        <v>0</v>
      </c>
      <c r="Q138" s="237"/>
      <c r="R138" s="238">
        <f>SUM(R139:R147)</f>
        <v>0</v>
      </c>
      <c r="S138" s="237"/>
      <c r="T138" s="239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80</v>
      </c>
      <c r="AT138" s="241" t="s">
        <v>72</v>
      </c>
      <c r="AU138" s="241" t="s">
        <v>73</v>
      </c>
      <c r="AY138" s="240" t="s">
        <v>188</v>
      </c>
      <c r="BK138" s="242">
        <f>SUM(BK139:BK147)</f>
        <v>0</v>
      </c>
    </row>
    <row r="139" s="2" customFormat="1" ht="16.5" customHeight="1">
      <c r="A139" s="37"/>
      <c r="B139" s="38"/>
      <c r="C139" s="245" t="s">
        <v>73</v>
      </c>
      <c r="D139" s="245" t="s">
        <v>190</v>
      </c>
      <c r="E139" s="246" t="s">
        <v>1220</v>
      </c>
      <c r="F139" s="247" t="s">
        <v>717</v>
      </c>
      <c r="G139" s="248" t="s">
        <v>300</v>
      </c>
      <c r="H139" s="249">
        <v>20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194</v>
      </c>
      <c r="AT139" s="257" t="s">
        <v>190</v>
      </c>
      <c r="AU139" s="257" t="s">
        <v>80</v>
      </c>
      <c r="AY139" s="16" t="s">
        <v>188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194</v>
      </c>
      <c r="BM139" s="257" t="s">
        <v>266</v>
      </c>
    </row>
    <row r="140" s="2" customFormat="1" ht="55.5" customHeight="1">
      <c r="A140" s="37"/>
      <c r="B140" s="38"/>
      <c r="C140" s="245" t="s">
        <v>73</v>
      </c>
      <c r="D140" s="245" t="s">
        <v>190</v>
      </c>
      <c r="E140" s="246" t="s">
        <v>951</v>
      </c>
      <c r="F140" s="247" t="s">
        <v>719</v>
      </c>
      <c r="G140" s="248" t="s">
        <v>300</v>
      </c>
      <c r="H140" s="249">
        <v>2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194</v>
      </c>
      <c r="AT140" s="257" t="s">
        <v>190</v>
      </c>
      <c r="AU140" s="257" t="s">
        <v>80</v>
      </c>
      <c r="AY140" s="16" t="s">
        <v>188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194</v>
      </c>
      <c r="BM140" s="257" t="s">
        <v>297</v>
      </c>
    </row>
    <row r="141" s="2" customFormat="1" ht="55.5" customHeight="1">
      <c r="A141" s="37"/>
      <c r="B141" s="38"/>
      <c r="C141" s="245" t="s">
        <v>73</v>
      </c>
      <c r="D141" s="245" t="s">
        <v>190</v>
      </c>
      <c r="E141" s="246" t="s">
        <v>952</v>
      </c>
      <c r="F141" s="247" t="s">
        <v>1221</v>
      </c>
      <c r="G141" s="248" t="s">
        <v>300</v>
      </c>
      <c r="H141" s="249">
        <v>2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194</v>
      </c>
      <c r="AT141" s="257" t="s">
        <v>190</v>
      </c>
      <c r="AU141" s="257" t="s">
        <v>80</v>
      </c>
      <c r="AY141" s="16" t="s">
        <v>188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194</v>
      </c>
      <c r="BM141" s="257" t="s">
        <v>321</v>
      </c>
    </row>
    <row r="142" s="2" customFormat="1" ht="55.5" customHeight="1">
      <c r="A142" s="37"/>
      <c r="B142" s="38"/>
      <c r="C142" s="245" t="s">
        <v>73</v>
      </c>
      <c r="D142" s="245" t="s">
        <v>190</v>
      </c>
      <c r="E142" s="246" t="s">
        <v>953</v>
      </c>
      <c r="F142" s="247" t="s">
        <v>721</v>
      </c>
      <c r="G142" s="248" t="s">
        <v>300</v>
      </c>
      <c r="H142" s="249">
        <v>4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194</v>
      </c>
      <c r="AT142" s="257" t="s">
        <v>190</v>
      </c>
      <c r="AU142" s="257" t="s">
        <v>80</v>
      </c>
      <c r="AY142" s="16" t="s">
        <v>188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194</v>
      </c>
      <c r="BM142" s="257" t="s">
        <v>333</v>
      </c>
    </row>
    <row r="143" s="2" customFormat="1" ht="55.5" customHeight="1">
      <c r="A143" s="37"/>
      <c r="B143" s="38"/>
      <c r="C143" s="245" t="s">
        <v>73</v>
      </c>
      <c r="D143" s="245" t="s">
        <v>190</v>
      </c>
      <c r="E143" s="246" t="s">
        <v>953</v>
      </c>
      <c r="F143" s="247" t="s">
        <v>721</v>
      </c>
      <c r="G143" s="248" t="s">
        <v>300</v>
      </c>
      <c r="H143" s="249">
        <v>16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194</v>
      </c>
      <c r="AT143" s="257" t="s">
        <v>190</v>
      </c>
      <c r="AU143" s="257" t="s">
        <v>80</v>
      </c>
      <c r="AY143" s="16" t="s">
        <v>188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194</v>
      </c>
      <c r="BM143" s="257" t="s">
        <v>345</v>
      </c>
    </row>
    <row r="144" s="2" customFormat="1" ht="55.5" customHeight="1">
      <c r="A144" s="37"/>
      <c r="B144" s="38"/>
      <c r="C144" s="245" t="s">
        <v>73</v>
      </c>
      <c r="D144" s="245" t="s">
        <v>190</v>
      </c>
      <c r="E144" s="246" t="s">
        <v>954</v>
      </c>
      <c r="F144" s="247" t="s">
        <v>725</v>
      </c>
      <c r="G144" s="248" t="s">
        <v>300</v>
      </c>
      <c r="H144" s="249">
        <v>15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194</v>
      </c>
      <c r="AT144" s="257" t="s">
        <v>190</v>
      </c>
      <c r="AU144" s="257" t="s">
        <v>80</v>
      </c>
      <c r="AY144" s="16" t="s">
        <v>188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194</v>
      </c>
      <c r="BM144" s="257" t="s">
        <v>354</v>
      </c>
    </row>
    <row r="145" s="2" customFormat="1" ht="55.5" customHeight="1">
      <c r="A145" s="37"/>
      <c r="B145" s="38"/>
      <c r="C145" s="245" t="s">
        <v>73</v>
      </c>
      <c r="D145" s="245" t="s">
        <v>190</v>
      </c>
      <c r="E145" s="246" t="s">
        <v>955</v>
      </c>
      <c r="F145" s="247" t="s">
        <v>723</v>
      </c>
      <c r="G145" s="248" t="s">
        <v>300</v>
      </c>
      <c r="H145" s="249">
        <v>15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194</v>
      </c>
      <c r="AT145" s="257" t="s">
        <v>190</v>
      </c>
      <c r="AU145" s="257" t="s">
        <v>80</v>
      </c>
      <c r="AY145" s="16" t="s">
        <v>188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194</v>
      </c>
      <c r="BM145" s="257" t="s">
        <v>366</v>
      </c>
    </row>
    <row r="146" s="2" customFormat="1" ht="55.5" customHeight="1">
      <c r="A146" s="37"/>
      <c r="B146" s="38"/>
      <c r="C146" s="245" t="s">
        <v>73</v>
      </c>
      <c r="D146" s="245" t="s">
        <v>190</v>
      </c>
      <c r="E146" s="246" t="s">
        <v>955</v>
      </c>
      <c r="F146" s="247" t="s">
        <v>723</v>
      </c>
      <c r="G146" s="248" t="s">
        <v>300</v>
      </c>
      <c r="H146" s="249">
        <v>6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194</v>
      </c>
      <c r="AT146" s="257" t="s">
        <v>190</v>
      </c>
      <c r="AU146" s="257" t="s">
        <v>80</v>
      </c>
      <c r="AY146" s="16" t="s">
        <v>188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194</v>
      </c>
      <c r="BM146" s="257" t="s">
        <v>377</v>
      </c>
    </row>
    <row r="147" s="2" customFormat="1" ht="55.5" customHeight="1">
      <c r="A147" s="37"/>
      <c r="B147" s="38"/>
      <c r="C147" s="245" t="s">
        <v>73</v>
      </c>
      <c r="D147" s="245" t="s">
        <v>190</v>
      </c>
      <c r="E147" s="246" t="s">
        <v>957</v>
      </c>
      <c r="F147" s="247" t="s">
        <v>1222</v>
      </c>
      <c r="G147" s="248" t="s">
        <v>300</v>
      </c>
      <c r="H147" s="249">
        <v>1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194</v>
      </c>
      <c r="AT147" s="257" t="s">
        <v>190</v>
      </c>
      <c r="AU147" s="257" t="s">
        <v>80</v>
      </c>
      <c r="AY147" s="16" t="s">
        <v>188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194</v>
      </c>
      <c r="BM147" s="257" t="s">
        <v>391</v>
      </c>
    </row>
    <row r="148" s="12" customFormat="1" ht="25.92" customHeight="1">
      <c r="A148" s="12"/>
      <c r="B148" s="229"/>
      <c r="C148" s="230"/>
      <c r="D148" s="231" t="s">
        <v>72</v>
      </c>
      <c r="E148" s="232" t="s">
        <v>670</v>
      </c>
      <c r="F148" s="232" t="s">
        <v>727</v>
      </c>
      <c r="G148" s="230"/>
      <c r="H148" s="230"/>
      <c r="I148" s="233"/>
      <c r="J148" s="234">
        <f>BK148</f>
        <v>0</v>
      </c>
      <c r="K148" s="230"/>
      <c r="L148" s="235"/>
      <c r="M148" s="236"/>
      <c r="N148" s="237"/>
      <c r="O148" s="237"/>
      <c r="P148" s="238">
        <f>SUM(P149:P150)</f>
        <v>0</v>
      </c>
      <c r="Q148" s="237"/>
      <c r="R148" s="238">
        <f>SUM(R149:R150)</f>
        <v>0</v>
      </c>
      <c r="S148" s="237"/>
      <c r="T148" s="239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0" t="s">
        <v>80</v>
      </c>
      <c r="AT148" s="241" t="s">
        <v>72</v>
      </c>
      <c r="AU148" s="241" t="s">
        <v>73</v>
      </c>
      <c r="AY148" s="240" t="s">
        <v>188</v>
      </c>
      <c r="BK148" s="242">
        <f>SUM(BK149:BK150)</f>
        <v>0</v>
      </c>
    </row>
    <row r="149" s="2" customFormat="1" ht="21.75" customHeight="1">
      <c r="A149" s="37"/>
      <c r="B149" s="38"/>
      <c r="C149" s="245" t="s">
        <v>73</v>
      </c>
      <c r="D149" s="245" t="s">
        <v>190</v>
      </c>
      <c r="E149" s="246" t="s">
        <v>1223</v>
      </c>
      <c r="F149" s="247" t="s">
        <v>729</v>
      </c>
      <c r="G149" s="248" t="s">
        <v>300</v>
      </c>
      <c r="H149" s="249">
        <v>1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194</v>
      </c>
      <c r="AT149" s="257" t="s">
        <v>190</v>
      </c>
      <c r="AU149" s="257" t="s">
        <v>80</v>
      </c>
      <c r="AY149" s="16" t="s">
        <v>188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194</v>
      </c>
      <c r="BM149" s="257" t="s">
        <v>399</v>
      </c>
    </row>
    <row r="150" s="2" customFormat="1" ht="21.75" customHeight="1">
      <c r="A150" s="37"/>
      <c r="B150" s="38"/>
      <c r="C150" s="245" t="s">
        <v>73</v>
      </c>
      <c r="D150" s="245" t="s">
        <v>190</v>
      </c>
      <c r="E150" s="246" t="s">
        <v>1224</v>
      </c>
      <c r="F150" s="247" t="s">
        <v>731</v>
      </c>
      <c r="G150" s="248" t="s">
        <v>300</v>
      </c>
      <c r="H150" s="249">
        <v>1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194</v>
      </c>
      <c r="AT150" s="257" t="s">
        <v>190</v>
      </c>
      <c r="AU150" s="257" t="s">
        <v>80</v>
      </c>
      <c r="AY150" s="16" t="s">
        <v>188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194</v>
      </c>
      <c r="BM150" s="257" t="s">
        <v>410</v>
      </c>
    </row>
    <row r="151" s="12" customFormat="1" ht="25.92" customHeight="1">
      <c r="A151" s="12"/>
      <c r="B151" s="229"/>
      <c r="C151" s="230"/>
      <c r="D151" s="231" t="s">
        <v>72</v>
      </c>
      <c r="E151" s="232" t="s">
        <v>686</v>
      </c>
      <c r="F151" s="232" t="s">
        <v>732</v>
      </c>
      <c r="G151" s="230"/>
      <c r="H151" s="230"/>
      <c r="I151" s="233"/>
      <c r="J151" s="234">
        <f>BK151</f>
        <v>0</v>
      </c>
      <c r="K151" s="230"/>
      <c r="L151" s="235"/>
      <c r="M151" s="236"/>
      <c r="N151" s="237"/>
      <c r="O151" s="237"/>
      <c r="P151" s="238">
        <f>SUM(P152:P162)</f>
        <v>0</v>
      </c>
      <c r="Q151" s="237"/>
      <c r="R151" s="238">
        <f>SUM(R152:R162)</f>
        <v>0</v>
      </c>
      <c r="S151" s="237"/>
      <c r="T151" s="239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40" t="s">
        <v>80</v>
      </c>
      <c r="AT151" s="241" t="s">
        <v>72</v>
      </c>
      <c r="AU151" s="241" t="s">
        <v>73</v>
      </c>
      <c r="AY151" s="240" t="s">
        <v>188</v>
      </c>
      <c r="BK151" s="242">
        <f>SUM(BK152:BK162)</f>
        <v>0</v>
      </c>
    </row>
    <row r="152" s="2" customFormat="1" ht="21.75" customHeight="1">
      <c r="A152" s="37"/>
      <c r="B152" s="38"/>
      <c r="C152" s="245" t="s">
        <v>73</v>
      </c>
      <c r="D152" s="245" t="s">
        <v>190</v>
      </c>
      <c r="E152" s="246" t="s">
        <v>1225</v>
      </c>
      <c r="F152" s="247" t="s">
        <v>1226</v>
      </c>
      <c r="G152" s="248" t="s">
        <v>300</v>
      </c>
      <c r="H152" s="249">
        <v>81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194</v>
      </c>
      <c r="AT152" s="257" t="s">
        <v>190</v>
      </c>
      <c r="AU152" s="257" t="s">
        <v>80</v>
      </c>
      <c r="AY152" s="16" t="s">
        <v>188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194</v>
      </c>
      <c r="BM152" s="257" t="s">
        <v>427</v>
      </c>
    </row>
    <row r="153" s="2" customFormat="1" ht="16.5" customHeight="1">
      <c r="A153" s="37"/>
      <c r="B153" s="38"/>
      <c r="C153" s="245" t="s">
        <v>73</v>
      </c>
      <c r="D153" s="245" t="s">
        <v>190</v>
      </c>
      <c r="E153" s="246" t="s">
        <v>1227</v>
      </c>
      <c r="F153" s="247" t="s">
        <v>736</v>
      </c>
      <c r="G153" s="248" t="s">
        <v>300</v>
      </c>
      <c r="H153" s="249">
        <v>40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194</v>
      </c>
      <c r="AT153" s="257" t="s">
        <v>190</v>
      </c>
      <c r="AU153" s="257" t="s">
        <v>80</v>
      </c>
      <c r="AY153" s="16" t="s">
        <v>188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194</v>
      </c>
      <c r="BM153" s="257" t="s">
        <v>437</v>
      </c>
    </row>
    <row r="154" s="2" customFormat="1" ht="16.5" customHeight="1">
      <c r="A154" s="37"/>
      <c r="B154" s="38"/>
      <c r="C154" s="245" t="s">
        <v>73</v>
      </c>
      <c r="D154" s="245" t="s">
        <v>190</v>
      </c>
      <c r="E154" s="246" t="s">
        <v>1228</v>
      </c>
      <c r="F154" s="247" t="s">
        <v>1229</v>
      </c>
      <c r="G154" s="248" t="s">
        <v>300</v>
      </c>
      <c r="H154" s="249">
        <v>20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194</v>
      </c>
      <c r="AT154" s="257" t="s">
        <v>190</v>
      </c>
      <c r="AU154" s="257" t="s">
        <v>80</v>
      </c>
      <c r="AY154" s="16" t="s">
        <v>188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194</v>
      </c>
      <c r="BM154" s="257" t="s">
        <v>447</v>
      </c>
    </row>
    <row r="155" s="2" customFormat="1" ht="21.75" customHeight="1">
      <c r="A155" s="37"/>
      <c r="B155" s="38"/>
      <c r="C155" s="245" t="s">
        <v>73</v>
      </c>
      <c r="D155" s="245" t="s">
        <v>190</v>
      </c>
      <c r="E155" s="246" t="s">
        <v>959</v>
      </c>
      <c r="F155" s="247" t="s">
        <v>1230</v>
      </c>
      <c r="G155" s="248" t="s">
        <v>300</v>
      </c>
      <c r="H155" s="249">
        <v>9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194</v>
      </c>
      <c r="AT155" s="257" t="s">
        <v>190</v>
      </c>
      <c r="AU155" s="257" t="s">
        <v>80</v>
      </c>
      <c r="AY155" s="16" t="s">
        <v>188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194</v>
      </c>
      <c r="BM155" s="257" t="s">
        <v>457</v>
      </c>
    </row>
    <row r="156" s="2" customFormat="1" ht="16.5" customHeight="1">
      <c r="A156" s="37"/>
      <c r="B156" s="38"/>
      <c r="C156" s="245" t="s">
        <v>73</v>
      </c>
      <c r="D156" s="245" t="s">
        <v>190</v>
      </c>
      <c r="E156" s="246" t="s">
        <v>1231</v>
      </c>
      <c r="F156" s="247" t="s">
        <v>742</v>
      </c>
      <c r="G156" s="248" t="s">
        <v>693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194</v>
      </c>
      <c r="AT156" s="257" t="s">
        <v>190</v>
      </c>
      <c r="AU156" s="257" t="s">
        <v>80</v>
      </c>
      <c r="AY156" s="16" t="s">
        <v>188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194</v>
      </c>
      <c r="BM156" s="257" t="s">
        <v>465</v>
      </c>
    </row>
    <row r="157" s="2" customFormat="1" ht="16.5" customHeight="1">
      <c r="A157" s="37"/>
      <c r="B157" s="38"/>
      <c r="C157" s="245" t="s">
        <v>73</v>
      </c>
      <c r="D157" s="245" t="s">
        <v>190</v>
      </c>
      <c r="E157" s="246" t="s">
        <v>1232</v>
      </c>
      <c r="F157" s="247" t="s">
        <v>744</v>
      </c>
      <c r="G157" s="248" t="s">
        <v>300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194</v>
      </c>
      <c r="AT157" s="257" t="s">
        <v>190</v>
      </c>
      <c r="AU157" s="257" t="s">
        <v>80</v>
      </c>
      <c r="AY157" s="16" t="s">
        <v>188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194</v>
      </c>
      <c r="BM157" s="257" t="s">
        <v>473</v>
      </c>
    </row>
    <row r="158" s="2" customFormat="1" ht="21.75" customHeight="1">
      <c r="A158" s="37"/>
      <c r="B158" s="38"/>
      <c r="C158" s="245" t="s">
        <v>73</v>
      </c>
      <c r="D158" s="245" t="s">
        <v>190</v>
      </c>
      <c r="E158" s="246" t="s">
        <v>1233</v>
      </c>
      <c r="F158" s="247" t="s">
        <v>746</v>
      </c>
      <c r="G158" s="248" t="s">
        <v>693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194</v>
      </c>
      <c r="AT158" s="257" t="s">
        <v>190</v>
      </c>
      <c r="AU158" s="257" t="s">
        <v>80</v>
      </c>
      <c r="AY158" s="16" t="s">
        <v>188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194</v>
      </c>
      <c r="BM158" s="257" t="s">
        <v>481</v>
      </c>
    </row>
    <row r="159" s="2" customFormat="1" ht="21.75" customHeight="1">
      <c r="A159" s="37"/>
      <c r="B159" s="38"/>
      <c r="C159" s="245" t="s">
        <v>73</v>
      </c>
      <c r="D159" s="245" t="s">
        <v>190</v>
      </c>
      <c r="E159" s="246" t="s">
        <v>1234</v>
      </c>
      <c r="F159" s="247" t="s">
        <v>748</v>
      </c>
      <c r="G159" s="248" t="s">
        <v>693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194</v>
      </c>
      <c r="AT159" s="257" t="s">
        <v>190</v>
      </c>
      <c r="AU159" s="257" t="s">
        <v>80</v>
      </c>
      <c r="AY159" s="16" t="s">
        <v>188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194</v>
      </c>
      <c r="BM159" s="257" t="s">
        <v>489</v>
      </c>
    </row>
    <row r="160" s="2" customFormat="1" ht="16.5" customHeight="1">
      <c r="A160" s="37"/>
      <c r="B160" s="38"/>
      <c r="C160" s="245" t="s">
        <v>73</v>
      </c>
      <c r="D160" s="245" t="s">
        <v>190</v>
      </c>
      <c r="E160" s="246" t="s">
        <v>728</v>
      </c>
      <c r="F160" s="247" t="s">
        <v>750</v>
      </c>
      <c r="G160" s="248" t="s">
        <v>300</v>
      </c>
      <c r="H160" s="249">
        <v>20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194</v>
      </c>
      <c r="AT160" s="257" t="s">
        <v>190</v>
      </c>
      <c r="AU160" s="257" t="s">
        <v>80</v>
      </c>
      <c r="AY160" s="16" t="s">
        <v>188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194</v>
      </c>
      <c r="BM160" s="257" t="s">
        <v>499</v>
      </c>
    </row>
    <row r="161" s="2" customFormat="1" ht="16.5" customHeight="1">
      <c r="A161" s="37"/>
      <c r="B161" s="38"/>
      <c r="C161" s="245" t="s">
        <v>73</v>
      </c>
      <c r="D161" s="245" t="s">
        <v>190</v>
      </c>
      <c r="E161" s="246" t="s">
        <v>1235</v>
      </c>
      <c r="F161" s="247" t="s">
        <v>752</v>
      </c>
      <c r="G161" s="248" t="s">
        <v>300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194</v>
      </c>
      <c r="AT161" s="257" t="s">
        <v>190</v>
      </c>
      <c r="AU161" s="257" t="s">
        <v>80</v>
      </c>
      <c r="AY161" s="16" t="s">
        <v>188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194</v>
      </c>
      <c r="BM161" s="257" t="s">
        <v>507</v>
      </c>
    </row>
    <row r="162" s="2" customFormat="1" ht="16.5" customHeight="1">
      <c r="A162" s="37"/>
      <c r="B162" s="38"/>
      <c r="C162" s="245" t="s">
        <v>73</v>
      </c>
      <c r="D162" s="245" t="s">
        <v>190</v>
      </c>
      <c r="E162" s="246" t="s">
        <v>1236</v>
      </c>
      <c r="F162" s="247" t="s">
        <v>754</v>
      </c>
      <c r="G162" s="248" t="s">
        <v>300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194</v>
      </c>
      <c r="AT162" s="257" t="s">
        <v>190</v>
      </c>
      <c r="AU162" s="257" t="s">
        <v>80</v>
      </c>
      <c r="AY162" s="16" t="s">
        <v>188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194</v>
      </c>
      <c r="BM162" s="257" t="s">
        <v>515</v>
      </c>
    </row>
    <row r="163" s="12" customFormat="1" ht="25.92" customHeight="1">
      <c r="A163" s="12"/>
      <c r="B163" s="229"/>
      <c r="C163" s="230"/>
      <c r="D163" s="231" t="s">
        <v>72</v>
      </c>
      <c r="E163" s="232" t="s">
        <v>755</v>
      </c>
      <c r="F163" s="232" t="s">
        <v>756</v>
      </c>
      <c r="G163" s="230"/>
      <c r="H163" s="230"/>
      <c r="I163" s="233"/>
      <c r="J163" s="234">
        <f>BK163</f>
        <v>0</v>
      </c>
      <c r="K163" s="230"/>
      <c r="L163" s="235"/>
      <c r="M163" s="236"/>
      <c r="N163" s="237"/>
      <c r="O163" s="237"/>
      <c r="P163" s="238">
        <f>P164</f>
        <v>0</v>
      </c>
      <c r="Q163" s="237"/>
      <c r="R163" s="238">
        <f>R164</f>
        <v>0</v>
      </c>
      <c r="S163" s="237"/>
      <c r="T163" s="239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0" t="s">
        <v>80</v>
      </c>
      <c r="AT163" s="241" t="s">
        <v>72</v>
      </c>
      <c r="AU163" s="241" t="s">
        <v>73</v>
      </c>
      <c r="AY163" s="240" t="s">
        <v>188</v>
      </c>
      <c r="BK163" s="242">
        <f>BK164</f>
        <v>0</v>
      </c>
    </row>
    <row r="164" s="2" customFormat="1" ht="21.75" customHeight="1">
      <c r="A164" s="37"/>
      <c r="B164" s="38"/>
      <c r="C164" s="245" t="s">
        <v>73</v>
      </c>
      <c r="D164" s="245" t="s">
        <v>190</v>
      </c>
      <c r="E164" s="246" t="s">
        <v>1237</v>
      </c>
      <c r="F164" s="247" t="s">
        <v>758</v>
      </c>
      <c r="G164" s="248" t="s">
        <v>300</v>
      </c>
      <c r="H164" s="249">
        <v>20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194</v>
      </c>
      <c r="AT164" s="257" t="s">
        <v>190</v>
      </c>
      <c r="AU164" s="257" t="s">
        <v>80</v>
      </c>
      <c r="AY164" s="16" t="s">
        <v>188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194</v>
      </c>
      <c r="BM164" s="257" t="s">
        <v>523</v>
      </c>
    </row>
    <row r="165" s="12" customFormat="1" ht="25.92" customHeight="1">
      <c r="A165" s="12"/>
      <c r="B165" s="229"/>
      <c r="C165" s="230"/>
      <c r="D165" s="231" t="s">
        <v>72</v>
      </c>
      <c r="E165" s="232" t="s">
        <v>759</v>
      </c>
      <c r="F165" s="232" t="s">
        <v>760</v>
      </c>
      <c r="G165" s="230"/>
      <c r="H165" s="230"/>
      <c r="I165" s="233"/>
      <c r="J165" s="234">
        <f>BK165</f>
        <v>0</v>
      </c>
      <c r="K165" s="230"/>
      <c r="L165" s="235"/>
      <c r="M165" s="236"/>
      <c r="N165" s="237"/>
      <c r="O165" s="237"/>
      <c r="P165" s="238">
        <f>SUM(P166:P171)</f>
        <v>0</v>
      </c>
      <c r="Q165" s="237"/>
      <c r="R165" s="238">
        <f>SUM(R166:R171)</f>
        <v>0</v>
      </c>
      <c r="S165" s="237"/>
      <c r="T165" s="239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40" t="s">
        <v>80</v>
      </c>
      <c r="AT165" s="241" t="s">
        <v>72</v>
      </c>
      <c r="AU165" s="241" t="s">
        <v>73</v>
      </c>
      <c r="AY165" s="240" t="s">
        <v>188</v>
      </c>
      <c r="BK165" s="242">
        <f>SUM(BK166:BK171)</f>
        <v>0</v>
      </c>
    </row>
    <row r="166" s="2" customFormat="1" ht="21.75" customHeight="1">
      <c r="A166" s="37"/>
      <c r="B166" s="38"/>
      <c r="C166" s="245" t="s">
        <v>73</v>
      </c>
      <c r="D166" s="245" t="s">
        <v>190</v>
      </c>
      <c r="E166" s="246" t="s">
        <v>1238</v>
      </c>
      <c r="F166" s="247" t="s">
        <v>762</v>
      </c>
      <c r="G166" s="248" t="s">
        <v>763</v>
      </c>
      <c r="H166" s="249">
        <v>1277.1199999999999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194</v>
      </c>
      <c r="AT166" s="257" t="s">
        <v>190</v>
      </c>
      <c r="AU166" s="257" t="s">
        <v>80</v>
      </c>
      <c r="AY166" s="16" t="s">
        <v>188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194</v>
      </c>
      <c r="BM166" s="257" t="s">
        <v>531</v>
      </c>
    </row>
    <row r="167" s="2" customFormat="1" ht="21.75" customHeight="1">
      <c r="A167" s="37"/>
      <c r="B167" s="38"/>
      <c r="C167" s="245" t="s">
        <v>73</v>
      </c>
      <c r="D167" s="245" t="s">
        <v>190</v>
      </c>
      <c r="E167" s="246" t="s">
        <v>1239</v>
      </c>
      <c r="F167" s="247" t="s">
        <v>765</v>
      </c>
      <c r="G167" s="248" t="s">
        <v>763</v>
      </c>
      <c r="H167" s="249">
        <v>174.19999999999999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194</v>
      </c>
      <c r="AT167" s="257" t="s">
        <v>190</v>
      </c>
      <c r="AU167" s="257" t="s">
        <v>80</v>
      </c>
      <c r="AY167" s="16" t="s">
        <v>188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194</v>
      </c>
      <c r="BM167" s="257" t="s">
        <v>541</v>
      </c>
    </row>
    <row r="168" s="2" customFormat="1" ht="21.75" customHeight="1">
      <c r="A168" s="37"/>
      <c r="B168" s="38"/>
      <c r="C168" s="245" t="s">
        <v>73</v>
      </c>
      <c r="D168" s="245" t="s">
        <v>190</v>
      </c>
      <c r="E168" s="246" t="s">
        <v>1240</v>
      </c>
      <c r="F168" s="247" t="s">
        <v>767</v>
      </c>
      <c r="G168" s="248" t="s">
        <v>763</v>
      </c>
      <c r="H168" s="249">
        <v>10.4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194</v>
      </c>
      <c r="AT168" s="257" t="s">
        <v>190</v>
      </c>
      <c r="AU168" s="257" t="s">
        <v>80</v>
      </c>
      <c r="AY168" s="16" t="s">
        <v>188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194</v>
      </c>
      <c r="BM168" s="257" t="s">
        <v>553</v>
      </c>
    </row>
    <row r="169" s="2" customFormat="1" ht="21.75" customHeight="1">
      <c r="A169" s="37"/>
      <c r="B169" s="38"/>
      <c r="C169" s="245" t="s">
        <v>73</v>
      </c>
      <c r="D169" s="245" t="s">
        <v>190</v>
      </c>
      <c r="E169" s="246" t="s">
        <v>1241</v>
      </c>
      <c r="F169" s="247" t="s">
        <v>769</v>
      </c>
      <c r="G169" s="248" t="s">
        <v>763</v>
      </c>
      <c r="H169" s="249">
        <v>71.5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194</v>
      </c>
      <c r="AT169" s="257" t="s">
        <v>190</v>
      </c>
      <c r="AU169" s="257" t="s">
        <v>80</v>
      </c>
      <c r="AY169" s="16" t="s">
        <v>188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194</v>
      </c>
      <c r="BM169" s="257" t="s">
        <v>568</v>
      </c>
    </row>
    <row r="170" s="2" customFormat="1" ht="16.5" customHeight="1">
      <c r="A170" s="37"/>
      <c r="B170" s="38"/>
      <c r="C170" s="245" t="s">
        <v>73</v>
      </c>
      <c r="D170" s="245" t="s">
        <v>190</v>
      </c>
      <c r="E170" s="246" t="s">
        <v>1242</v>
      </c>
      <c r="F170" s="247" t="s">
        <v>771</v>
      </c>
      <c r="G170" s="248" t="s">
        <v>763</v>
      </c>
      <c r="H170" s="249">
        <v>10.4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194</v>
      </c>
      <c r="AT170" s="257" t="s">
        <v>190</v>
      </c>
      <c r="AU170" s="257" t="s">
        <v>80</v>
      </c>
      <c r="AY170" s="16" t="s">
        <v>188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194</v>
      </c>
      <c r="BM170" s="257" t="s">
        <v>575</v>
      </c>
    </row>
    <row r="171" s="2" customFormat="1" ht="16.5" customHeight="1">
      <c r="A171" s="37"/>
      <c r="B171" s="38"/>
      <c r="C171" s="245" t="s">
        <v>73</v>
      </c>
      <c r="D171" s="245" t="s">
        <v>190</v>
      </c>
      <c r="E171" s="246" t="s">
        <v>960</v>
      </c>
      <c r="F171" s="247" t="s">
        <v>773</v>
      </c>
      <c r="G171" s="248" t="s">
        <v>693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194</v>
      </c>
      <c r="AT171" s="257" t="s">
        <v>190</v>
      </c>
      <c r="AU171" s="257" t="s">
        <v>80</v>
      </c>
      <c r="AY171" s="16" t="s">
        <v>188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194</v>
      </c>
      <c r="BM171" s="257" t="s">
        <v>585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774</v>
      </c>
      <c r="F172" s="232" t="s">
        <v>775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SUM(P173:P177)</f>
        <v>0</v>
      </c>
      <c r="Q172" s="237"/>
      <c r="R172" s="238">
        <f>SUM(R173:R177)</f>
        <v>0</v>
      </c>
      <c r="S172" s="237"/>
      <c r="T172" s="239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80</v>
      </c>
      <c r="AT172" s="241" t="s">
        <v>72</v>
      </c>
      <c r="AU172" s="241" t="s">
        <v>73</v>
      </c>
      <c r="AY172" s="240" t="s">
        <v>188</v>
      </c>
      <c r="BK172" s="242">
        <f>SUM(BK173:BK177)</f>
        <v>0</v>
      </c>
    </row>
    <row r="173" s="2" customFormat="1" ht="21.75" customHeight="1">
      <c r="A173" s="37"/>
      <c r="B173" s="38"/>
      <c r="C173" s="245" t="s">
        <v>73</v>
      </c>
      <c r="D173" s="245" t="s">
        <v>190</v>
      </c>
      <c r="E173" s="246" t="s">
        <v>1243</v>
      </c>
      <c r="F173" s="247" t="s">
        <v>777</v>
      </c>
      <c r="G173" s="248" t="s">
        <v>763</v>
      </c>
      <c r="H173" s="249">
        <v>71.5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194</v>
      </c>
      <c r="AT173" s="257" t="s">
        <v>190</v>
      </c>
      <c r="AU173" s="257" t="s">
        <v>80</v>
      </c>
      <c r="AY173" s="16" t="s">
        <v>188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194</v>
      </c>
      <c r="BM173" s="257" t="s">
        <v>597</v>
      </c>
    </row>
    <row r="174" s="2" customFormat="1" ht="21.75" customHeight="1">
      <c r="A174" s="37"/>
      <c r="B174" s="38"/>
      <c r="C174" s="245" t="s">
        <v>73</v>
      </c>
      <c r="D174" s="245" t="s">
        <v>190</v>
      </c>
      <c r="E174" s="246" t="s">
        <v>1244</v>
      </c>
      <c r="F174" s="247" t="s">
        <v>779</v>
      </c>
      <c r="G174" s="248" t="s">
        <v>763</v>
      </c>
      <c r="H174" s="249">
        <v>174.19999999999999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194</v>
      </c>
      <c r="AT174" s="257" t="s">
        <v>190</v>
      </c>
      <c r="AU174" s="257" t="s">
        <v>80</v>
      </c>
      <c r="AY174" s="16" t="s">
        <v>188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194</v>
      </c>
      <c r="BM174" s="257" t="s">
        <v>230</v>
      </c>
    </row>
    <row r="175" s="2" customFormat="1" ht="21.75" customHeight="1">
      <c r="A175" s="37"/>
      <c r="B175" s="38"/>
      <c r="C175" s="245" t="s">
        <v>73</v>
      </c>
      <c r="D175" s="245" t="s">
        <v>190</v>
      </c>
      <c r="E175" s="246" t="s">
        <v>1245</v>
      </c>
      <c r="F175" s="247" t="s">
        <v>781</v>
      </c>
      <c r="G175" s="248" t="s">
        <v>763</v>
      </c>
      <c r="H175" s="249">
        <v>10.4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194</v>
      </c>
      <c r="AT175" s="257" t="s">
        <v>190</v>
      </c>
      <c r="AU175" s="257" t="s">
        <v>80</v>
      </c>
      <c r="AY175" s="16" t="s">
        <v>188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194</v>
      </c>
      <c r="BM175" s="257" t="s">
        <v>246</v>
      </c>
    </row>
    <row r="176" s="2" customFormat="1" ht="21.75" customHeight="1">
      <c r="A176" s="37"/>
      <c r="B176" s="38"/>
      <c r="C176" s="245" t="s">
        <v>73</v>
      </c>
      <c r="D176" s="245" t="s">
        <v>190</v>
      </c>
      <c r="E176" s="246" t="s">
        <v>1246</v>
      </c>
      <c r="F176" s="247" t="s">
        <v>783</v>
      </c>
      <c r="G176" s="248" t="s">
        <v>763</v>
      </c>
      <c r="H176" s="249">
        <v>71.5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194</v>
      </c>
      <c r="AT176" s="257" t="s">
        <v>190</v>
      </c>
      <c r="AU176" s="257" t="s">
        <v>80</v>
      </c>
      <c r="AY176" s="16" t="s">
        <v>188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194</v>
      </c>
      <c r="BM176" s="257" t="s">
        <v>257</v>
      </c>
    </row>
    <row r="177" s="2" customFormat="1" ht="21.75" customHeight="1">
      <c r="A177" s="37"/>
      <c r="B177" s="38"/>
      <c r="C177" s="245" t="s">
        <v>73</v>
      </c>
      <c r="D177" s="245" t="s">
        <v>190</v>
      </c>
      <c r="E177" s="246" t="s">
        <v>1247</v>
      </c>
      <c r="F177" s="247" t="s">
        <v>785</v>
      </c>
      <c r="G177" s="248" t="s">
        <v>763</v>
      </c>
      <c r="H177" s="249">
        <v>10.4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194</v>
      </c>
      <c r="AT177" s="257" t="s">
        <v>190</v>
      </c>
      <c r="AU177" s="257" t="s">
        <v>80</v>
      </c>
      <c r="AY177" s="16" t="s">
        <v>188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194</v>
      </c>
      <c r="BM177" s="257" t="s">
        <v>679</v>
      </c>
    </row>
    <row r="178" s="12" customFormat="1" ht="25.92" customHeight="1">
      <c r="A178" s="12"/>
      <c r="B178" s="229"/>
      <c r="C178" s="230"/>
      <c r="D178" s="231" t="s">
        <v>72</v>
      </c>
      <c r="E178" s="232" t="s">
        <v>786</v>
      </c>
      <c r="F178" s="232" t="s">
        <v>787</v>
      </c>
      <c r="G178" s="230"/>
      <c r="H178" s="230"/>
      <c r="I178" s="233"/>
      <c r="J178" s="234">
        <f>BK178</f>
        <v>0</v>
      </c>
      <c r="K178" s="230"/>
      <c r="L178" s="235"/>
      <c r="M178" s="236"/>
      <c r="N178" s="237"/>
      <c r="O178" s="237"/>
      <c r="P178" s="238">
        <f>P179</f>
        <v>0</v>
      </c>
      <c r="Q178" s="237"/>
      <c r="R178" s="238">
        <f>R179</f>
        <v>0</v>
      </c>
      <c r="S178" s="237"/>
      <c r="T178" s="239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0" t="s">
        <v>80</v>
      </c>
      <c r="AT178" s="241" t="s">
        <v>72</v>
      </c>
      <c r="AU178" s="241" t="s">
        <v>73</v>
      </c>
      <c r="AY178" s="240" t="s">
        <v>188</v>
      </c>
      <c r="BK178" s="242">
        <f>BK179</f>
        <v>0</v>
      </c>
    </row>
    <row r="179" s="2" customFormat="1" ht="16.5" customHeight="1">
      <c r="A179" s="37"/>
      <c r="B179" s="38"/>
      <c r="C179" s="245" t="s">
        <v>73</v>
      </c>
      <c r="D179" s="245" t="s">
        <v>190</v>
      </c>
      <c r="E179" s="246" t="s">
        <v>1248</v>
      </c>
      <c r="F179" s="247" t="s">
        <v>789</v>
      </c>
      <c r="G179" s="248" t="s">
        <v>300</v>
      </c>
      <c r="H179" s="249">
        <v>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194</v>
      </c>
      <c r="AT179" s="257" t="s">
        <v>190</v>
      </c>
      <c r="AU179" s="257" t="s">
        <v>80</v>
      </c>
      <c r="AY179" s="16" t="s">
        <v>188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194</v>
      </c>
      <c r="BM179" s="257" t="s">
        <v>681</v>
      </c>
    </row>
    <row r="180" s="12" customFormat="1" ht="25.92" customHeight="1">
      <c r="A180" s="12"/>
      <c r="B180" s="229"/>
      <c r="C180" s="230"/>
      <c r="D180" s="231" t="s">
        <v>72</v>
      </c>
      <c r="E180" s="232" t="s">
        <v>790</v>
      </c>
      <c r="F180" s="232" t="s">
        <v>791</v>
      </c>
      <c r="G180" s="230"/>
      <c r="H180" s="230"/>
      <c r="I180" s="233"/>
      <c r="J180" s="234">
        <f>BK180</f>
        <v>0</v>
      </c>
      <c r="K180" s="230"/>
      <c r="L180" s="235"/>
      <c r="M180" s="236"/>
      <c r="N180" s="237"/>
      <c r="O180" s="237"/>
      <c r="P180" s="238">
        <f>SUM(P181:P193)</f>
        <v>0</v>
      </c>
      <c r="Q180" s="237"/>
      <c r="R180" s="238">
        <f>SUM(R181:R193)</f>
        <v>0</v>
      </c>
      <c r="S180" s="237"/>
      <c r="T180" s="239">
        <f>SUM(T181:T193)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80</v>
      </c>
      <c r="AT180" s="241" t="s">
        <v>72</v>
      </c>
      <c r="AU180" s="241" t="s">
        <v>73</v>
      </c>
      <c r="AY180" s="240" t="s">
        <v>188</v>
      </c>
      <c r="BK180" s="242">
        <f>SUM(BK181:BK193)</f>
        <v>0</v>
      </c>
    </row>
    <row r="181" s="2" customFormat="1" ht="16.5" customHeight="1">
      <c r="A181" s="37"/>
      <c r="B181" s="38"/>
      <c r="C181" s="245" t="s">
        <v>73</v>
      </c>
      <c r="D181" s="245" t="s">
        <v>190</v>
      </c>
      <c r="E181" s="246" t="s">
        <v>961</v>
      </c>
      <c r="F181" s="247" t="s">
        <v>793</v>
      </c>
      <c r="G181" s="248" t="s">
        <v>305</v>
      </c>
      <c r="H181" s="249">
        <v>1543.6199999999999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194</v>
      </c>
      <c r="AT181" s="257" t="s">
        <v>190</v>
      </c>
      <c r="AU181" s="257" t="s">
        <v>80</v>
      </c>
      <c r="AY181" s="16" t="s">
        <v>188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194</v>
      </c>
      <c r="BM181" s="257" t="s">
        <v>683</v>
      </c>
    </row>
    <row r="182" s="2" customFormat="1" ht="16.5" customHeight="1">
      <c r="A182" s="37"/>
      <c r="B182" s="38"/>
      <c r="C182" s="245" t="s">
        <v>73</v>
      </c>
      <c r="D182" s="245" t="s">
        <v>190</v>
      </c>
      <c r="E182" s="246" t="s">
        <v>1249</v>
      </c>
      <c r="F182" s="247" t="s">
        <v>796</v>
      </c>
      <c r="G182" s="248" t="s">
        <v>193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194</v>
      </c>
      <c r="AT182" s="257" t="s">
        <v>190</v>
      </c>
      <c r="AU182" s="257" t="s">
        <v>80</v>
      </c>
      <c r="AY182" s="16" t="s">
        <v>188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194</v>
      </c>
      <c r="BM182" s="257" t="s">
        <v>685</v>
      </c>
    </row>
    <row r="183" s="2" customFormat="1" ht="16.5" customHeight="1">
      <c r="A183" s="37"/>
      <c r="B183" s="38"/>
      <c r="C183" s="245" t="s">
        <v>73</v>
      </c>
      <c r="D183" s="245" t="s">
        <v>190</v>
      </c>
      <c r="E183" s="246" t="s">
        <v>1250</v>
      </c>
      <c r="F183" s="247" t="s">
        <v>798</v>
      </c>
      <c r="G183" s="248" t="s">
        <v>763</v>
      </c>
      <c r="H183" s="249">
        <v>6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194</v>
      </c>
      <c r="AT183" s="257" t="s">
        <v>190</v>
      </c>
      <c r="AU183" s="257" t="s">
        <v>80</v>
      </c>
      <c r="AY183" s="16" t="s">
        <v>188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194</v>
      </c>
      <c r="BM183" s="257" t="s">
        <v>690</v>
      </c>
    </row>
    <row r="184" s="2" customFormat="1" ht="21.75" customHeight="1">
      <c r="A184" s="37"/>
      <c r="B184" s="38"/>
      <c r="C184" s="245" t="s">
        <v>73</v>
      </c>
      <c r="D184" s="245" t="s">
        <v>190</v>
      </c>
      <c r="E184" s="246" t="s">
        <v>962</v>
      </c>
      <c r="F184" s="247" t="s">
        <v>800</v>
      </c>
      <c r="G184" s="248" t="s">
        <v>193</v>
      </c>
      <c r="H184" s="249">
        <v>61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194</v>
      </c>
      <c r="AT184" s="257" t="s">
        <v>190</v>
      </c>
      <c r="AU184" s="257" t="s">
        <v>80</v>
      </c>
      <c r="AY184" s="16" t="s">
        <v>188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194</v>
      </c>
      <c r="BM184" s="257" t="s">
        <v>694</v>
      </c>
    </row>
    <row r="185" s="2" customFormat="1" ht="21.75" customHeight="1">
      <c r="A185" s="37"/>
      <c r="B185" s="38"/>
      <c r="C185" s="245" t="s">
        <v>73</v>
      </c>
      <c r="D185" s="245" t="s">
        <v>190</v>
      </c>
      <c r="E185" s="246" t="s">
        <v>963</v>
      </c>
      <c r="F185" s="247" t="s">
        <v>802</v>
      </c>
      <c r="G185" s="248" t="s">
        <v>193</v>
      </c>
      <c r="H185" s="249">
        <v>20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194</v>
      </c>
      <c r="AT185" s="257" t="s">
        <v>190</v>
      </c>
      <c r="AU185" s="257" t="s">
        <v>80</v>
      </c>
      <c r="AY185" s="16" t="s">
        <v>188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194</v>
      </c>
      <c r="BM185" s="257" t="s">
        <v>697</v>
      </c>
    </row>
    <row r="186" s="2" customFormat="1" ht="16.5" customHeight="1">
      <c r="A186" s="37"/>
      <c r="B186" s="38"/>
      <c r="C186" s="245" t="s">
        <v>73</v>
      </c>
      <c r="D186" s="245" t="s">
        <v>190</v>
      </c>
      <c r="E186" s="246" t="s">
        <v>1251</v>
      </c>
      <c r="F186" s="247" t="s">
        <v>804</v>
      </c>
      <c r="G186" s="248" t="s">
        <v>193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194</v>
      </c>
      <c r="AT186" s="257" t="s">
        <v>190</v>
      </c>
      <c r="AU186" s="257" t="s">
        <v>80</v>
      </c>
      <c r="AY186" s="16" t="s">
        <v>188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194</v>
      </c>
      <c r="BM186" s="257" t="s">
        <v>811</v>
      </c>
    </row>
    <row r="187" s="2" customFormat="1" ht="16.5" customHeight="1">
      <c r="A187" s="37"/>
      <c r="B187" s="38"/>
      <c r="C187" s="245" t="s">
        <v>73</v>
      </c>
      <c r="D187" s="245" t="s">
        <v>190</v>
      </c>
      <c r="E187" s="246" t="s">
        <v>1252</v>
      </c>
      <c r="F187" s="247" t="s">
        <v>806</v>
      </c>
      <c r="G187" s="248" t="s">
        <v>193</v>
      </c>
      <c r="H187" s="249">
        <v>1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194</v>
      </c>
      <c r="AT187" s="257" t="s">
        <v>190</v>
      </c>
      <c r="AU187" s="257" t="s">
        <v>80</v>
      </c>
      <c r="AY187" s="16" t="s">
        <v>188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194</v>
      </c>
      <c r="BM187" s="257" t="s">
        <v>814</v>
      </c>
    </row>
    <row r="188" s="2" customFormat="1" ht="16.5" customHeight="1">
      <c r="A188" s="37"/>
      <c r="B188" s="38"/>
      <c r="C188" s="245" t="s">
        <v>73</v>
      </c>
      <c r="D188" s="245" t="s">
        <v>190</v>
      </c>
      <c r="E188" s="246" t="s">
        <v>1253</v>
      </c>
      <c r="F188" s="247" t="s">
        <v>808</v>
      </c>
      <c r="G188" s="248" t="s">
        <v>193</v>
      </c>
      <c r="H188" s="249">
        <v>1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194</v>
      </c>
      <c r="AT188" s="257" t="s">
        <v>190</v>
      </c>
      <c r="AU188" s="257" t="s">
        <v>80</v>
      </c>
      <c r="AY188" s="16" t="s">
        <v>188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194</v>
      </c>
      <c r="BM188" s="257" t="s">
        <v>816</v>
      </c>
    </row>
    <row r="189" s="2" customFormat="1" ht="16.5" customHeight="1">
      <c r="A189" s="37"/>
      <c r="B189" s="38"/>
      <c r="C189" s="245" t="s">
        <v>73</v>
      </c>
      <c r="D189" s="245" t="s">
        <v>190</v>
      </c>
      <c r="E189" s="246" t="s">
        <v>1254</v>
      </c>
      <c r="F189" s="247" t="s">
        <v>810</v>
      </c>
      <c r="G189" s="248" t="s">
        <v>193</v>
      </c>
      <c r="H189" s="249">
        <v>1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39</v>
      </c>
      <c r="O189" s="90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7" t="s">
        <v>194</v>
      </c>
      <c r="AT189" s="257" t="s">
        <v>190</v>
      </c>
      <c r="AU189" s="257" t="s">
        <v>80</v>
      </c>
      <c r="AY189" s="16" t="s">
        <v>188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6" t="s">
        <v>85</v>
      </c>
      <c r="BK189" s="258">
        <f>ROUND(I189*H189,2)</f>
        <v>0</v>
      </c>
      <c r="BL189" s="16" t="s">
        <v>194</v>
      </c>
      <c r="BM189" s="257" t="s">
        <v>819</v>
      </c>
    </row>
    <row r="190" s="2" customFormat="1" ht="16.5" customHeight="1">
      <c r="A190" s="37"/>
      <c r="B190" s="38"/>
      <c r="C190" s="245" t="s">
        <v>73</v>
      </c>
      <c r="D190" s="245" t="s">
        <v>190</v>
      </c>
      <c r="E190" s="246" t="s">
        <v>1255</v>
      </c>
      <c r="F190" s="247" t="s">
        <v>813</v>
      </c>
      <c r="G190" s="248" t="s">
        <v>193</v>
      </c>
      <c r="H190" s="249">
        <v>1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39</v>
      </c>
      <c r="O190" s="90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7" t="s">
        <v>194</v>
      </c>
      <c r="AT190" s="257" t="s">
        <v>190</v>
      </c>
      <c r="AU190" s="257" t="s">
        <v>80</v>
      </c>
      <c r="AY190" s="16" t="s">
        <v>188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6" t="s">
        <v>85</v>
      </c>
      <c r="BK190" s="258">
        <f>ROUND(I190*H190,2)</f>
        <v>0</v>
      </c>
      <c r="BL190" s="16" t="s">
        <v>194</v>
      </c>
      <c r="BM190" s="257" t="s">
        <v>325</v>
      </c>
    </row>
    <row r="191" s="2" customFormat="1" ht="16.5" customHeight="1">
      <c r="A191" s="37"/>
      <c r="B191" s="38"/>
      <c r="C191" s="245" t="s">
        <v>73</v>
      </c>
      <c r="D191" s="245" t="s">
        <v>190</v>
      </c>
      <c r="E191" s="246" t="s">
        <v>809</v>
      </c>
      <c r="F191" s="247" t="s">
        <v>1256</v>
      </c>
      <c r="G191" s="248" t="s">
        <v>193</v>
      </c>
      <c r="H191" s="249">
        <v>1</v>
      </c>
      <c r="I191" s="250"/>
      <c r="J191" s="251">
        <f>ROUND(I191*H191,2)</f>
        <v>0</v>
      </c>
      <c r="K191" s="252"/>
      <c r="L191" s="43"/>
      <c r="M191" s="253" t="s">
        <v>1</v>
      </c>
      <c r="N191" s="254" t="s">
        <v>39</v>
      </c>
      <c r="O191" s="90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7" t="s">
        <v>194</v>
      </c>
      <c r="AT191" s="257" t="s">
        <v>190</v>
      </c>
      <c r="AU191" s="257" t="s">
        <v>80</v>
      </c>
      <c r="AY191" s="16" t="s">
        <v>188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6" t="s">
        <v>85</v>
      </c>
      <c r="BK191" s="258">
        <f>ROUND(I191*H191,2)</f>
        <v>0</v>
      </c>
      <c r="BL191" s="16" t="s">
        <v>194</v>
      </c>
      <c r="BM191" s="257" t="s">
        <v>1257</v>
      </c>
    </row>
    <row r="192" s="2" customFormat="1" ht="16.5" customHeight="1">
      <c r="A192" s="37"/>
      <c r="B192" s="38"/>
      <c r="C192" s="245" t="s">
        <v>73</v>
      </c>
      <c r="D192" s="245" t="s">
        <v>190</v>
      </c>
      <c r="E192" s="246" t="s">
        <v>1258</v>
      </c>
      <c r="F192" s="247" t="s">
        <v>409</v>
      </c>
      <c r="G192" s="248" t="s">
        <v>193</v>
      </c>
      <c r="H192" s="249">
        <v>1</v>
      </c>
      <c r="I192" s="250"/>
      <c r="J192" s="251">
        <f>ROUND(I192*H192,2)</f>
        <v>0</v>
      </c>
      <c r="K192" s="252"/>
      <c r="L192" s="43"/>
      <c r="M192" s="253" t="s">
        <v>1</v>
      </c>
      <c r="N192" s="254" t="s">
        <v>39</v>
      </c>
      <c r="O192" s="90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7" t="s">
        <v>194</v>
      </c>
      <c r="AT192" s="257" t="s">
        <v>190</v>
      </c>
      <c r="AU192" s="257" t="s">
        <v>80</v>
      </c>
      <c r="AY192" s="16" t="s">
        <v>188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6" t="s">
        <v>85</v>
      </c>
      <c r="BK192" s="258">
        <f>ROUND(I192*H192,2)</f>
        <v>0</v>
      </c>
      <c r="BL192" s="16" t="s">
        <v>194</v>
      </c>
      <c r="BM192" s="257" t="s">
        <v>1259</v>
      </c>
    </row>
    <row r="193" s="2" customFormat="1" ht="16.5" customHeight="1">
      <c r="A193" s="37"/>
      <c r="B193" s="38"/>
      <c r="C193" s="245" t="s">
        <v>73</v>
      </c>
      <c r="D193" s="245" t="s">
        <v>190</v>
      </c>
      <c r="E193" s="246" t="s">
        <v>1260</v>
      </c>
      <c r="F193" s="247" t="s">
        <v>818</v>
      </c>
      <c r="G193" s="248" t="s">
        <v>193</v>
      </c>
      <c r="H193" s="249">
        <v>1</v>
      </c>
      <c r="I193" s="250"/>
      <c r="J193" s="251">
        <f>ROUND(I193*H193,2)</f>
        <v>0</v>
      </c>
      <c r="K193" s="252"/>
      <c r="L193" s="43"/>
      <c r="M193" s="295" t="s">
        <v>1</v>
      </c>
      <c r="N193" s="296" t="s">
        <v>39</v>
      </c>
      <c r="O193" s="297"/>
      <c r="P193" s="298">
        <f>O193*H193</f>
        <v>0</v>
      </c>
      <c r="Q193" s="298">
        <v>0</v>
      </c>
      <c r="R193" s="298">
        <f>Q193*H193</f>
        <v>0</v>
      </c>
      <c r="S193" s="298">
        <v>0</v>
      </c>
      <c r="T193" s="29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7" t="s">
        <v>194</v>
      </c>
      <c r="AT193" s="257" t="s">
        <v>190</v>
      </c>
      <c r="AU193" s="257" t="s">
        <v>80</v>
      </c>
      <c r="AY193" s="16" t="s">
        <v>188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6" t="s">
        <v>85</v>
      </c>
      <c r="BK193" s="258">
        <f>ROUND(I193*H193,2)</f>
        <v>0</v>
      </c>
      <c r="BL193" s="16" t="s">
        <v>194</v>
      </c>
      <c r="BM193" s="257" t="s">
        <v>1261</v>
      </c>
    </row>
    <row r="194" s="2" customFormat="1" ht="6.96" customHeight="1">
      <c r="A194" s="37"/>
      <c r="B194" s="65"/>
      <c r="C194" s="66"/>
      <c r="D194" s="66"/>
      <c r="E194" s="66"/>
      <c r="F194" s="66"/>
      <c r="G194" s="66"/>
      <c r="H194" s="66"/>
      <c r="I194" s="192"/>
      <c r="J194" s="66"/>
      <c r="K194" s="66"/>
      <c r="L194" s="43"/>
      <c r="M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</row>
  </sheetData>
  <sheetProtection sheet="1" autoFilter="0" formatColumns="0" formatRows="0" objects="1" scenarios="1" spinCount="100000" saltValue="ue6jyBd/N+UClYDyKcJ298JwZIpLUWdiQBDYhGgYsqrQ5WqDRHglFpz6/XA8NU/o8/MMqobBI+yprTAryMCYzQ==" hashValue="oOcHONHooSXz9SMpCF+eIOfJB4MiIDfPooVhVHKgVl28BBfs8tUkAwaUToXnLl7/huP9ZAn5P6mHwGxtMeqQwA==" algorithmName="SHA-512" password="CC35"/>
  <autoFilter ref="C132:K1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>
      <c r="B8" s="19"/>
      <c r="D8" s="152" t="s">
        <v>146</v>
      </c>
      <c r="L8" s="19"/>
    </row>
    <row r="9" s="1" customFormat="1" ht="16.5" customHeight="1">
      <c r="B9" s="19"/>
      <c r="E9" s="153" t="s">
        <v>1042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148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1043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150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1262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ROUND((SUM(BE132:BE184)),  2)</f>
        <v>0</v>
      </c>
      <c r="G37" s="37"/>
      <c r="H37" s="37"/>
      <c r="I37" s="171">
        <v>0.20999999999999999</v>
      </c>
      <c r="J37" s="170">
        <f>ROUND(((SUM(BE132:BE184))*I37),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ROUND((SUM(BF132:BF184)),  2)</f>
        <v>0</v>
      </c>
      <c r="G38" s="37"/>
      <c r="H38" s="37"/>
      <c r="I38" s="171">
        <v>0.14999999999999999</v>
      </c>
      <c r="J38" s="170">
        <f>ROUND(((SUM(BF132:BF184))*I38),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ROUND((SUM(BG132:BG184)),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ROUND((SUM(BH132:BH184)),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ROUND((SUM(BI132:BI184)),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1042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148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1043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150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X.d.a - Vzduchotechnika 1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153</v>
      </c>
      <c r="D98" s="199"/>
      <c r="E98" s="199"/>
      <c r="F98" s="199"/>
      <c r="G98" s="199"/>
      <c r="H98" s="199"/>
      <c r="I98" s="200"/>
      <c r="J98" s="201" t="s">
        <v>154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155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156</v>
      </c>
    </row>
    <row r="101" s="9" customFormat="1" ht="24.96" customHeight="1">
      <c r="A101" s="9"/>
      <c r="B101" s="203"/>
      <c r="C101" s="204"/>
      <c r="D101" s="205" t="s">
        <v>821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822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823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824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825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826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827</v>
      </c>
      <c r="E107" s="206"/>
      <c r="F107" s="206"/>
      <c r="G107" s="206"/>
      <c r="H107" s="206"/>
      <c r="I107" s="207"/>
      <c r="J107" s="208">
        <f>J175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828</v>
      </c>
      <c r="E108" s="206"/>
      <c r="F108" s="206"/>
      <c r="G108" s="206"/>
      <c r="H108" s="206"/>
      <c r="I108" s="207"/>
      <c r="J108" s="208">
        <f>J180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173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T, X - 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146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1042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148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1043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150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X.d.a - Vzduchotechnika 1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174</v>
      </c>
      <c r="D131" s="219" t="s">
        <v>58</v>
      </c>
      <c r="E131" s="219" t="s">
        <v>54</v>
      </c>
      <c r="F131" s="219" t="s">
        <v>55</v>
      </c>
      <c r="G131" s="219" t="s">
        <v>175</v>
      </c>
      <c r="H131" s="219" t="s">
        <v>176</v>
      </c>
      <c r="I131" s="220" t="s">
        <v>177</v>
      </c>
      <c r="J131" s="221" t="s">
        <v>154</v>
      </c>
      <c r="K131" s="222" t="s">
        <v>178</v>
      </c>
      <c r="L131" s="223"/>
      <c r="M131" s="99" t="s">
        <v>1</v>
      </c>
      <c r="N131" s="100" t="s">
        <v>37</v>
      </c>
      <c r="O131" s="100" t="s">
        <v>179</v>
      </c>
      <c r="P131" s="100" t="s">
        <v>180</v>
      </c>
      <c r="Q131" s="100" t="s">
        <v>181</v>
      </c>
      <c r="R131" s="100" t="s">
        <v>182</v>
      </c>
      <c r="S131" s="100" t="s">
        <v>183</v>
      </c>
      <c r="T131" s="101" t="s">
        <v>184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185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P133+P135+P137+P142+P146+P149+P175+P180</f>
        <v>0</v>
      </c>
      <c r="Q132" s="103"/>
      <c r="R132" s="226">
        <f>R133+R135+R137+R142+R146+R149+R175+R180</f>
        <v>0</v>
      </c>
      <c r="S132" s="103"/>
      <c r="T132" s="227">
        <f>T133+T135+T137+T142+T146+T149+T175+T180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156</v>
      </c>
      <c r="BK132" s="228">
        <f>BK133+BK135+BK137+BK142+BK146+BK149+BK175+BK180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606</v>
      </c>
      <c r="F133" s="232" t="s">
        <v>829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188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190</v>
      </c>
      <c r="E134" s="246" t="s">
        <v>964</v>
      </c>
      <c r="F134" s="247" t="s">
        <v>831</v>
      </c>
      <c r="G134" s="248" t="s">
        <v>300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194</v>
      </c>
      <c r="AT134" s="257" t="s">
        <v>190</v>
      </c>
      <c r="AU134" s="257" t="s">
        <v>80</v>
      </c>
      <c r="AY134" s="16" t="s">
        <v>188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194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636</v>
      </c>
      <c r="F135" s="232" t="s">
        <v>832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188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190</v>
      </c>
      <c r="E136" s="246" t="s">
        <v>965</v>
      </c>
      <c r="F136" s="247" t="s">
        <v>834</v>
      </c>
      <c r="G136" s="248" t="s">
        <v>300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194</v>
      </c>
      <c r="AT136" s="257" t="s">
        <v>190</v>
      </c>
      <c r="AU136" s="257" t="s">
        <v>80</v>
      </c>
      <c r="AY136" s="16" t="s">
        <v>188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194</v>
      </c>
      <c r="BM136" s="257" t="s">
        <v>194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670</v>
      </c>
      <c r="F137" s="232" t="s">
        <v>835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188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190</v>
      </c>
      <c r="E138" s="246" t="s">
        <v>1263</v>
      </c>
      <c r="F138" s="247" t="s">
        <v>1264</v>
      </c>
      <c r="G138" s="248" t="s">
        <v>300</v>
      </c>
      <c r="H138" s="249">
        <v>6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194</v>
      </c>
      <c r="AT138" s="257" t="s">
        <v>190</v>
      </c>
      <c r="AU138" s="257" t="s">
        <v>80</v>
      </c>
      <c r="AY138" s="16" t="s">
        <v>188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194</v>
      </c>
      <c r="BM138" s="257" t="s">
        <v>228</v>
      </c>
    </row>
    <row r="139" s="2" customFormat="1" ht="16.5" customHeight="1">
      <c r="A139" s="37"/>
      <c r="B139" s="38"/>
      <c r="C139" s="245" t="s">
        <v>73</v>
      </c>
      <c r="D139" s="245" t="s">
        <v>190</v>
      </c>
      <c r="E139" s="246" t="s">
        <v>966</v>
      </c>
      <c r="F139" s="247" t="s">
        <v>1265</v>
      </c>
      <c r="G139" s="248" t="s">
        <v>300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194</v>
      </c>
      <c r="AT139" s="257" t="s">
        <v>190</v>
      </c>
      <c r="AU139" s="257" t="s">
        <v>80</v>
      </c>
      <c r="AY139" s="16" t="s">
        <v>188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194</v>
      </c>
      <c r="BM139" s="257" t="s">
        <v>266</v>
      </c>
    </row>
    <row r="140" s="2" customFormat="1" ht="16.5" customHeight="1">
      <c r="A140" s="37"/>
      <c r="B140" s="38"/>
      <c r="C140" s="245" t="s">
        <v>73</v>
      </c>
      <c r="D140" s="245" t="s">
        <v>190</v>
      </c>
      <c r="E140" s="246" t="s">
        <v>1220</v>
      </c>
      <c r="F140" s="247" t="s">
        <v>841</v>
      </c>
      <c r="G140" s="248" t="s">
        <v>300</v>
      </c>
      <c r="H140" s="249">
        <v>8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194</v>
      </c>
      <c r="AT140" s="257" t="s">
        <v>190</v>
      </c>
      <c r="AU140" s="257" t="s">
        <v>80</v>
      </c>
      <c r="AY140" s="16" t="s">
        <v>188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194</v>
      </c>
      <c r="BM140" s="257" t="s">
        <v>297</v>
      </c>
    </row>
    <row r="141" s="2" customFormat="1" ht="16.5" customHeight="1">
      <c r="A141" s="37"/>
      <c r="B141" s="38"/>
      <c r="C141" s="245" t="s">
        <v>73</v>
      </c>
      <c r="D141" s="245" t="s">
        <v>190</v>
      </c>
      <c r="E141" s="246" t="s">
        <v>1266</v>
      </c>
      <c r="F141" s="247" t="s">
        <v>843</v>
      </c>
      <c r="G141" s="248" t="s">
        <v>300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194</v>
      </c>
      <c r="AT141" s="257" t="s">
        <v>190</v>
      </c>
      <c r="AU141" s="257" t="s">
        <v>80</v>
      </c>
      <c r="AY141" s="16" t="s">
        <v>188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194</v>
      </c>
      <c r="BM141" s="257" t="s">
        <v>321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686</v>
      </c>
      <c r="F142" s="232" t="s">
        <v>844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188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190</v>
      </c>
      <c r="E143" s="246" t="s">
        <v>967</v>
      </c>
      <c r="F143" s="247" t="s">
        <v>846</v>
      </c>
      <c r="G143" s="248" t="s">
        <v>300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194</v>
      </c>
      <c r="AT143" s="257" t="s">
        <v>190</v>
      </c>
      <c r="AU143" s="257" t="s">
        <v>80</v>
      </c>
      <c r="AY143" s="16" t="s">
        <v>188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194</v>
      </c>
      <c r="BM143" s="257" t="s">
        <v>333</v>
      </c>
    </row>
    <row r="144" s="2" customFormat="1" ht="16.5" customHeight="1">
      <c r="A144" s="37"/>
      <c r="B144" s="38"/>
      <c r="C144" s="245" t="s">
        <v>73</v>
      </c>
      <c r="D144" s="245" t="s">
        <v>190</v>
      </c>
      <c r="E144" s="246" t="s">
        <v>968</v>
      </c>
      <c r="F144" s="247" t="s">
        <v>848</v>
      </c>
      <c r="G144" s="248" t="s">
        <v>300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194</v>
      </c>
      <c r="AT144" s="257" t="s">
        <v>190</v>
      </c>
      <c r="AU144" s="257" t="s">
        <v>80</v>
      </c>
      <c r="AY144" s="16" t="s">
        <v>188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194</v>
      </c>
      <c r="BM144" s="257" t="s">
        <v>345</v>
      </c>
    </row>
    <row r="145" s="2" customFormat="1" ht="16.5" customHeight="1">
      <c r="A145" s="37"/>
      <c r="B145" s="38"/>
      <c r="C145" s="245" t="s">
        <v>73</v>
      </c>
      <c r="D145" s="245" t="s">
        <v>190</v>
      </c>
      <c r="E145" s="246" t="s">
        <v>1267</v>
      </c>
      <c r="F145" s="247" t="s">
        <v>850</v>
      </c>
      <c r="G145" s="248" t="s">
        <v>300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194</v>
      </c>
      <c r="AT145" s="257" t="s">
        <v>190</v>
      </c>
      <c r="AU145" s="257" t="s">
        <v>80</v>
      </c>
      <c r="AY145" s="16" t="s">
        <v>188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194</v>
      </c>
      <c r="BM145" s="257" t="s">
        <v>354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755</v>
      </c>
      <c r="F146" s="232" t="s">
        <v>851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188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190</v>
      </c>
      <c r="E147" s="246" t="s">
        <v>1268</v>
      </c>
      <c r="F147" s="247" t="s">
        <v>853</v>
      </c>
      <c r="G147" s="248" t="s">
        <v>300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194</v>
      </c>
      <c r="AT147" s="257" t="s">
        <v>190</v>
      </c>
      <c r="AU147" s="257" t="s">
        <v>80</v>
      </c>
      <c r="AY147" s="16" t="s">
        <v>188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194</v>
      </c>
      <c r="BM147" s="257" t="s">
        <v>366</v>
      </c>
    </row>
    <row r="148" s="2" customFormat="1" ht="16.5" customHeight="1">
      <c r="A148" s="37"/>
      <c r="B148" s="38"/>
      <c r="C148" s="245" t="s">
        <v>73</v>
      </c>
      <c r="D148" s="245" t="s">
        <v>190</v>
      </c>
      <c r="E148" s="246" t="s">
        <v>1269</v>
      </c>
      <c r="F148" s="247" t="s">
        <v>855</v>
      </c>
      <c r="G148" s="248" t="s">
        <v>300</v>
      </c>
      <c r="H148" s="249">
        <v>6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194</v>
      </c>
      <c r="AT148" s="257" t="s">
        <v>190</v>
      </c>
      <c r="AU148" s="257" t="s">
        <v>80</v>
      </c>
      <c r="AY148" s="16" t="s">
        <v>188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194</v>
      </c>
      <c r="BM148" s="257" t="s">
        <v>377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759</v>
      </c>
      <c r="F149" s="232" t="s">
        <v>856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SUM(P150:P174)</f>
        <v>0</v>
      </c>
      <c r="Q149" s="237"/>
      <c r="R149" s="238">
        <f>SUM(R150:R174)</f>
        <v>0</v>
      </c>
      <c r="S149" s="237"/>
      <c r="T149" s="239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188</v>
      </c>
      <c r="BK149" s="242">
        <f>SUM(BK150:BK174)</f>
        <v>0</v>
      </c>
    </row>
    <row r="150" s="2" customFormat="1" ht="21.75" customHeight="1">
      <c r="A150" s="37"/>
      <c r="B150" s="38"/>
      <c r="C150" s="245" t="s">
        <v>73</v>
      </c>
      <c r="D150" s="245" t="s">
        <v>190</v>
      </c>
      <c r="E150" s="246" t="s">
        <v>1224</v>
      </c>
      <c r="F150" s="247" t="s">
        <v>858</v>
      </c>
      <c r="G150" s="248" t="s">
        <v>763</v>
      </c>
      <c r="H150" s="249">
        <v>14.880000000000001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194</v>
      </c>
      <c r="AT150" s="257" t="s">
        <v>190</v>
      </c>
      <c r="AU150" s="257" t="s">
        <v>80</v>
      </c>
      <c r="AY150" s="16" t="s">
        <v>188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194</v>
      </c>
      <c r="BM150" s="257" t="s">
        <v>391</v>
      </c>
    </row>
    <row r="151" s="2" customFormat="1" ht="21.75" customHeight="1">
      <c r="A151" s="37"/>
      <c r="B151" s="38"/>
      <c r="C151" s="245" t="s">
        <v>73</v>
      </c>
      <c r="D151" s="245" t="s">
        <v>190</v>
      </c>
      <c r="E151" s="246" t="s">
        <v>1270</v>
      </c>
      <c r="F151" s="247" t="s">
        <v>860</v>
      </c>
      <c r="G151" s="248" t="s">
        <v>763</v>
      </c>
      <c r="H151" s="249">
        <v>68.364000000000004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194</v>
      </c>
      <c r="AT151" s="257" t="s">
        <v>190</v>
      </c>
      <c r="AU151" s="257" t="s">
        <v>80</v>
      </c>
      <c r="AY151" s="16" t="s">
        <v>188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194</v>
      </c>
      <c r="BM151" s="257" t="s">
        <v>399</v>
      </c>
    </row>
    <row r="152" s="2" customFormat="1" ht="21.75" customHeight="1">
      <c r="A152" s="37"/>
      <c r="B152" s="38"/>
      <c r="C152" s="245" t="s">
        <v>73</v>
      </c>
      <c r="D152" s="245" t="s">
        <v>190</v>
      </c>
      <c r="E152" s="246" t="s">
        <v>1227</v>
      </c>
      <c r="F152" s="247" t="s">
        <v>862</v>
      </c>
      <c r="G152" s="248" t="s">
        <v>763</v>
      </c>
      <c r="H152" s="249">
        <v>2.2799999999999998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194</v>
      </c>
      <c r="AT152" s="257" t="s">
        <v>190</v>
      </c>
      <c r="AU152" s="257" t="s">
        <v>80</v>
      </c>
      <c r="AY152" s="16" t="s">
        <v>188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194</v>
      </c>
      <c r="BM152" s="257" t="s">
        <v>410</v>
      </c>
    </row>
    <row r="153" s="2" customFormat="1" ht="21.75" customHeight="1">
      <c r="A153" s="37"/>
      <c r="B153" s="38"/>
      <c r="C153" s="245" t="s">
        <v>73</v>
      </c>
      <c r="D153" s="245" t="s">
        <v>190</v>
      </c>
      <c r="E153" s="246" t="s">
        <v>1271</v>
      </c>
      <c r="F153" s="247" t="s">
        <v>864</v>
      </c>
      <c r="G153" s="248" t="s">
        <v>763</v>
      </c>
      <c r="H153" s="249">
        <v>15.587999999999999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194</v>
      </c>
      <c r="AT153" s="257" t="s">
        <v>190</v>
      </c>
      <c r="AU153" s="257" t="s">
        <v>80</v>
      </c>
      <c r="AY153" s="16" t="s">
        <v>188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194</v>
      </c>
      <c r="BM153" s="257" t="s">
        <v>427</v>
      </c>
    </row>
    <row r="154" s="2" customFormat="1" ht="21.75" customHeight="1">
      <c r="A154" s="37"/>
      <c r="B154" s="38"/>
      <c r="C154" s="245" t="s">
        <v>73</v>
      </c>
      <c r="D154" s="245" t="s">
        <v>190</v>
      </c>
      <c r="E154" s="246" t="s">
        <v>1228</v>
      </c>
      <c r="F154" s="247" t="s">
        <v>866</v>
      </c>
      <c r="G154" s="248" t="s">
        <v>300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194</v>
      </c>
      <c r="AT154" s="257" t="s">
        <v>190</v>
      </c>
      <c r="AU154" s="257" t="s">
        <v>80</v>
      </c>
      <c r="AY154" s="16" t="s">
        <v>188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194</v>
      </c>
      <c r="BM154" s="257" t="s">
        <v>437</v>
      </c>
    </row>
    <row r="155" s="2" customFormat="1" ht="21.75" customHeight="1">
      <c r="A155" s="37"/>
      <c r="B155" s="38"/>
      <c r="C155" s="245" t="s">
        <v>73</v>
      </c>
      <c r="D155" s="245" t="s">
        <v>190</v>
      </c>
      <c r="E155" s="246" t="s">
        <v>1272</v>
      </c>
      <c r="F155" s="247" t="s">
        <v>931</v>
      </c>
      <c r="G155" s="248" t="s">
        <v>300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194</v>
      </c>
      <c r="AT155" s="257" t="s">
        <v>190</v>
      </c>
      <c r="AU155" s="257" t="s">
        <v>80</v>
      </c>
      <c r="AY155" s="16" t="s">
        <v>188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194</v>
      </c>
      <c r="BM155" s="257" t="s">
        <v>447</v>
      </c>
    </row>
    <row r="156" s="2" customFormat="1" ht="21.75" customHeight="1">
      <c r="A156" s="37"/>
      <c r="B156" s="38"/>
      <c r="C156" s="245" t="s">
        <v>73</v>
      </c>
      <c r="D156" s="245" t="s">
        <v>190</v>
      </c>
      <c r="E156" s="246" t="s">
        <v>1231</v>
      </c>
      <c r="F156" s="247" t="s">
        <v>868</v>
      </c>
      <c r="G156" s="248" t="s">
        <v>300</v>
      </c>
      <c r="H156" s="249">
        <v>4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194</v>
      </c>
      <c r="AT156" s="257" t="s">
        <v>190</v>
      </c>
      <c r="AU156" s="257" t="s">
        <v>80</v>
      </c>
      <c r="AY156" s="16" t="s">
        <v>188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194</v>
      </c>
      <c r="BM156" s="257" t="s">
        <v>457</v>
      </c>
    </row>
    <row r="157" s="2" customFormat="1" ht="21.75" customHeight="1">
      <c r="A157" s="37"/>
      <c r="B157" s="38"/>
      <c r="C157" s="245" t="s">
        <v>73</v>
      </c>
      <c r="D157" s="245" t="s">
        <v>190</v>
      </c>
      <c r="E157" s="246" t="s">
        <v>1233</v>
      </c>
      <c r="F157" s="247" t="s">
        <v>870</v>
      </c>
      <c r="G157" s="248" t="s">
        <v>300</v>
      </c>
      <c r="H157" s="249">
        <v>10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194</v>
      </c>
      <c r="AT157" s="257" t="s">
        <v>190</v>
      </c>
      <c r="AU157" s="257" t="s">
        <v>80</v>
      </c>
      <c r="AY157" s="16" t="s">
        <v>188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194</v>
      </c>
      <c r="BM157" s="257" t="s">
        <v>465</v>
      </c>
    </row>
    <row r="158" s="2" customFormat="1" ht="21.75" customHeight="1">
      <c r="A158" s="37"/>
      <c r="B158" s="38"/>
      <c r="C158" s="245" t="s">
        <v>73</v>
      </c>
      <c r="D158" s="245" t="s">
        <v>190</v>
      </c>
      <c r="E158" s="246" t="s">
        <v>1234</v>
      </c>
      <c r="F158" s="247" t="s">
        <v>872</v>
      </c>
      <c r="G158" s="248" t="s">
        <v>300</v>
      </c>
      <c r="H158" s="249">
        <v>15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194</v>
      </c>
      <c r="AT158" s="257" t="s">
        <v>190</v>
      </c>
      <c r="AU158" s="257" t="s">
        <v>80</v>
      </c>
      <c r="AY158" s="16" t="s">
        <v>188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194</v>
      </c>
      <c r="BM158" s="257" t="s">
        <v>473</v>
      </c>
    </row>
    <row r="159" s="2" customFormat="1" ht="21.75" customHeight="1">
      <c r="A159" s="37"/>
      <c r="B159" s="38"/>
      <c r="C159" s="245" t="s">
        <v>73</v>
      </c>
      <c r="D159" s="245" t="s">
        <v>190</v>
      </c>
      <c r="E159" s="246" t="s">
        <v>1273</v>
      </c>
      <c r="F159" s="247" t="s">
        <v>874</v>
      </c>
      <c r="G159" s="248" t="s">
        <v>300</v>
      </c>
      <c r="H159" s="249">
        <v>7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194</v>
      </c>
      <c r="AT159" s="257" t="s">
        <v>190</v>
      </c>
      <c r="AU159" s="257" t="s">
        <v>80</v>
      </c>
      <c r="AY159" s="16" t="s">
        <v>188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194</v>
      </c>
      <c r="BM159" s="257" t="s">
        <v>481</v>
      </c>
    </row>
    <row r="160" s="2" customFormat="1" ht="21.75" customHeight="1">
      <c r="A160" s="37"/>
      <c r="B160" s="38"/>
      <c r="C160" s="245" t="s">
        <v>73</v>
      </c>
      <c r="D160" s="245" t="s">
        <v>190</v>
      </c>
      <c r="E160" s="246" t="s">
        <v>1235</v>
      </c>
      <c r="F160" s="247" t="s">
        <v>876</v>
      </c>
      <c r="G160" s="248" t="s">
        <v>300</v>
      </c>
      <c r="H160" s="249">
        <v>13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194</v>
      </c>
      <c r="AT160" s="257" t="s">
        <v>190</v>
      </c>
      <c r="AU160" s="257" t="s">
        <v>80</v>
      </c>
      <c r="AY160" s="16" t="s">
        <v>188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194</v>
      </c>
      <c r="BM160" s="257" t="s">
        <v>489</v>
      </c>
    </row>
    <row r="161" s="2" customFormat="1" ht="33" customHeight="1">
      <c r="A161" s="37"/>
      <c r="B161" s="38"/>
      <c r="C161" s="245" t="s">
        <v>73</v>
      </c>
      <c r="D161" s="245" t="s">
        <v>190</v>
      </c>
      <c r="E161" s="246" t="s">
        <v>1236</v>
      </c>
      <c r="F161" s="247" t="s">
        <v>878</v>
      </c>
      <c r="G161" s="248" t="s">
        <v>300</v>
      </c>
      <c r="H161" s="249">
        <v>14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194</v>
      </c>
      <c r="AT161" s="257" t="s">
        <v>190</v>
      </c>
      <c r="AU161" s="257" t="s">
        <v>80</v>
      </c>
      <c r="AY161" s="16" t="s">
        <v>188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194</v>
      </c>
      <c r="BM161" s="257" t="s">
        <v>499</v>
      </c>
    </row>
    <row r="162" s="2" customFormat="1" ht="21.75" customHeight="1">
      <c r="A162" s="37"/>
      <c r="B162" s="38"/>
      <c r="C162" s="245" t="s">
        <v>73</v>
      </c>
      <c r="D162" s="245" t="s">
        <v>190</v>
      </c>
      <c r="E162" s="246" t="s">
        <v>1237</v>
      </c>
      <c r="F162" s="247" t="s">
        <v>880</v>
      </c>
      <c r="G162" s="248" t="s">
        <v>300</v>
      </c>
      <c r="H162" s="249">
        <v>2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194</v>
      </c>
      <c r="AT162" s="257" t="s">
        <v>190</v>
      </c>
      <c r="AU162" s="257" t="s">
        <v>80</v>
      </c>
      <c r="AY162" s="16" t="s">
        <v>188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194</v>
      </c>
      <c r="BM162" s="257" t="s">
        <v>507</v>
      </c>
    </row>
    <row r="163" s="2" customFormat="1" ht="21.75" customHeight="1">
      <c r="A163" s="37"/>
      <c r="B163" s="38"/>
      <c r="C163" s="245" t="s">
        <v>73</v>
      </c>
      <c r="D163" s="245" t="s">
        <v>190</v>
      </c>
      <c r="E163" s="246" t="s">
        <v>1238</v>
      </c>
      <c r="F163" s="247" t="s">
        <v>882</v>
      </c>
      <c r="G163" s="248" t="s">
        <v>300</v>
      </c>
      <c r="H163" s="249">
        <v>12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194</v>
      </c>
      <c r="AT163" s="257" t="s">
        <v>190</v>
      </c>
      <c r="AU163" s="257" t="s">
        <v>80</v>
      </c>
      <c r="AY163" s="16" t="s">
        <v>188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194</v>
      </c>
      <c r="BM163" s="257" t="s">
        <v>515</v>
      </c>
    </row>
    <row r="164" s="2" customFormat="1" ht="16.5" customHeight="1">
      <c r="A164" s="37"/>
      <c r="B164" s="38"/>
      <c r="C164" s="245" t="s">
        <v>73</v>
      </c>
      <c r="D164" s="245" t="s">
        <v>190</v>
      </c>
      <c r="E164" s="246" t="s">
        <v>1240</v>
      </c>
      <c r="F164" s="247" t="s">
        <v>886</v>
      </c>
      <c r="G164" s="248" t="s">
        <v>300</v>
      </c>
      <c r="H164" s="249">
        <v>2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194</v>
      </c>
      <c r="AT164" s="257" t="s">
        <v>190</v>
      </c>
      <c r="AU164" s="257" t="s">
        <v>80</v>
      </c>
      <c r="AY164" s="16" t="s">
        <v>188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194</v>
      </c>
      <c r="BM164" s="257" t="s">
        <v>523</v>
      </c>
    </row>
    <row r="165" s="2" customFormat="1" ht="16.5" customHeight="1">
      <c r="A165" s="37"/>
      <c r="B165" s="38"/>
      <c r="C165" s="245" t="s">
        <v>73</v>
      </c>
      <c r="D165" s="245" t="s">
        <v>190</v>
      </c>
      <c r="E165" s="246" t="s">
        <v>1241</v>
      </c>
      <c r="F165" s="247" t="s">
        <v>888</v>
      </c>
      <c r="G165" s="248" t="s">
        <v>300</v>
      </c>
      <c r="H165" s="249">
        <v>11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194</v>
      </c>
      <c r="AT165" s="257" t="s">
        <v>190</v>
      </c>
      <c r="AU165" s="257" t="s">
        <v>80</v>
      </c>
      <c r="AY165" s="16" t="s">
        <v>188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194</v>
      </c>
      <c r="BM165" s="257" t="s">
        <v>531</v>
      </c>
    </row>
    <row r="166" s="2" customFormat="1" ht="16.5" customHeight="1">
      <c r="A166" s="37"/>
      <c r="B166" s="38"/>
      <c r="C166" s="245" t="s">
        <v>73</v>
      </c>
      <c r="D166" s="245" t="s">
        <v>190</v>
      </c>
      <c r="E166" s="246" t="s">
        <v>971</v>
      </c>
      <c r="F166" s="247" t="s">
        <v>1274</v>
      </c>
      <c r="G166" s="248" t="s">
        <v>300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194</v>
      </c>
      <c r="AT166" s="257" t="s">
        <v>190</v>
      </c>
      <c r="AU166" s="257" t="s">
        <v>80</v>
      </c>
      <c r="AY166" s="16" t="s">
        <v>188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194</v>
      </c>
      <c r="BM166" s="257" t="s">
        <v>541</v>
      </c>
    </row>
    <row r="167" s="2" customFormat="1" ht="16.5" customHeight="1">
      <c r="A167" s="37"/>
      <c r="B167" s="38"/>
      <c r="C167" s="245" t="s">
        <v>73</v>
      </c>
      <c r="D167" s="245" t="s">
        <v>190</v>
      </c>
      <c r="E167" s="246" t="s">
        <v>972</v>
      </c>
      <c r="F167" s="247" t="s">
        <v>933</v>
      </c>
      <c r="G167" s="248" t="s">
        <v>300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194</v>
      </c>
      <c r="AT167" s="257" t="s">
        <v>190</v>
      </c>
      <c r="AU167" s="257" t="s">
        <v>80</v>
      </c>
      <c r="AY167" s="16" t="s">
        <v>188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194</v>
      </c>
      <c r="BM167" s="257" t="s">
        <v>553</v>
      </c>
    </row>
    <row r="168" s="2" customFormat="1" ht="16.5" customHeight="1">
      <c r="A168" s="37"/>
      <c r="B168" s="38"/>
      <c r="C168" s="245" t="s">
        <v>73</v>
      </c>
      <c r="D168" s="245" t="s">
        <v>190</v>
      </c>
      <c r="E168" s="246" t="s">
        <v>1275</v>
      </c>
      <c r="F168" s="247" t="s">
        <v>892</v>
      </c>
      <c r="G168" s="248" t="s">
        <v>300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194</v>
      </c>
      <c r="AT168" s="257" t="s">
        <v>190</v>
      </c>
      <c r="AU168" s="257" t="s">
        <v>80</v>
      </c>
      <c r="AY168" s="16" t="s">
        <v>188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194</v>
      </c>
      <c r="BM168" s="257" t="s">
        <v>568</v>
      </c>
    </row>
    <row r="169" s="2" customFormat="1" ht="16.5" customHeight="1">
      <c r="A169" s="37"/>
      <c r="B169" s="38"/>
      <c r="C169" s="245" t="s">
        <v>73</v>
      </c>
      <c r="D169" s="245" t="s">
        <v>190</v>
      </c>
      <c r="E169" s="246" t="s">
        <v>1243</v>
      </c>
      <c r="F169" s="247" t="s">
        <v>894</v>
      </c>
      <c r="G169" s="248" t="s">
        <v>300</v>
      </c>
      <c r="H169" s="249">
        <v>2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194</v>
      </c>
      <c r="AT169" s="257" t="s">
        <v>190</v>
      </c>
      <c r="AU169" s="257" t="s">
        <v>80</v>
      </c>
      <c r="AY169" s="16" t="s">
        <v>188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194</v>
      </c>
      <c r="BM169" s="257" t="s">
        <v>575</v>
      </c>
    </row>
    <row r="170" s="2" customFormat="1" ht="16.5" customHeight="1">
      <c r="A170" s="37"/>
      <c r="B170" s="38"/>
      <c r="C170" s="245" t="s">
        <v>73</v>
      </c>
      <c r="D170" s="245" t="s">
        <v>190</v>
      </c>
      <c r="E170" s="246" t="s">
        <v>1276</v>
      </c>
      <c r="F170" s="247" t="s">
        <v>896</v>
      </c>
      <c r="G170" s="248" t="s">
        <v>300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194</v>
      </c>
      <c r="AT170" s="257" t="s">
        <v>190</v>
      </c>
      <c r="AU170" s="257" t="s">
        <v>80</v>
      </c>
      <c r="AY170" s="16" t="s">
        <v>188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194</v>
      </c>
      <c r="BM170" s="257" t="s">
        <v>585</v>
      </c>
    </row>
    <row r="171" s="2" customFormat="1" ht="16.5" customHeight="1">
      <c r="A171" s="37"/>
      <c r="B171" s="38"/>
      <c r="C171" s="245" t="s">
        <v>73</v>
      </c>
      <c r="D171" s="245" t="s">
        <v>190</v>
      </c>
      <c r="E171" s="246" t="s">
        <v>1245</v>
      </c>
      <c r="F171" s="247" t="s">
        <v>898</v>
      </c>
      <c r="G171" s="248" t="s">
        <v>300</v>
      </c>
      <c r="H171" s="249">
        <v>4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194</v>
      </c>
      <c r="AT171" s="257" t="s">
        <v>190</v>
      </c>
      <c r="AU171" s="257" t="s">
        <v>80</v>
      </c>
      <c r="AY171" s="16" t="s">
        <v>188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194</v>
      </c>
      <c r="BM171" s="257" t="s">
        <v>597</v>
      </c>
    </row>
    <row r="172" s="2" customFormat="1" ht="16.5" customHeight="1">
      <c r="A172" s="37"/>
      <c r="B172" s="38"/>
      <c r="C172" s="245" t="s">
        <v>73</v>
      </c>
      <c r="D172" s="245" t="s">
        <v>190</v>
      </c>
      <c r="E172" s="246" t="s">
        <v>1246</v>
      </c>
      <c r="F172" s="247" t="s">
        <v>900</v>
      </c>
      <c r="G172" s="248" t="s">
        <v>300</v>
      </c>
      <c r="H172" s="249">
        <v>7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194</v>
      </c>
      <c r="AT172" s="257" t="s">
        <v>190</v>
      </c>
      <c r="AU172" s="257" t="s">
        <v>80</v>
      </c>
      <c r="AY172" s="16" t="s">
        <v>188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194</v>
      </c>
      <c r="BM172" s="257" t="s">
        <v>230</v>
      </c>
    </row>
    <row r="173" s="2" customFormat="1" ht="16.5" customHeight="1">
      <c r="A173" s="37"/>
      <c r="B173" s="38"/>
      <c r="C173" s="245" t="s">
        <v>73</v>
      </c>
      <c r="D173" s="245" t="s">
        <v>190</v>
      </c>
      <c r="E173" s="246" t="s">
        <v>1247</v>
      </c>
      <c r="F173" s="247" t="s">
        <v>902</v>
      </c>
      <c r="G173" s="248" t="s">
        <v>300</v>
      </c>
      <c r="H173" s="249">
        <v>2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194</v>
      </c>
      <c r="AT173" s="257" t="s">
        <v>190</v>
      </c>
      <c r="AU173" s="257" t="s">
        <v>80</v>
      </c>
      <c r="AY173" s="16" t="s">
        <v>188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194</v>
      </c>
      <c r="BM173" s="257" t="s">
        <v>246</v>
      </c>
    </row>
    <row r="174" s="2" customFormat="1" ht="16.5" customHeight="1">
      <c r="A174" s="37"/>
      <c r="B174" s="38"/>
      <c r="C174" s="245" t="s">
        <v>73</v>
      </c>
      <c r="D174" s="245" t="s">
        <v>190</v>
      </c>
      <c r="E174" s="246" t="s">
        <v>1248</v>
      </c>
      <c r="F174" s="247" t="s">
        <v>904</v>
      </c>
      <c r="G174" s="248" t="s">
        <v>300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194</v>
      </c>
      <c r="AT174" s="257" t="s">
        <v>190</v>
      </c>
      <c r="AU174" s="257" t="s">
        <v>80</v>
      </c>
      <c r="AY174" s="16" t="s">
        <v>188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194</v>
      </c>
      <c r="BM174" s="257" t="s">
        <v>257</v>
      </c>
    </row>
    <row r="175" s="12" customFormat="1" ht="25.92" customHeight="1">
      <c r="A175" s="12"/>
      <c r="B175" s="229"/>
      <c r="C175" s="230"/>
      <c r="D175" s="231" t="s">
        <v>72</v>
      </c>
      <c r="E175" s="232" t="s">
        <v>774</v>
      </c>
      <c r="F175" s="232" t="s">
        <v>905</v>
      </c>
      <c r="G175" s="230"/>
      <c r="H175" s="230"/>
      <c r="I175" s="233"/>
      <c r="J175" s="234">
        <f>BK175</f>
        <v>0</v>
      </c>
      <c r="K175" s="230"/>
      <c r="L175" s="235"/>
      <c r="M175" s="236"/>
      <c r="N175" s="237"/>
      <c r="O175" s="237"/>
      <c r="P175" s="238">
        <f>SUM(P176:P179)</f>
        <v>0</v>
      </c>
      <c r="Q175" s="237"/>
      <c r="R175" s="238">
        <f>SUM(R176:R179)</f>
        <v>0</v>
      </c>
      <c r="S175" s="237"/>
      <c r="T175" s="239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73</v>
      </c>
      <c r="AY175" s="240" t="s">
        <v>188</v>
      </c>
      <c r="BK175" s="242">
        <f>SUM(BK176:BK179)</f>
        <v>0</v>
      </c>
    </row>
    <row r="176" s="2" customFormat="1" ht="33" customHeight="1">
      <c r="A176" s="37"/>
      <c r="B176" s="38"/>
      <c r="C176" s="245" t="s">
        <v>73</v>
      </c>
      <c r="D176" s="245" t="s">
        <v>190</v>
      </c>
      <c r="E176" s="246" t="s">
        <v>1277</v>
      </c>
      <c r="F176" s="247" t="s">
        <v>1278</v>
      </c>
      <c r="G176" s="248" t="s">
        <v>215</v>
      </c>
      <c r="H176" s="249">
        <v>8.1240000000000006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194</v>
      </c>
      <c r="AT176" s="257" t="s">
        <v>190</v>
      </c>
      <c r="AU176" s="257" t="s">
        <v>80</v>
      </c>
      <c r="AY176" s="16" t="s">
        <v>188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194</v>
      </c>
      <c r="BM176" s="257" t="s">
        <v>679</v>
      </c>
    </row>
    <row r="177" s="2" customFormat="1" ht="33" customHeight="1">
      <c r="A177" s="37"/>
      <c r="B177" s="38"/>
      <c r="C177" s="245" t="s">
        <v>73</v>
      </c>
      <c r="D177" s="245" t="s">
        <v>190</v>
      </c>
      <c r="E177" s="246" t="s">
        <v>973</v>
      </c>
      <c r="F177" s="247" t="s">
        <v>1279</v>
      </c>
      <c r="G177" s="248" t="s">
        <v>215</v>
      </c>
      <c r="H177" s="249">
        <v>2.7839999999999998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194</v>
      </c>
      <c r="AT177" s="257" t="s">
        <v>190</v>
      </c>
      <c r="AU177" s="257" t="s">
        <v>80</v>
      </c>
      <c r="AY177" s="16" t="s">
        <v>188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194</v>
      </c>
      <c r="BM177" s="257" t="s">
        <v>681</v>
      </c>
    </row>
    <row r="178" s="2" customFormat="1" ht="44.25" customHeight="1">
      <c r="A178" s="37"/>
      <c r="B178" s="38"/>
      <c r="C178" s="245" t="s">
        <v>73</v>
      </c>
      <c r="D178" s="245" t="s">
        <v>190</v>
      </c>
      <c r="E178" s="246" t="s">
        <v>974</v>
      </c>
      <c r="F178" s="247" t="s">
        <v>1280</v>
      </c>
      <c r="G178" s="248" t="s">
        <v>215</v>
      </c>
      <c r="H178" s="249">
        <v>4.4640000000000004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194</v>
      </c>
      <c r="AT178" s="257" t="s">
        <v>190</v>
      </c>
      <c r="AU178" s="257" t="s">
        <v>80</v>
      </c>
      <c r="AY178" s="16" t="s">
        <v>188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194</v>
      </c>
      <c r="BM178" s="257" t="s">
        <v>683</v>
      </c>
    </row>
    <row r="179" s="2" customFormat="1" ht="44.25" customHeight="1">
      <c r="A179" s="37"/>
      <c r="B179" s="38"/>
      <c r="C179" s="245" t="s">
        <v>73</v>
      </c>
      <c r="D179" s="245" t="s">
        <v>190</v>
      </c>
      <c r="E179" s="246" t="s">
        <v>1281</v>
      </c>
      <c r="F179" s="247" t="s">
        <v>1282</v>
      </c>
      <c r="G179" s="248" t="s">
        <v>215</v>
      </c>
      <c r="H179" s="249">
        <v>3.54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194</v>
      </c>
      <c r="AT179" s="257" t="s">
        <v>190</v>
      </c>
      <c r="AU179" s="257" t="s">
        <v>80</v>
      </c>
      <c r="AY179" s="16" t="s">
        <v>188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194</v>
      </c>
      <c r="BM179" s="257" t="s">
        <v>685</v>
      </c>
    </row>
    <row r="180" s="12" customFormat="1" ht="25.92" customHeight="1">
      <c r="A180" s="12"/>
      <c r="B180" s="229"/>
      <c r="C180" s="230"/>
      <c r="D180" s="231" t="s">
        <v>72</v>
      </c>
      <c r="E180" s="232" t="s">
        <v>786</v>
      </c>
      <c r="F180" s="232" t="s">
        <v>791</v>
      </c>
      <c r="G180" s="230"/>
      <c r="H180" s="230"/>
      <c r="I180" s="233"/>
      <c r="J180" s="234">
        <f>BK180</f>
        <v>0</v>
      </c>
      <c r="K180" s="230"/>
      <c r="L180" s="235"/>
      <c r="M180" s="236"/>
      <c r="N180" s="237"/>
      <c r="O180" s="237"/>
      <c r="P180" s="238">
        <f>SUM(P181:P184)</f>
        <v>0</v>
      </c>
      <c r="Q180" s="237"/>
      <c r="R180" s="238">
        <f>SUM(R181:R184)</f>
        <v>0</v>
      </c>
      <c r="S180" s="237"/>
      <c r="T180" s="239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80</v>
      </c>
      <c r="AT180" s="241" t="s">
        <v>72</v>
      </c>
      <c r="AU180" s="241" t="s">
        <v>73</v>
      </c>
      <c r="AY180" s="240" t="s">
        <v>188</v>
      </c>
      <c r="BK180" s="242">
        <f>SUM(BK181:BK184)</f>
        <v>0</v>
      </c>
    </row>
    <row r="181" s="2" customFormat="1" ht="21.75" customHeight="1">
      <c r="A181" s="37"/>
      <c r="B181" s="38"/>
      <c r="C181" s="245" t="s">
        <v>73</v>
      </c>
      <c r="D181" s="245" t="s">
        <v>190</v>
      </c>
      <c r="E181" s="246" t="s">
        <v>1283</v>
      </c>
      <c r="F181" s="247" t="s">
        <v>915</v>
      </c>
      <c r="G181" s="248" t="s">
        <v>193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194</v>
      </c>
      <c r="AT181" s="257" t="s">
        <v>190</v>
      </c>
      <c r="AU181" s="257" t="s">
        <v>80</v>
      </c>
      <c r="AY181" s="16" t="s">
        <v>188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194</v>
      </c>
      <c r="BM181" s="257" t="s">
        <v>690</v>
      </c>
    </row>
    <row r="182" s="2" customFormat="1" ht="16.5" customHeight="1">
      <c r="A182" s="37"/>
      <c r="B182" s="38"/>
      <c r="C182" s="245" t="s">
        <v>73</v>
      </c>
      <c r="D182" s="245" t="s">
        <v>190</v>
      </c>
      <c r="E182" s="246" t="s">
        <v>1284</v>
      </c>
      <c r="F182" s="247" t="s">
        <v>917</v>
      </c>
      <c r="G182" s="248" t="s">
        <v>193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194</v>
      </c>
      <c r="AT182" s="257" t="s">
        <v>190</v>
      </c>
      <c r="AU182" s="257" t="s">
        <v>80</v>
      </c>
      <c r="AY182" s="16" t="s">
        <v>188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194</v>
      </c>
      <c r="BM182" s="257" t="s">
        <v>694</v>
      </c>
    </row>
    <row r="183" s="2" customFormat="1" ht="16.5" customHeight="1">
      <c r="A183" s="37"/>
      <c r="B183" s="38"/>
      <c r="C183" s="245" t="s">
        <v>73</v>
      </c>
      <c r="D183" s="245" t="s">
        <v>190</v>
      </c>
      <c r="E183" s="246" t="s">
        <v>1252</v>
      </c>
      <c r="F183" s="247" t="s">
        <v>919</v>
      </c>
      <c r="G183" s="248" t="s">
        <v>193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194</v>
      </c>
      <c r="AT183" s="257" t="s">
        <v>190</v>
      </c>
      <c r="AU183" s="257" t="s">
        <v>80</v>
      </c>
      <c r="AY183" s="16" t="s">
        <v>188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194</v>
      </c>
      <c r="BM183" s="257" t="s">
        <v>697</v>
      </c>
    </row>
    <row r="184" s="2" customFormat="1" ht="16.5" customHeight="1">
      <c r="A184" s="37"/>
      <c r="B184" s="38"/>
      <c r="C184" s="245" t="s">
        <v>73</v>
      </c>
      <c r="D184" s="245" t="s">
        <v>190</v>
      </c>
      <c r="E184" s="246" t="s">
        <v>1254</v>
      </c>
      <c r="F184" s="247" t="s">
        <v>409</v>
      </c>
      <c r="G184" s="248" t="s">
        <v>193</v>
      </c>
      <c r="H184" s="249">
        <v>1</v>
      </c>
      <c r="I184" s="250"/>
      <c r="J184" s="251">
        <f>ROUND(I184*H184,2)</f>
        <v>0</v>
      </c>
      <c r="K184" s="252"/>
      <c r="L184" s="43"/>
      <c r="M184" s="295" t="s">
        <v>1</v>
      </c>
      <c r="N184" s="296" t="s">
        <v>39</v>
      </c>
      <c r="O184" s="297"/>
      <c r="P184" s="298">
        <f>O184*H184</f>
        <v>0</v>
      </c>
      <c r="Q184" s="298">
        <v>0</v>
      </c>
      <c r="R184" s="298">
        <f>Q184*H184</f>
        <v>0</v>
      </c>
      <c r="S184" s="298">
        <v>0</v>
      </c>
      <c r="T184" s="29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194</v>
      </c>
      <c r="AT184" s="257" t="s">
        <v>190</v>
      </c>
      <c r="AU184" s="257" t="s">
        <v>80</v>
      </c>
      <c r="AY184" s="16" t="s">
        <v>188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194</v>
      </c>
      <c r="BM184" s="257" t="s">
        <v>811</v>
      </c>
    </row>
    <row r="185" s="2" customFormat="1" ht="6.96" customHeight="1">
      <c r="A185" s="37"/>
      <c r="B185" s="65"/>
      <c r="C185" s="66"/>
      <c r="D185" s="66"/>
      <c r="E185" s="66"/>
      <c r="F185" s="66"/>
      <c r="G185" s="66"/>
      <c r="H185" s="66"/>
      <c r="I185" s="192"/>
      <c r="J185" s="66"/>
      <c r="K185" s="66"/>
      <c r="L185" s="43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sheetProtection sheet="1" autoFilter="0" formatColumns="0" formatRows="0" objects="1" scenarios="1" spinCount="100000" saltValue="zw+bXbKncr7xoMneCKiQQvuN8tBsSnVjhtVnOiWMRtyxIy4PnftBbWWzqKE6GT1dAXCZznmuy0H3f+KMWaIyPQ==" hashValue="Ah+8Vr2VfyuxX2GZTgNHzmaiHKYi5N2jOVj+8dyag5Xw9abLLAdcO2IrBa1oSv9ekArW3NpJi1PrvoiHrQnWBQ==" algorithmName="SHA-512" password="CC35"/>
  <autoFilter ref="C131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>
      <c r="B8" s="19"/>
      <c r="D8" s="152" t="s">
        <v>146</v>
      </c>
      <c r="L8" s="19"/>
    </row>
    <row r="9" s="1" customFormat="1" ht="16.5" customHeight="1">
      <c r="B9" s="19"/>
      <c r="E9" s="153" t="s">
        <v>1042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148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1043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150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1285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ROUND((SUM(BE132:BE182)),  2)</f>
        <v>0</v>
      </c>
      <c r="G37" s="37"/>
      <c r="H37" s="37"/>
      <c r="I37" s="171">
        <v>0.20999999999999999</v>
      </c>
      <c r="J37" s="170">
        <f>ROUND(((SUM(BE132:BE182))*I37),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ROUND((SUM(BF132:BF182)),  2)</f>
        <v>0</v>
      </c>
      <c r="G38" s="37"/>
      <c r="H38" s="37"/>
      <c r="I38" s="171">
        <v>0.14999999999999999</v>
      </c>
      <c r="J38" s="170">
        <f>ROUND(((SUM(BF132:BF182))*I38),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1042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148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1043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150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X.d.b - Vzduchotechnika 2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153</v>
      </c>
      <c r="D98" s="199"/>
      <c r="E98" s="199"/>
      <c r="F98" s="199"/>
      <c r="G98" s="199"/>
      <c r="H98" s="199"/>
      <c r="I98" s="200"/>
      <c r="J98" s="201" t="s">
        <v>154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155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156</v>
      </c>
    </row>
    <row r="101" s="9" customFormat="1" ht="24.96" customHeight="1">
      <c r="A101" s="9"/>
      <c r="B101" s="203"/>
      <c r="C101" s="204"/>
      <c r="D101" s="205" t="s">
        <v>821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822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823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824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825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826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827</v>
      </c>
      <c r="E107" s="206"/>
      <c r="F107" s="206"/>
      <c r="G107" s="206"/>
      <c r="H107" s="206"/>
      <c r="I107" s="207"/>
      <c r="J107" s="208">
        <f>J173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828</v>
      </c>
      <c r="E108" s="206"/>
      <c r="F108" s="206"/>
      <c r="G108" s="206"/>
      <c r="H108" s="206"/>
      <c r="I108" s="207"/>
      <c r="J108" s="208">
        <f>J178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173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T, X - 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146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1042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148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1043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150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X.d.b - Vzduchotechnika 2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174</v>
      </c>
      <c r="D131" s="219" t="s">
        <v>58</v>
      </c>
      <c r="E131" s="219" t="s">
        <v>54</v>
      </c>
      <c r="F131" s="219" t="s">
        <v>55</v>
      </c>
      <c r="G131" s="219" t="s">
        <v>175</v>
      </c>
      <c r="H131" s="219" t="s">
        <v>176</v>
      </c>
      <c r="I131" s="220" t="s">
        <v>177</v>
      </c>
      <c r="J131" s="221" t="s">
        <v>154</v>
      </c>
      <c r="K131" s="222" t="s">
        <v>178</v>
      </c>
      <c r="L131" s="223"/>
      <c r="M131" s="99" t="s">
        <v>1</v>
      </c>
      <c r="N131" s="100" t="s">
        <v>37</v>
      </c>
      <c r="O131" s="100" t="s">
        <v>179</v>
      </c>
      <c r="P131" s="100" t="s">
        <v>180</v>
      </c>
      <c r="Q131" s="100" t="s">
        <v>181</v>
      </c>
      <c r="R131" s="100" t="s">
        <v>182</v>
      </c>
      <c r="S131" s="100" t="s">
        <v>183</v>
      </c>
      <c r="T131" s="101" t="s">
        <v>184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185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P133+P135+P137+P142+P146+P149+P173+P178</f>
        <v>0</v>
      </c>
      <c r="Q132" s="103"/>
      <c r="R132" s="226">
        <f>R133+R135+R137+R142+R146+R149+R173+R178</f>
        <v>0</v>
      </c>
      <c r="S132" s="103"/>
      <c r="T132" s="227">
        <f>T133+T135+T137+T142+T146+T149+T173+T178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156</v>
      </c>
      <c r="BK132" s="228">
        <f>BK133+BK135+BK137+BK142+BK146+BK149+BK173+BK178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606</v>
      </c>
      <c r="F133" s="232" t="s">
        <v>829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188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190</v>
      </c>
      <c r="E134" s="246" t="s">
        <v>978</v>
      </c>
      <c r="F134" s="247" t="s">
        <v>831</v>
      </c>
      <c r="G134" s="248" t="s">
        <v>300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194</v>
      </c>
      <c r="AT134" s="257" t="s">
        <v>190</v>
      </c>
      <c r="AU134" s="257" t="s">
        <v>80</v>
      </c>
      <c r="AY134" s="16" t="s">
        <v>188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194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636</v>
      </c>
      <c r="F135" s="232" t="s">
        <v>832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188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190</v>
      </c>
      <c r="E136" s="246" t="s">
        <v>965</v>
      </c>
      <c r="F136" s="247" t="s">
        <v>834</v>
      </c>
      <c r="G136" s="248" t="s">
        <v>300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194</v>
      </c>
      <c r="AT136" s="257" t="s">
        <v>190</v>
      </c>
      <c r="AU136" s="257" t="s">
        <v>80</v>
      </c>
      <c r="AY136" s="16" t="s">
        <v>188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194</v>
      </c>
      <c r="BM136" s="257" t="s">
        <v>194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670</v>
      </c>
      <c r="F137" s="232" t="s">
        <v>835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188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190</v>
      </c>
      <c r="E138" s="246" t="s">
        <v>1219</v>
      </c>
      <c r="F138" s="247" t="s">
        <v>837</v>
      </c>
      <c r="G138" s="248" t="s">
        <v>300</v>
      </c>
      <c r="H138" s="249">
        <v>3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194</v>
      </c>
      <c r="AT138" s="257" t="s">
        <v>190</v>
      </c>
      <c r="AU138" s="257" t="s">
        <v>80</v>
      </c>
      <c r="AY138" s="16" t="s">
        <v>188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194</v>
      </c>
      <c r="BM138" s="257" t="s">
        <v>228</v>
      </c>
    </row>
    <row r="139" s="2" customFormat="1" ht="16.5" customHeight="1">
      <c r="A139" s="37"/>
      <c r="B139" s="38"/>
      <c r="C139" s="245" t="s">
        <v>73</v>
      </c>
      <c r="D139" s="245" t="s">
        <v>190</v>
      </c>
      <c r="E139" s="246" t="s">
        <v>1220</v>
      </c>
      <c r="F139" s="247" t="s">
        <v>839</v>
      </c>
      <c r="G139" s="248" t="s">
        <v>300</v>
      </c>
      <c r="H139" s="249">
        <v>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194</v>
      </c>
      <c r="AT139" s="257" t="s">
        <v>190</v>
      </c>
      <c r="AU139" s="257" t="s">
        <v>80</v>
      </c>
      <c r="AY139" s="16" t="s">
        <v>188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194</v>
      </c>
      <c r="BM139" s="257" t="s">
        <v>266</v>
      </c>
    </row>
    <row r="140" s="2" customFormat="1" ht="16.5" customHeight="1">
      <c r="A140" s="37"/>
      <c r="B140" s="38"/>
      <c r="C140" s="245" t="s">
        <v>73</v>
      </c>
      <c r="D140" s="245" t="s">
        <v>190</v>
      </c>
      <c r="E140" s="246" t="s">
        <v>1286</v>
      </c>
      <c r="F140" s="247" t="s">
        <v>841</v>
      </c>
      <c r="G140" s="248" t="s">
        <v>300</v>
      </c>
      <c r="H140" s="249">
        <v>4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194</v>
      </c>
      <c r="AT140" s="257" t="s">
        <v>190</v>
      </c>
      <c r="AU140" s="257" t="s">
        <v>80</v>
      </c>
      <c r="AY140" s="16" t="s">
        <v>188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194</v>
      </c>
      <c r="BM140" s="257" t="s">
        <v>297</v>
      </c>
    </row>
    <row r="141" s="2" customFormat="1" ht="16.5" customHeight="1">
      <c r="A141" s="37"/>
      <c r="B141" s="38"/>
      <c r="C141" s="245" t="s">
        <v>73</v>
      </c>
      <c r="D141" s="245" t="s">
        <v>190</v>
      </c>
      <c r="E141" s="246" t="s">
        <v>1266</v>
      </c>
      <c r="F141" s="247" t="s">
        <v>843</v>
      </c>
      <c r="G141" s="248" t="s">
        <v>300</v>
      </c>
      <c r="H141" s="249">
        <v>6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194</v>
      </c>
      <c r="AT141" s="257" t="s">
        <v>190</v>
      </c>
      <c r="AU141" s="257" t="s">
        <v>80</v>
      </c>
      <c r="AY141" s="16" t="s">
        <v>188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194</v>
      </c>
      <c r="BM141" s="257" t="s">
        <v>321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686</v>
      </c>
      <c r="F142" s="232" t="s">
        <v>844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188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190</v>
      </c>
      <c r="E143" s="246" t="s">
        <v>967</v>
      </c>
      <c r="F143" s="247" t="s">
        <v>846</v>
      </c>
      <c r="G143" s="248" t="s">
        <v>300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194</v>
      </c>
      <c r="AT143" s="257" t="s">
        <v>190</v>
      </c>
      <c r="AU143" s="257" t="s">
        <v>80</v>
      </c>
      <c r="AY143" s="16" t="s">
        <v>188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194</v>
      </c>
      <c r="BM143" s="257" t="s">
        <v>333</v>
      </c>
    </row>
    <row r="144" s="2" customFormat="1" ht="16.5" customHeight="1">
      <c r="A144" s="37"/>
      <c r="B144" s="38"/>
      <c r="C144" s="245" t="s">
        <v>73</v>
      </c>
      <c r="D144" s="245" t="s">
        <v>190</v>
      </c>
      <c r="E144" s="246" t="s">
        <v>968</v>
      </c>
      <c r="F144" s="247" t="s">
        <v>848</v>
      </c>
      <c r="G144" s="248" t="s">
        <v>300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194</v>
      </c>
      <c r="AT144" s="257" t="s">
        <v>190</v>
      </c>
      <c r="AU144" s="257" t="s">
        <v>80</v>
      </c>
      <c r="AY144" s="16" t="s">
        <v>188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194</v>
      </c>
      <c r="BM144" s="257" t="s">
        <v>345</v>
      </c>
    </row>
    <row r="145" s="2" customFormat="1" ht="16.5" customHeight="1">
      <c r="A145" s="37"/>
      <c r="B145" s="38"/>
      <c r="C145" s="245" t="s">
        <v>73</v>
      </c>
      <c r="D145" s="245" t="s">
        <v>190</v>
      </c>
      <c r="E145" s="246" t="s">
        <v>1267</v>
      </c>
      <c r="F145" s="247" t="s">
        <v>850</v>
      </c>
      <c r="G145" s="248" t="s">
        <v>300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194</v>
      </c>
      <c r="AT145" s="257" t="s">
        <v>190</v>
      </c>
      <c r="AU145" s="257" t="s">
        <v>80</v>
      </c>
      <c r="AY145" s="16" t="s">
        <v>188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194</v>
      </c>
      <c r="BM145" s="257" t="s">
        <v>354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755</v>
      </c>
      <c r="F146" s="232" t="s">
        <v>851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188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190</v>
      </c>
      <c r="E147" s="246" t="s">
        <v>1268</v>
      </c>
      <c r="F147" s="247" t="s">
        <v>853</v>
      </c>
      <c r="G147" s="248" t="s">
        <v>300</v>
      </c>
      <c r="H147" s="249">
        <v>2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194</v>
      </c>
      <c r="AT147" s="257" t="s">
        <v>190</v>
      </c>
      <c r="AU147" s="257" t="s">
        <v>80</v>
      </c>
      <c r="AY147" s="16" t="s">
        <v>188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194</v>
      </c>
      <c r="BM147" s="257" t="s">
        <v>366</v>
      </c>
    </row>
    <row r="148" s="2" customFormat="1" ht="16.5" customHeight="1">
      <c r="A148" s="37"/>
      <c r="B148" s="38"/>
      <c r="C148" s="245" t="s">
        <v>73</v>
      </c>
      <c r="D148" s="245" t="s">
        <v>190</v>
      </c>
      <c r="E148" s="246" t="s">
        <v>1269</v>
      </c>
      <c r="F148" s="247" t="s">
        <v>855</v>
      </c>
      <c r="G148" s="248" t="s">
        <v>300</v>
      </c>
      <c r="H148" s="249">
        <v>7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194</v>
      </c>
      <c r="AT148" s="257" t="s">
        <v>190</v>
      </c>
      <c r="AU148" s="257" t="s">
        <v>80</v>
      </c>
      <c r="AY148" s="16" t="s">
        <v>188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194</v>
      </c>
      <c r="BM148" s="257" t="s">
        <v>377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759</v>
      </c>
      <c r="F149" s="232" t="s">
        <v>856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SUM(P150:P172)</f>
        <v>0</v>
      </c>
      <c r="Q149" s="237"/>
      <c r="R149" s="238">
        <f>SUM(R150:R172)</f>
        <v>0</v>
      </c>
      <c r="S149" s="237"/>
      <c r="T149" s="239">
        <f>SUM(T150:T172)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188</v>
      </c>
      <c r="BK149" s="242">
        <f>SUM(BK150:BK172)</f>
        <v>0</v>
      </c>
    </row>
    <row r="150" s="2" customFormat="1" ht="21.75" customHeight="1">
      <c r="A150" s="37"/>
      <c r="B150" s="38"/>
      <c r="C150" s="245" t="s">
        <v>73</v>
      </c>
      <c r="D150" s="245" t="s">
        <v>190</v>
      </c>
      <c r="E150" s="246" t="s">
        <v>1224</v>
      </c>
      <c r="F150" s="247" t="s">
        <v>858</v>
      </c>
      <c r="G150" s="248" t="s">
        <v>763</v>
      </c>
      <c r="H150" s="249">
        <v>6.2039999999999997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194</v>
      </c>
      <c r="AT150" s="257" t="s">
        <v>190</v>
      </c>
      <c r="AU150" s="257" t="s">
        <v>80</v>
      </c>
      <c r="AY150" s="16" t="s">
        <v>188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194</v>
      </c>
      <c r="BM150" s="257" t="s">
        <v>391</v>
      </c>
    </row>
    <row r="151" s="2" customFormat="1" ht="21.75" customHeight="1">
      <c r="A151" s="37"/>
      <c r="B151" s="38"/>
      <c r="C151" s="245" t="s">
        <v>73</v>
      </c>
      <c r="D151" s="245" t="s">
        <v>190</v>
      </c>
      <c r="E151" s="246" t="s">
        <v>1270</v>
      </c>
      <c r="F151" s="247" t="s">
        <v>860</v>
      </c>
      <c r="G151" s="248" t="s">
        <v>763</v>
      </c>
      <c r="H151" s="249">
        <v>101.964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194</v>
      </c>
      <c r="AT151" s="257" t="s">
        <v>190</v>
      </c>
      <c r="AU151" s="257" t="s">
        <v>80</v>
      </c>
      <c r="AY151" s="16" t="s">
        <v>188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194</v>
      </c>
      <c r="BM151" s="257" t="s">
        <v>399</v>
      </c>
    </row>
    <row r="152" s="2" customFormat="1" ht="21.75" customHeight="1">
      <c r="A152" s="37"/>
      <c r="B152" s="38"/>
      <c r="C152" s="245" t="s">
        <v>73</v>
      </c>
      <c r="D152" s="245" t="s">
        <v>190</v>
      </c>
      <c r="E152" s="246" t="s">
        <v>1227</v>
      </c>
      <c r="F152" s="247" t="s">
        <v>862</v>
      </c>
      <c r="G152" s="248" t="s">
        <v>763</v>
      </c>
      <c r="H152" s="249">
        <v>2.2799999999999998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194</v>
      </c>
      <c r="AT152" s="257" t="s">
        <v>190</v>
      </c>
      <c r="AU152" s="257" t="s">
        <v>80</v>
      </c>
      <c r="AY152" s="16" t="s">
        <v>188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194</v>
      </c>
      <c r="BM152" s="257" t="s">
        <v>410</v>
      </c>
    </row>
    <row r="153" s="2" customFormat="1" ht="21.75" customHeight="1">
      <c r="A153" s="37"/>
      <c r="B153" s="38"/>
      <c r="C153" s="245" t="s">
        <v>73</v>
      </c>
      <c r="D153" s="245" t="s">
        <v>190</v>
      </c>
      <c r="E153" s="246" t="s">
        <v>1271</v>
      </c>
      <c r="F153" s="247" t="s">
        <v>864</v>
      </c>
      <c r="G153" s="248" t="s">
        <v>763</v>
      </c>
      <c r="H153" s="249">
        <v>14.916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194</v>
      </c>
      <c r="AT153" s="257" t="s">
        <v>190</v>
      </c>
      <c r="AU153" s="257" t="s">
        <v>80</v>
      </c>
      <c r="AY153" s="16" t="s">
        <v>188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194</v>
      </c>
      <c r="BM153" s="257" t="s">
        <v>427</v>
      </c>
    </row>
    <row r="154" s="2" customFormat="1" ht="21.75" customHeight="1">
      <c r="A154" s="37"/>
      <c r="B154" s="38"/>
      <c r="C154" s="245" t="s">
        <v>73</v>
      </c>
      <c r="D154" s="245" t="s">
        <v>190</v>
      </c>
      <c r="E154" s="246" t="s">
        <v>1228</v>
      </c>
      <c r="F154" s="247" t="s">
        <v>866</v>
      </c>
      <c r="G154" s="248" t="s">
        <v>300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194</v>
      </c>
      <c r="AT154" s="257" t="s">
        <v>190</v>
      </c>
      <c r="AU154" s="257" t="s">
        <v>80</v>
      </c>
      <c r="AY154" s="16" t="s">
        <v>188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194</v>
      </c>
      <c r="BM154" s="257" t="s">
        <v>437</v>
      </c>
    </row>
    <row r="155" s="2" customFormat="1" ht="21.75" customHeight="1">
      <c r="A155" s="37"/>
      <c r="B155" s="38"/>
      <c r="C155" s="245" t="s">
        <v>73</v>
      </c>
      <c r="D155" s="245" t="s">
        <v>190</v>
      </c>
      <c r="E155" s="246" t="s">
        <v>1233</v>
      </c>
      <c r="F155" s="247" t="s">
        <v>870</v>
      </c>
      <c r="G155" s="248" t="s">
        <v>300</v>
      </c>
      <c r="H155" s="249">
        <v>4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194</v>
      </c>
      <c r="AT155" s="257" t="s">
        <v>190</v>
      </c>
      <c r="AU155" s="257" t="s">
        <v>80</v>
      </c>
      <c r="AY155" s="16" t="s">
        <v>188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194</v>
      </c>
      <c r="BM155" s="257" t="s">
        <v>447</v>
      </c>
    </row>
    <row r="156" s="2" customFormat="1" ht="21.75" customHeight="1">
      <c r="A156" s="37"/>
      <c r="B156" s="38"/>
      <c r="C156" s="245" t="s">
        <v>73</v>
      </c>
      <c r="D156" s="245" t="s">
        <v>190</v>
      </c>
      <c r="E156" s="246" t="s">
        <v>1234</v>
      </c>
      <c r="F156" s="247" t="s">
        <v>872</v>
      </c>
      <c r="G156" s="248" t="s">
        <v>300</v>
      </c>
      <c r="H156" s="249">
        <v>37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194</v>
      </c>
      <c r="AT156" s="257" t="s">
        <v>190</v>
      </c>
      <c r="AU156" s="257" t="s">
        <v>80</v>
      </c>
      <c r="AY156" s="16" t="s">
        <v>188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194</v>
      </c>
      <c r="BM156" s="257" t="s">
        <v>457</v>
      </c>
    </row>
    <row r="157" s="2" customFormat="1" ht="21.75" customHeight="1">
      <c r="A157" s="37"/>
      <c r="B157" s="38"/>
      <c r="C157" s="245" t="s">
        <v>73</v>
      </c>
      <c r="D157" s="245" t="s">
        <v>190</v>
      </c>
      <c r="E157" s="246" t="s">
        <v>1273</v>
      </c>
      <c r="F157" s="247" t="s">
        <v>874</v>
      </c>
      <c r="G157" s="248" t="s">
        <v>300</v>
      </c>
      <c r="H157" s="249">
        <v>7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194</v>
      </c>
      <c r="AT157" s="257" t="s">
        <v>190</v>
      </c>
      <c r="AU157" s="257" t="s">
        <v>80</v>
      </c>
      <c r="AY157" s="16" t="s">
        <v>188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194</v>
      </c>
      <c r="BM157" s="257" t="s">
        <v>465</v>
      </c>
    </row>
    <row r="158" s="2" customFormat="1" ht="21.75" customHeight="1">
      <c r="A158" s="37"/>
      <c r="B158" s="38"/>
      <c r="C158" s="245" t="s">
        <v>73</v>
      </c>
      <c r="D158" s="245" t="s">
        <v>190</v>
      </c>
      <c r="E158" s="246" t="s">
        <v>1235</v>
      </c>
      <c r="F158" s="247" t="s">
        <v>876</v>
      </c>
      <c r="G158" s="248" t="s">
        <v>300</v>
      </c>
      <c r="H158" s="249">
        <v>12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194</v>
      </c>
      <c r="AT158" s="257" t="s">
        <v>190</v>
      </c>
      <c r="AU158" s="257" t="s">
        <v>80</v>
      </c>
      <c r="AY158" s="16" t="s">
        <v>188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194</v>
      </c>
      <c r="BM158" s="257" t="s">
        <v>473</v>
      </c>
    </row>
    <row r="159" s="2" customFormat="1" ht="33" customHeight="1">
      <c r="A159" s="37"/>
      <c r="B159" s="38"/>
      <c r="C159" s="245" t="s">
        <v>73</v>
      </c>
      <c r="D159" s="245" t="s">
        <v>190</v>
      </c>
      <c r="E159" s="246" t="s">
        <v>1236</v>
      </c>
      <c r="F159" s="247" t="s">
        <v>878</v>
      </c>
      <c r="G159" s="248" t="s">
        <v>300</v>
      </c>
      <c r="H159" s="249">
        <v>9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194</v>
      </c>
      <c r="AT159" s="257" t="s">
        <v>190</v>
      </c>
      <c r="AU159" s="257" t="s">
        <v>80</v>
      </c>
      <c r="AY159" s="16" t="s">
        <v>188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194</v>
      </c>
      <c r="BM159" s="257" t="s">
        <v>481</v>
      </c>
    </row>
    <row r="160" s="2" customFormat="1" ht="21.75" customHeight="1">
      <c r="A160" s="37"/>
      <c r="B160" s="38"/>
      <c r="C160" s="245" t="s">
        <v>73</v>
      </c>
      <c r="D160" s="245" t="s">
        <v>190</v>
      </c>
      <c r="E160" s="246" t="s">
        <v>1237</v>
      </c>
      <c r="F160" s="247" t="s">
        <v>880</v>
      </c>
      <c r="G160" s="248" t="s">
        <v>300</v>
      </c>
      <c r="H160" s="249">
        <v>2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194</v>
      </c>
      <c r="AT160" s="257" t="s">
        <v>190</v>
      </c>
      <c r="AU160" s="257" t="s">
        <v>80</v>
      </c>
      <c r="AY160" s="16" t="s">
        <v>188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194</v>
      </c>
      <c r="BM160" s="257" t="s">
        <v>489</v>
      </c>
    </row>
    <row r="161" s="2" customFormat="1" ht="21.75" customHeight="1">
      <c r="A161" s="37"/>
      <c r="B161" s="38"/>
      <c r="C161" s="245" t="s">
        <v>73</v>
      </c>
      <c r="D161" s="245" t="s">
        <v>190</v>
      </c>
      <c r="E161" s="246" t="s">
        <v>1238</v>
      </c>
      <c r="F161" s="247" t="s">
        <v>882</v>
      </c>
      <c r="G161" s="248" t="s">
        <v>300</v>
      </c>
      <c r="H161" s="249">
        <v>5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194</v>
      </c>
      <c r="AT161" s="257" t="s">
        <v>190</v>
      </c>
      <c r="AU161" s="257" t="s">
        <v>80</v>
      </c>
      <c r="AY161" s="16" t="s">
        <v>188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194</v>
      </c>
      <c r="BM161" s="257" t="s">
        <v>499</v>
      </c>
    </row>
    <row r="162" s="2" customFormat="1" ht="16.5" customHeight="1">
      <c r="A162" s="37"/>
      <c r="B162" s="38"/>
      <c r="C162" s="245" t="s">
        <v>73</v>
      </c>
      <c r="D162" s="245" t="s">
        <v>190</v>
      </c>
      <c r="E162" s="246" t="s">
        <v>1240</v>
      </c>
      <c r="F162" s="247" t="s">
        <v>886</v>
      </c>
      <c r="G162" s="248" t="s">
        <v>300</v>
      </c>
      <c r="H162" s="249">
        <v>2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194</v>
      </c>
      <c r="AT162" s="257" t="s">
        <v>190</v>
      </c>
      <c r="AU162" s="257" t="s">
        <v>80</v>
      </c>
      <c r="AY162" s="16" t="s">
        <v>188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194</v>
      </c>
      <c r="BM162" s="257" t="s">
        <v>507</v>
      </c>
    </row>
    <row r="163" s="2" customFormat="1" ht="16.5" customHeight="1">
      <c r="A163" s="37"/>
      <c r="B163" s="38"/>
      <c r="C163" s="245" t="s">
        <v>73</v>
      </c>
      <c r="D163" s="245" t="s">
        <v>190</v>
      </c>
      <c r="E163" s="246" t="s">
        <v>1241</v>
      </c>
      <c r="F163" s="247" t="s">
        <v>888</v>
      </c>
      <c r="G163" s="248" t="s">
        <v>300</v>
      </c>
      <c r="H163" s="249">
        <v>9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194</v>
      </c>
      <c r="AT163" s="257" t="s">
        <v>190</v>
      </c>
      <c r="AU163" s="257" t="s">
        <v>80</v>
      </c>
      <c r="AY163" s="16" t="s">
        <v>188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194</v>
      </c>
      <c r="BM163" s="257" t="s">
        <v>515</v>
      </c>
    </row>
    <row r="164" s="2" customFormat="1" ht="16.5" customHeight="1">
      <c r="A164" s="37"/>
      <c r="B164" s="38"/>
      <c r="C164" s="245" t="s">
        <v>73</v>
      </c>
      <c r="D164" s="245" t="s">
        <v>190</v>
      </c>
      <c r="E164" s="246" t="s">
        <v>1242</v>
      </c>
      <c r="F164" s="247" t="s">
        <v>890</v>
      </c>
      <c r="G164" s="248" t="s">
        <v>300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194</v>
      </c>
      <c r="AT164" s="257" t="s">
        <v>190</v>
      </c>
      <c r="AU164" s="257" t="s">
        <v>80</v>
      </c>
      <c r="AY164" s="16" t="s">
        <v>188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194</v>
      </c>
      <c r="BM164" s="257" t="s">
        <v>523</v>
      </c>
    </row>
    <row r="165" s="2" customFormat="1" ht="16.5" customHeight="1">
      <c r="A165" s="37"/>
      <c r="B165" s="38"/>
      <c r="C165" s="245" t="s">
        <v>73</v>
      </c>
      <c r="D165" s="245" t="s">
        <v>190</v>
      </c>
      <c r="E165" s="246" t="s">
        <v>1275</v>
      </c>
      <c r="F165" s="247" t="s">
        <v>892</v>
      </c>
      <c r="G165" s="248" t="s">
        <v>300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194</v>
      </c>
      <c r="AT165" s="257" t="s">
        <v>190</v>
      </c>
      <c r="AU165" s="257" t="s">
        <v>80</v>
      </c>
      <c r="AY165" s="16" t="s">
        <v>188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194</v>
      </c>
      <c r="BM165" s="257" t="s">
        <v>531</v>
      </c>
    </row>
    <row r="166" s="2" customFormat="1" ht="16.5" customHeight="1">
      <c r="A166" s="37"/>
      <c r="B166" s="38"/>
      <c r="C166" s="245" t="s">
        <v>73</v>
      </c>
      <c r="D166" s="245" t="s">
        <v>190</v>
      </c>
      <c r="E166" s="246" t="s">
        <v>1243</v>
      </c>
      <c r="F166" s="247" t="s">
        <v>894</v>
      </c>
      <c r="G166" s="248" t="s">
        <v>300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194</v>
      </c>
      <c r="AT166" s="257" t="s">
        <v>190</v>
      </c>
      <c r="AU166" s="257" t="s">
        <v>80</v>
      </c>
      <c r="AY166" s="16" t="s">
        <v>188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194</v>
      </c>
      <c r="BM166" s="257" t="s">
        <v>541</v>
      </c>
    </row>
    <row r="167" s="2" customFormat="1" ht="16.5" customHeight="1">
      <c r="A167" s="37"/>
      <c r="B167" s="38"/>
      <c r="C167" s="245" t="s">
        <v>73</v>
      </c>
      <c r="D167" s="245" t="s">
        <v>190</v>
      </c>
      <c r="E167" s="246" t="s">
        <v>1276</v>
      </c>
      <c r="F167" s="247" t="s">
        <v>896</v>
      </c>
      <c r="G167" s="248" t="s">
        <v>300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194</v>
      </c>
      <c r="AT167" s="257" t="s">
        <v>190</v>
      </c>
      <c r="AU167" s="257" t="s">
        <v>80</v>
      </c>
      <c r="AY167" s="16" t="s">
        <v>188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194</v>
      </c>
      <c r="BM167" s="257" t="s">
        <v>553</v>
      </c>
    </row>
    <row r="168" s="2" customFormat="1" ht="16.5" customHeight="1">
      <c r="A168" s="37"/>
      <c r="B168" s="38"/>
      <c r="C168" s="245" t="s">
        <v>73</v>
      </c>
      <c r="D168" s="245" t="s">
        <v>190</v>
      </c>
      <c r="E168" s="246" t="s">
        <v>1245</v>
      </c>
      <c r="F168" s="247" t="s">
        <v>898</v>
      </c>
      <c r="G168" s="248" t="s">
        <v>300</v>
      </c>
      <c r="H168" s="249">
        <v>2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194</v>
      </c>
      <c r="AT168" s="257" t="s">
        <v>190</v>
      </c>
      <c r="AU168" s="257" t="s">
        <v>80</v>
      </c>
      <c r="AY168" s="16" t="s">
        <v>188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194</v>
      </c>
      <c r="BM168" s="257" t="s">
        <v>568</v>
      </c>
    </row>
    <row r="169" s="2" customFormat="1" ht="16.5" customHeight="1">
      <c r="A169" s="37"/>
      <c r="B169" s="38"/>
      <c r="C169" s="245" t="s">
        <v>73</v>
      </c>
      <c r="D169" s="245" t="s">
        <v>190</v>
      </c>
      <c r="E169" s="246" t="s">
        <v>1246</v>
      </c>
      <c r="F169" s="247" t="s">
        <v>900</v>
      </c>
      <c r="G169" s="248" t="s">
        <v>300</v>
      </c>
      <c r="H169" s="249">
        <v>6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194</v>
      </c>
      <c r="AT169" s="257" t="s">
        <v>190</v>
      </c>
      <c r="AU169" s="257" t="s">
        <v>80</v>
      </c>
      <c r="AY169" s="16" t="s">
        <v>188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194</v>
      </c>
      <c r="BM169" s="257" t="s">
        <v>575</v>
      </c>
    </row>
    <row r="170" s="2" customFormat="1" ht="16.5" customHeight="1">
      <c r="A170" s="37"/>
      <c r="B170" s="38"/>
      <c r="C170" s="245" t="s">
        <v>73</v>
      </c>
      <c r="D170" s="245" t="s">
        <v>190</v>
      </c>
      <c r="E170" s="246" t="s">
        <v>1247</v>
      </c>
      <c r="F170" s="247" t="s">
        <v>902</v>
      </c>
      <c r="G170" s="248" t="s">
        <v>300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194</v>
      </c>
      <c r="AT170" s="257" t="s">
        <v>190</v>
      </c>
      <c r="AU170" s="257" t="s">
        <v>80</v>
      </c>
      <c r="AY170" s="16" t="s">
        <v>188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194</v>
      </c>
      <c r="BM170" s="257" t="s">
        <v>585</v>
      </c>
    </row>
    <row r="171" s="2" customFormat="1" ht="16.5" customHeight="1">
      <c r="A171" s="37"/>
      <c r="B171" s="38"/>
      <c r="C171" s="245" t="s">
        <v>73</v>
      </c>
      <c r="D171" s="245" t="s">
        <v>190</v>
      </c>
      <c r="E171" s="246" t="s">
        <v>1287</v>
      </c>
      <c r="F171" s="247" t="s">
        <v>977</v>
      </c>
      <c r="G171" s="248" t="s">
        <v>300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194</v>
      </c>
      <c r="AT171" s="257" t="s">
        <v>190</v>
      </c>
      <c r="AU171" s="257" t="s">
        <v>80</v>
      </c>
      <c r="AY171" s="16" t="s">
        <v>188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194</v>
      </c>
      <c r="BM171" s="257" t="s">
        <v>597</v>
      </c>
    </row>
    <row r="172" s="2" customFormat="1" ht="16.5" customHeight="1">
      <c r="A172" s="37"/>
      <c r="B172" s="38"/>
      <c r="C172" s="245" t="s">
        <v>73</v>
      </c>
      <c r="D172" s="245" t="s">
        <v>190</v>
      </c>
      <c r="E172" s="246" t="s">
        <v>1248</v>
      </c>
      <c r="F172" s="247" t="s">
        <v>904</v>
      </c>
      <c r="G172" s="248" t="s">
        <v>300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194</v>
      </c>
      <c r="AT172" s="257" t="s">
        <v>190</v>
      </c>
      <c r="AU172" s="257" t="s">
        <v>80</v>
      </c>
      <c r="AY172" s="16" t="s">
        <v>188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194</v>
      </c>
      <c r="BM172" s="257" t="s">
        <v>230</v>
      </c>
    </row>
    <row r="173" s="12" customFormat="1" ht="25.92" customHeight="1">
      <c r="A173" s="12"/>
      <c r="B173" s="229"/>
      <c r="C173" s="230"/>
      <c r="D173" s="231" t="s">
        <v>72</v>
      </c>
      <c r="E173" s="232" t="s">
        <v>774</v>
      </c>
      <c r="F173" s="232" t="s">
        <v>905</v>
      </c>
      <c r="G173" s="230"/>
      <c r="H173" s="230"/>
      <c r="I173" s="233"/>
      <c r="J173" s="234">
        <f>BK173</f>
        <v>0</v>
      </c>
      <c r="K173" s="230"/>
      <c r="L173" s="235"/>
      <c r="M173" s="236"/>
      <c r="N173" s="237"/>
      <c r="O173" s="237"/>
      <c r="P173" s="238">
        <f>SUM(P174:P177)</f>
        <v>0</v>
      </c>
      <c r="Q173" s="237"/>
      <c r="R173" s="238">
        <f>SUM(R174:R177)</f>
        <v>0</v>
      </c>
      <c r="S173" s="237"/>
      <c r="T173" s="239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0" t="s">
        <v>80</v>
      </c>
      <c r="AT173" s="241" t="s">
        <v>72</v>
      </c>
      <c r="AU173" s="241" t="s">
        <v>73</v>
      </c>
      <c r="AY173" s="240" t="s">
        <v>188</v>
      </c>
      <c r="BK173" s="242">
        <f>SUM(BK174:BK177)</f>
        <v>0</v>
      </c>
    </row>
    <row r="174" s="2" customFormat="1" ht="33" customHeight="1">
      <c r="A174" s="37"/>
      <c r="B174" s="38"/>
      <c r="C174" s="245" t="s">
        <v>73</v>
      </c>
      <c r="D174" s="245" t="s">
        <v>190</v>
      </c>
      <c r="E174" s="246" t="s">
        <v>973</v>
      </c>
      <c r="F174" s="247" t="s">
        <v>1279</v>
      </c>
      <c r="G174" s="248" t="s">
        <v>215</v>
      </c>
      <c r="H174" s="249">
        <v>2.3999999999999999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194</v>
      </c>
      <c r="AT174" s="257" t="s">
        <v>190</v>
      </c>
      <c r="AU174" s="257" t="s">
        <v>80</v>
      </c>
      <c r="AY174" s="16" t="s">
        <v>188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194</v>
      </c>
      <c r="BM174" s="257" t="s">
        <v>246</v>
      </c>
    </row>
    <row r="175" s="2" customFormat="1" ht="33" customHeight="1">
      <c r="A175" s="37"/>
      <c r="B175" s="38"/>
      <c r="C175" s="245" t="s">
        <v>73</v>
      </c>
      <c r="D175" s="245" t="s">
        <v>190</v>
      </c>
      <c r="E175" s="246" t="s">
        <v>1288</v>
      </c>
      <c r="F175" s="247" t="s">
        <v>1289</v>
      </c>
      <c r="G175" s="248" t="s">
        <v>215</v>
      </c>
      <c r="H175" s="249">
        <v>4.1520000000000001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194</v>
      </c>
      <c r="AT175" s="257" t="s">
        <v>190</v>
      </c>
      <c r="AU175" s="257" t="s">
        <v>80</v>
      </c>
      <c r="AY175" s="16" t="s">
        <v>188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194</v>
      </c>
      <c r="BM175" s="257" t="s">
        <v>257</v>
      </c>
    </row>
    <row r="176" s="2" customFormat="1" ht="44.25" customHeight="1">
      <c r="A176" s="37"/>
      <c r="B176" s="38"/>
      <c r="C176" s="245" t="s">
        <v>73</v>
      </c>
      <c r="D176" s="245" t="s">
        <v>190</v>
      </c>
      <c r="E176" s="246" t="s">
        <v>974</v>
      </c>
      <c r="F176" s="247" t="s">
        <v>1280</v>
      </c>
      <c r="G176" s="248" t="s">
        <v>215</v>
      </c>
      <c r="H176" s="249">
        <v>3.3239999999999998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194</v>
      </c>
      <c r="AT176" s="257" t="s">
        <v>190</v>
      </c>
      <c r="AU176" s="257" t="s">
        <v>80</v>
      </c>
      <c r="AY176" s="16" t="s">
        <v>188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194</v>
      </c>
      <c r="BM176" s="257" t="s">
        <v>679</v>
      </c>
    </row>
    <row r="177" s="2" customFormat="1" ht="44.25" customHeight="1">
      <c r="A177" s="37"/>
      <c r="B177" s="38"/>
      <c r="C177" s="245" t="s">
        <v>73</v>
      </c>
      <c r="D177" s="245" t="s">
        <v>190</v>
      </c>
      <c r="E177" s="246" t="s">
        <v>1281</v>
      </c>
      <c r="F177" s="247" t="s">
        <v>1282</v>
      </c>
      <c r="G177" s="248" t="s">
        <v>215</v>
      </c>
      <c r="H177" s="249">
        <v>6.2400000000000002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194</v>
      </c>
      <c r="AT177" s="257" t="s">
        <v>190</v>
      </c>
      <c r="AU177" s="257" t="s">
        <v>80</v>
      </c>
      <c r="AY177" s="16" t="s">
        <v>188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194</v>
      </c>
      <c r="BM177" s="257" t="s">
        <v>681</v>
      </c>
    </row>
    <row r="178" s="12" customFormat="1" ht="25.92" customHeight="1">
      <c r="A178" s="12"/>
      <c r="B178" s="229"/>
      <c r="C178" s="230"/>
      <c r="D178" s="231" t="s">
        <v>72</v>
      </c>
      <c r="E178" s="232" t="s">
        <v>786</v>
      </c>
      <c r="F178" s="232" t="s">
        <v>791</v>
      </c>
      <c r="G178" s="230"/>
      <c r="H178" s="230"/>
      <c r="I178" s="233"/>
      <c r="J178" s="234">
        <f>BK178</f>
        <v>0</v>
      </c>
      <c r="K178" s="230"/>
      <c r="L178" s="235"/>
      <c r="M178" s="236"/>
      <c r="N178" s="237"/>
      <c r="O178" s="237"/>
      <c r="P178" s="238">
        <f>SUM(P179:P182)</f>
        <v>0</v>
      </c>
      <c r="Q178" s="237"/>
      <c r="R178" s="238">
        <f>SUM(R179:R182)</f>
        <v>0</v>
      </c>
      <c r="S178" s="237"/>
      <c r="T178" s="239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0" t="s">
        <v>80</v>
      </c>
      <c r="AT178" s="241" t="s">
        <v>72</v>
      </c>
      <c r="AU178" s="241" t="s">
        <v>73</v>
      </c>
      <c r="AY178" s="240" t="s">
        <v>188</v>
      </c>
      <c r="BK178" s="242">
        <f>SUM(BK179:BK182)</f>
        <v>0</v>
      </c>
    </row>
    <row r="179" s="2" customFormat="1" ht="21.75" customHeight="1">
      <c r="A179" s="37"/>
      <c r="B179" s="38"/>
      <c r="C179" s="245" t="s">
        <v>73</v>
      </c>
      <c r="D179" s="245" t="s">
        <v>190</v>
      </c>
      <c r="E179" s="246" t="s">
        <v>1283</v>
      </c>
      <c r="F179" s="247" t="s">
        <v>915</v>
      </c>
      <c r="G179" s="248" t="s">
        <v>193</v>
      </c>
      <c r="H179" s="249">
        <v>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194</v>
      </c>
      <c r="AT179" s="257" t="s">
        <v>190</v>
      </c>
      <c r="AU179" s="257" t="s">
        <v>80</v>
      </c>
      <c r="AY179" s="16" t="s">
        <v>188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194</v>
      </c>
      <c r="BM179" s="257" t="s">
        <v>683</v>
      </c>
    </row>
    <row r="180" s="2" customFormat="1" ht="16.5" customHeight="1">
      <c r="A180" s="37"/>
      <c r="B180" s="38"/>
      <c r="C180" s="245" t="s">
        <v>73</v>
      </c>
      <c r="D180" s="245" t="s">
        <v>190</v>
      </c>
      <c r="E180" s="246" t="s">
        <v>1290</v>
      </c>
      <c r="F180" s="247" t="s">
        <v>917</v>
      </c>
      <c r="G180" s="248" t="s">
        <v>193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194</v>
      </c>
      <c r="AT180" s="257" t="s">
        <v>190</v>
      </c>
      <c r="AU180" s="257" t="s">
        <v>80</v>
      </c>
      <c r="AY180" s="16" t="s">
        <v>188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194</v>
      </c>
      <c r="BM180" s="257" t="s">
        <v>685</v>
      </c>
    </row>
    <row r="181" s="2" customFormat="1" ht="16.5" customHeight="1">
      <c r="A181" s="37"/>
      <c r="B181" s="38"/>
      <c r="C181" s="245" t="s">
        <v>73</v>
      </c>
      <c r="D181" s="245" t="s">
        <v>190</v>
      </c>
      <c r="E181" s="246" t="s">
        <v>1252</v>
      </c>
      <c r="F181" s="247" t="s">
        <v>919</v>
      </c>
      <c r="G181" s="248" t="s">
        <v>193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194</v>
      </c>
      <c r="AT181" s="257" t="s">
        <v>190</v>
      </c>
      <c r="AU181" s="257" t="s">
        <v>80</v>
      </c>
      <c r="AY181" s="16" t="s">
        <v>188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194</v>
      </c>
      <c r="BM181" s="257" t="s">
        <v>690</v>
      </c>
    </row>
    <row r="182" s="2" customFormat="1" ht="16.5" customHeight="1">
      <c r="A182" s="37"/>
      <c r="B182" s="38"/>
      <c r="C182" s="245" t="s">
        <v>73</v>
      </c>
      <c r="D182" s="245" t="s">
        <v>190</v>
      </c>
      <c r="E182" s="246" t="s">
        <v>1254</v>
      </c>
      <c r="F182" s="247" t="s">
        <v>409</v>
      </c>
      <c r="G182" s="248" t="s">
        <v>193</v>
      </c>
      <c r="H182" s="249">
        <v>1</v>
      </c>
      <c r="I182" s="250"/>
      <c r="J182" s="251">
        <f>ROUND(I182*H182,2)</f>
        <v>0</v>
      </c>
      <c r="K182" s="252"/>
      <c r="L182" s="43"/>
      <c r="M182" s="295" t="s">
        <v>1</v>
      </c>
      <c r="N182" s="296" t="s">
        <v>39</v>
      </c>
      <c r="O182" s="297"/>
      <c r="P182" s="298">
        <f>O182*H182</f>
        <v>0</v>
      </c>
      <c r="Q182" s="298">
        <v>0</v>
      </c>
      <c r="R182" s="298">
        <f>Q182*H182</f>
        <v>0</v>
      </c>
      <c r="S182" s="298">
        <v>0</v>
      </c>
      <c r="T182" s="29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194</v>
      </c>
      <c r="AT182" s="257" t="s">
        <v>190</v>
      </c>
      <c r="AU182" s="257" t="s">
        <v>80</v>
      </c>
      <c r="AY182" s="16" t="s">
        <v>188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194</v>
      </c>
      <c r="BM182" s="257" t="s">
        <v>694</v>
      </c>
    </row>
    <row r="183" s="2" customFormat="1" ht="6.96" customHeight="1">
      <c r="A183" s="37"/>
      <c r="B183" s="65"/>
      <c r="C183" s="66"/>
      <c r="D183" s="66"/>
      <c r="E183" s="66"/>
      <c r="F183" s="66"/>
      <c r="G183" s="66"/>
      <c r="H183" s="66"/>
      <c r="I183" s="192"/>
      <c r="J183" s="66"/>
      <c r="K183" s="66"/>
      <c r="L183" s="43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</sheetData>
  <sheetProtection sheet="1" autoFilter="0" formatColumns="0" formatRows="0" objects="1" scenarios="1" spinCount="100000" saltValue="jgIBjtZlwC6XMgdN4rYZLi7/w7Lr0UHNN2F6aqH0hv/XYCjXyTWBj3dInAE8bIxwRPpa5Pq//jFMCEwQn7ezyA==" hashValue="r7SesDeE6JcDKtWsZNOvggj1a2xb/TO1UEA5ws4TsuwBekFR1sQK24eGzzW7hkau1Z8dEwNkZ6oFWm9fxMmZhw==" algorithmName="SHA-512" password="CC35"/>
  <autoFilter ref="C131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>
      <c r="B8" s="19"/>
      <c r="D8" s="152" t="s">
        <v>146</v>
      </c>
      <c r="L8" s="19"/>
    </row>
    <row r="9" s="1" customFormat="1" ht="16.5" customHeight="1">
      <c r="B9" s="19"/>
      <c r="E9" s="153" t="s">
        <v>1042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148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1043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150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1291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ROUND((SUM(BE132:BE177)),  2)</f>
        <v>0</v>
      </c>
      <c r="G37" s="37"/>
      <c r="H37" s="37"/>
      <c r="I37" s="171">
        <v>0.20999999999999999</v>
      </c>
      <c r="J37" s="170">
        <f>ROUND(((SUM(BE132:BE177))*I37),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ROUND((SUM(BF132:BF177)),  2)</f>
        <v>0</v>
      </c>
      <c r="G38" s="37"/>
      <c r="H38" s="37"/>
      <c r="I38" s="171">
        <v>0.14999999999999999</v>
      </c>
      <c r="J38" s="170">
        <f>ROUND(((SUM(BF132:BF177))*I38),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ROUND((SUM(BG132:BG177)),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ROUND((SUM(BH132:BH177)),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ROUND((SUM(BI132:BI177)),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1042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148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1043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150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X.d.c - Vzduchotechnika 3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153</v>
      </c>
      <c r="D98" s="199"/>
      <c r="E98" s="199"/>
      <c r="F98" s="199"/>
      <c r="G98" s="199"/>
      <c r="H98" s="199"/>
      <c r="I98" s="200"/>
      <c r="J98" s="201" t="s">
        <v>154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155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156</v>
      </c>
    </row>
    <row r="101" s="9" customFormat="1" ht="24.96" customHeight="1">
      <c r="A101" s="9"/>
      <c r="B101" s="203"/>
      <c r="C101" s="204"/>
      <c r="D101" s="205" t="s">
        <v>821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822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823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824</v>
      </c>
      <c r="E104" s="206"/>
      <c r="F104" s="206"/>
      <c r="G104" s="206"/>
      <c r="H104" s="206"/>
      <c r="I104" s="207"/>
      <c r="J104" s="208">
        <f>J141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825</v>
      </c>
      <c r="E105" s="206"/>
      <c r="F105" s="206"/>
      <c r="G105" s="206"/>
      <c r="H105" s="206"/>
      <c r="I105" s="207"/>
      <c r="J105" s="208">
        <f>J145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826</v>
      </c>
      <c r="E106" s="206"/>
      <c r="F106" s="206"/>
      <c r="G106" s="206"/>
      <c r="H106" s="206"/>
      <c r="I106" s="207"/>
      <c r="J106" s="208">
        <f>J148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827</v>
      </c>
      <c r="E107" s="206"/>
      <c r="F107" s="206"/>
      <c r="G107" s="206"/>
      <c r="H107" s="206"/>
      <c r="I107" s="207"/>
      <c r="J107" s="208">
        <f>J168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828</v>
      </c>
      <c r="E108" s="206"/>
      <c r="F108" s="206"/>
      <c r="G108" s="206"/>
      <c r="H108" s="206"/>
      <c r="I108" s="207"/>
      <c r="J108" s="208">
        <f>J173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173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T, X - 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146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1042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148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1043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150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X.d.c - Vzduchotechnika 3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174</v>
      </c>
      <c r="D131" s="219" t="s">
        <v>58</v>
      </c>
      <c r="E131" s="219" t="s">
        <v>54</v>
      </c>
      <c r="F131" s="219" t="s">
        <v>55</v>
      </c>
      <c r="G131" s="219" t="s">
        <v>175</v>
      </c>
      <c r="H131" s="219" t="s">
        <v>176</v>
      </c>
      <c r="I131" s="220" t="s">
        <v>177</v>
      </c>
      <c r="J131" s="221" t="s">
        <v>154</v>
      </c>
      <c r="K131" s="222" t="s">
        <v>178</v>
      </c>
      <c r="L131" s="223"/>
      <c r="M131" s="99" t="s">
        <v>1</v>
      </c>
      <c r="N131" s="100" t="s">
        <v>37</v>
      </c>
      <c r="O131" s="100" t="s">
        <v>179</v>
      </c>
      <c r="P131" s="100" t="s">
        <v>180</v>
      </c>
      <c r="Q131" s="100" t="s">
        <v>181</v>
      </c>
      <c r="R131" s="100" t="s">
        <v>182</v>
      </c>
      <c r="S131" s="100" t="s">
        <v>183</v>
      </c>
      <c r="T131" s="101" t="s">
        <v>184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185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P133+P135+P137+P141+P145+P148+P168+P173</f>
        <v>0</v>
      </c>
      <c r="Q132" s="103"/>
      <c r="R132" s="226">
        <f>R133+R135+R137+R141+R145+R148+R168+R173</f>
        <v>0</v>
      </c>
      <c r="S132" s="103"/>
      <c r="T132" s="227">
        <f>T133+T135+T137+T141+T145+T148+T168+T173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156</v>
      </c>
      <c r="BK132" s="228">
        <f>BK133+BK135+BK137+BK141+BK145+BK148+BK168+BK173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606</v>
      </c>
      <c r="F133" s="232" t="s">
        <v>829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188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190</v>
      </c>
      <c r="E134" s="246" t="s">
        <v>1292</v>
      </c>
      <c r="F134" s="247" t="s">
        <v>831</v>
      </c>
      <c r="G134" s="248" t="s">
        <v>300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194</v>
      </c>
      <c r="AT134" s="257" t="s">
        <v>190</v>
      </c>
      <c r="AU134" s="257" t="s">
        <v>80</v>
      </c>
      <c r="AY134" s="16" t="s">
        <v>188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194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636</v>
      </c>
      <c r="F135" s="232" t="s">
        <v>832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188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190</v>
      </c>
      <c r="E136" s="246" t="s">
        <v>965</v>
      </c>
      <c r="F136" s="247" t="s">
        <v>834</v>
      </c>
      <c r="G136" s="248" t="s">
        <v>300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194</v>
      </c>
      <c r="AT136" s="257" t="s">
        <v>190</v>
      </c>
      <c r="AU136" s="257" t="s">
        <v>80</v>
      </c>
      <c r="AY136" s="16" t="s">
        <v>188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194</v>
      </c>
      <c r="BM136" s="257" t="s">
        <v>194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670</v>
      </c>
      <c r="F137" s="232" t="s">
        <v>835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SUM(P138:P140)</f>
        <v>0</v>
      </c>
      <c r="Q137" s="237"/>
      <c r="R137" s="238">
        <f>SUM(R138:R140)</f>
        <v>0</v>
      </c>
      <c r="S137" s="237"/>
      <c r="T137" s="23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188</v>
      </c>
      <c r="BK137" s="242">
        <f>SUM(BK138:BK140)</f>
        <v>0</v>
      </c>
    </row>
    <row r="138" s="2" customFormat="1" ht="16.5" customHeight="1">
      <c r="A138" s="37"/>
      <c r="B138" s="38"/>
      <c r="C138" s="245" t="s">
        <v>73</v>
      </c>
      <c r="D138" s="245" t="s">
        <v>190</v>
      </c>
      <c r="E138" s="246" t="s">
        <v>1219</v>
      </c>
      <c r="F138" s="247" t="s">
        <v>837</v>
      </c>
      <c r="G138" s="248" t="s">
        <v>300</v>
      </c>
      <c r="H138" s="249">
        <v>6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194</v>
      </c>
      <c r="AT138" s="257" t="s">
        <v>190</v>
      </c>
      <c r="AU138" s="257" t="s">
        <v>80</v>
      </c>
      <c r="AY138" s="16" t="s">
        <v>188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194</v>
      </c>
      <c r="BM138" s="257" t="s">
        <v>228</v>
      </c>
    </row>
    <row r="139" s="2" customFormat="1" ht="16.5" customHeight="1">
      <c r="A139" s="37"/>
      <c r="B139" s="38"/>
      <c r="C139" s="245" t="s">
        <v>73</v>
      </c>
      <c r="D139" s="245" t="s">
        <v>190</v>
      </c>
      <c r="E139" s="246" t="s">
        <v>1220</v>
      </c>
      <c r="F139" s="247" t="s">
        <v>841</v>
      </c>
      <c r="G139" s="248" t="s">
        <v>300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194</v>
      </c>
      <c r="AT139" s="257" t="s">
        <v>190</v>
      </c>
      <c r="AU139" s="257" t="s">
        <v>80</v>
      </c>
      <c r="AY139" s="16" t="s">
        <v>188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194</v>
      </c>
      <c r="BM139" s="257" t="s">
        <v>266</v>
      </c>
    </row>
    <row r="140" s="2" customFormat="1" ht="16.5" customHeight="1">
      <c r="A140" s="37"/>
      <c r="B140" s="38"/>
      <c r="C140" s="245" t="s">
        <v>73</v>
      </c>
      <c r="D140" s="245" t="s">
        <v>190</v>
      </c>
      <c r="E140" s="246" t="s">
        <v>1266</v>
      </c>
      <c r="F140" s="247" t="s">
        <v>843</v>
      </c>
      <c r="G140" s="248" t="s">
        <v>300</v>
      </c>
      <c r="H140" s="249">
        <v>2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194</v>
      </c>
      <c r="AT140" s="257" t="s">
        <v>190</v>
      </c>
      <c r="AU140" s="257" t="s">
        <v>80</v>
      </c>
      <c r="AY140" s="16" t="s">
        <v>188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194</v>
      </c>
      <c r="BM140" s="257" t="s">
        <v>297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686</v>
      </c>
      <c r="F141" s="232" t="s">
        <v>844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SUM(P142:P144)</f>
        <v>0</v>
      </c>
      <c r="Q141" s="237"/>
      <c r="R141" s="238">
        <f>SUM(R142:R144)</f>
        <v>0</v>
      </c>
      <c r="S141" s="237"/>
      <c r="T141" s="239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188</v>
      </c>
      <c r="BK141" s="242">
        <f>SUM(BK142:BK144)</f>
        <v>0</v>
      </c>
    </row>
    <row r="142" s="2" customFormat="1" ht="16.5" customHeight="1">
      <c r="A142" s="37"/>
      <c r="B142" s="38"/>
      <c r="C142" s="245" t="s">
        <v>73</v>
      </c>
      <c r="D142" s="245" t="s">
        <v>190</v>
      </c>
      <c r="E142" s="246" t="s">
        <v>967</v>
      </c>
      <c r="F142" s="247" t="s">
        <v>846</v>
      </c>
      <c r="G142" s="248" t="s">
        <v>300</v>
      </c>
      <c r="H142" s="249">
        <v>2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194</v>
      </c>
      <c r="AT142" s="257" t="s">
        <v>190</v>
      </c>
      <c r="AU142" s="257" t="s">
        <v>80</v>
      </c>
      <c r="AY142" s="16" t="s">
        <v>188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194</v>
      </c>
      <c r="BM142" s="257" t="s">
        <v>321</v>
      </c>
    </row>
    <row r="143" s="2" customFormat="1" ht="16.5" customHeight="1">
      <c r="A143" s="37"/>
      <c r="B143" s="38"/>
      <c r="C143" s="245" t="s">
        <v>73</v>
      </c>
      <c r="D143" s="245" t="s">
        <v>190</v>
      </c>
      <c r="E143" s="246" t="s">
        <v>968</v>
      </c>
      <c r="F143" s="247" t="s">
        <v>848</v>
      </c>
      <c r="G143" s="248" t="s">
        <v>300</v>
      </c>
      <c r="H143" s="249">
        <v>2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194</v>
      </c>
      <c r="AT143" s="257" t="s">
        <v>190</v>
      </c>
      <c r="AU143" s="257" t="s">
        <v>80</v>
      </c>
      <c r="AY143" s="16" t="s">
        <v>188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194</v>
      </c>
      <c r="BM143" s="257" t="s">
        <v>333</v>
      </c>
    </row>
    <row r="144" s="2" customFormat="1" ht="16.5" customHeight="1">
      <c r="A144" s="37"/>
      <c r="B144" s="38"/>
      <c r="C144" s="245" t="s">
        <v>73</v>
      </c>
      <c r="D144" s="245" t="s">
        <v>190</v>
      </c>
      <c r="E144" s="246" t="s">
        <v>1267</v>
      </c>
      <c r="F144" s="247" t="s">
        <v>850</v>
      </c>
      <c r="G144" s="248" t="s">
        <v>300</v>
      </c>
      <c r="H144" s="249">
        <v>2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194</v>
      </c>
      <c r="AT144" s="257" t="s">
        <v>190</v>
      </c>
      <c r="AU144" s="257" t="s">
        <v>80</v>
      </c>
      <c r="AY144" s="16" t="s">
        <v>188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194</v>
      </c>
      <c r="BM144" s="257" t="s">
        <v>345</v>
      </c>
    </row>
    <row r="145" s="12" customFormat="1" ht="25.92" customHeight="1">
      <c r="A145" s="12"/>
      <c r="B145" s="229"/>
      <c r="C145" s="230"/>
      <c r="D145" s="231" t="s">
        <v>72</v>
      </c>
      <c r="E145" s="232" t="s">
        <v>755</v>
      </c>
      <c r="F145" s="232" t="s">
        <v>851</v>
      </c>
      <c r="G145" s="230"/>
      <c r="H145" s="230"/>
      <c r="I145" s="233"/>
      <c r="J145" s="234">
        <f>BK145</f>
        <v>0</v>
      </c>
      <c r="K145" s="230"/>
      <c r="L145" s="235"/>
      <c r="M145" s="236"/>
      <c r="N145" s="237"/>
      <c r="O145" s="237"/>
      <c r="P145" s="238">
        <f>SUM(P146:P147)</f>
        <v>0</v>
      </c>
      <c r="Q145" s="237"/>
      <c r="R145" s="238">
        <f>SUM(R146:R147)</f>
        <v>0</v>
      </c>
      <c r="S145" s="237"/>
      <c r="T145" s="23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0" t="s">
        <v>80</v>
      </c>
      <c r="AT145" s="241" t="s">
        <v>72</v>
      </c>
      <c r="AU145" s="241" t="s">
        <v>73</v>
      </c>
      <c r="AY145" s="240" t="s">
        <v>188</v>
      </c>
      <c r="BK145" s="242">
        <f>SUM(BK146:BK147)</f>
        <v>0</v>
      </c>
    </row>
    <row r="146" s="2" customFormat="1" ht="16.5" customHeight="1">
      <c r="A146" s="37"/>
      <c r="B146" s="38"/>
      <c r="C146" s="245" t="s">
        <v>73</v>
      </c>
      <c r="D146" s="245" t="s">
        <v>190</v>
      </c>
      <c r="E146" s="246" t="s">
        <v>1268</v>
      </c>
      <c r="F146" s="247" t="s">
        <v>853</v>
      </c>
      <c r="G146" s="248" t="s">
        <v>300</v>
      </c>
      <c r="H146" s="249">
        <v>4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194</v>
      </c>
      <c r="AT146" s="257" t="s">
        <v>190</v>
      </c>
      <c r="AU146" s="257" t="s">
        <v>80</v>
      </c>
      <c r="AY146" s="16" t="s">
        <v>188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194</v>
      </c>
      <c r="BM146" s="257" t="s">
        <v>354</v>
      </c>
    </row>
    <row r="147" s="2" customFormat="1" ht="16.5" customHeight="1">
      <c r="A147" s="37"/>
      <c r="B147" s="38"/>
      <c r="C147" s="245" t="s">
        <v>73</v>
      </c>
      <c r="D147" s="245" t="s">
        <v>190</v>
      </c>
      <c r="E147" s="246" t="s">
        <v>1269</v>
      </c>
      <c r="F147" s="247" t="s">
        <v>855</v>
      </c>
      <c r="G147" s="248" t="s">
        <v>300</v>
      </c>
      <c r="H147" s="249">
        <v>2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194</v>
      </c>
      <c r="AT147" s="257" t="s">
        <v>190</v>
      </c>
      <c r="AU147" s="257" t="s">
        <v>80</v>
      </c>
      <c r="AY147" s="16" t="s">
        <v>188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194</v>
      </c>
      <c r="BM147" s="257" t="s">
        <v>366</v>
      </c>
    </row>
    <row r="148" s="12" customFormat="1" ht="25.92" customHeight="1">
      <c r="A148" s="12"/>
      <c r="B148" s="229"/>
      <c r="C148" s="230"/>
      <c r="D148" s="231" t="s">
        <v>72</v>
      </c>
      <c r="E148" s="232" t="s">
        <v>759</v>
      </c>
      <c r="F148" s="232" t="s">
        <v>856</v>
      </c>
      <c r="G148" s="230"/>
      <c r="H148" s="230"/>
      <c r="I148" s="233"/>
      <c r="J148" s="234">
        <f>BK148</f>
        <v>0</v>
      </c>
      <c r="K148" s="230"/>
      <c r="L148" s="235"/>
      <c r="M148" s="236"/>
      <c r="N148" s="237"/>
      <c r="O148" s="237"/>
      <c r="P148" s="238">
        <f>SUM(P149:P167)</f>
        <v>0</v>
      </c>
      <c r="Q148" s="237"/>
      <c r="R148" s="238">
        <f>SUM(R149:R167)</f>
        <v>0</v>
      </c>
      <c r="S148" s="237"/>
      <c r="T148" s="239">
        <f>SUM(T149:T167)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0" t="s">
        <v>80</v>
      </c>
      <c r="AT148" s="241" t="s">
        <v>72</v>
      </c>
      <c r="AU148" s="241" t="s">
        <v>73</v>
      </c>
      <c r="AY148" s="240" t="s">
        <v>188</v>
      </c>
      <c r="BK148" s="242">
        <f>SUM(BK149:BK167)</f>
        <v>0</v>
      </c>
    </row>
    <row r="149" s="2" customFormat="1" ht="21.75" customHeight="1">
      <c r="A149" s="37"/>
      <c r="B149" s="38"/>
      <c r="C149" s="245" t="s">
        <v>73</v>
      </c>
      <c r="D149" s="245" t="s">
        <v>190</v>
      </c>
      <c r="E149" s="246" t="s">
        <v>1224</v>
      </c>
      <c r="F149" s="247" t="s">
        <v>858</v>
      </c>
      <c r="G149" s="248" t="s">
        <v>763</v>
      </c>
      <c r="H149" s="249">
        <v>10.392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194</v>
      </c>
      <c r="AT149" s="257" t="s">
        <v>190</v>
      </c>
      <c r="AU149" s="257" t="s">
        <v>80</v>
      </c>
      <c r="AY149" s="16" t="s">
        <v>188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194</v>
      </c>
      <c r="BM149" s="257" t="s">
        <v>377</v>
      </c>
    </row>
    <row r="150" s="2" customFormat="1" ht="21.75" customHeight="1">
      <c r="A150" s="37"/>
      <c r="B150" s="38"/>
      <c r="C150" s="245" t="s">
        <v>73</v>
      </c>
      <c r="D150" s="245" t="s">
        <v>190</v>
      </c>
      <c r="E150" s="246" t="s">
        <v>1270</v>
      </c>
      <c r="F150" s="247" t="s">
        <v>860</v>
      </c>
      <c r="G150" s="248" t="s">
        <v>763</v>
      </c>
      <c r="H150" s="249">
        <v>38.183999999999998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194</v>
      </c>
      <c r="AT150" s="257" t="s">
        <v>190</v>
      </c>
      <c r="AU150" s="257" t="s">
        <v>80</v>
      </c>
      <c r="AY150" s="16" t="s">
        <v>188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194</v>
      </c>
      <c r="BM150" s="257" t="s">
        <v>391</v>
      </c>
    </row>
    <row r="151" s="2" customFormat="1" ht="21.75" customHeight="1">
      <c r="A151" s="37"/>
      <c r="B151" s="38"/>
      <c r="C151" s="245" t="s">
        <v>73</v>
      </c>
      <c r="D151" s="245" t="s">
        <v>190</v>
      </c>
      <c r="E151" s="246" t="s">
        <v>1271</v>
      </c>
      <c r="F151" s="247" t="s">
        <v>864</v>
      </c>
      <c r="G151" s="248" t="s">
        <v>763</v>
      </c>
      <c r="H151" s="249">
        <v>16.295999999999999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194</v>
      </c>
      <c r="AT151" s="257" t="s">
        <v>190</v>
      </c>
      <c r="AU151" s="257" t="s">
        <v>80</v>
      </c>
      <c r="AY151" s="16" t="s">
        <v>188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194</v>
      </c>
      <c r="BM151" s="257" t="s">
        <v>399</v>
      </c>
    </row>
    <row r="152" s="2" customFormat="1" ht="21.75" customHeight="1">
      <c r="A152" s="37"/>
      <c r="B152" s="38"/>
      <c r="C152" s="245" t="s">
        <v>73</v>
      </c>
      <c r="D152" s="245" t="s">
        <v>190</v>
      </c>
      <c r="E152" s="246" t="s">
        <v>1293</v>
      </c>
      <c r="F152" s="247" t="s">
        <v>1294</v>
      </c>
      <c r="G152" s="248" t="s">
        <v>300</v>
      </c>
      <c r="H152" s="249">
        <v>1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194</v>
      </c>
      <c r="AT152" s="257" t="s">
        <v>190</v>
      </c>
      <c r="AU152" s="257" t="s">
        <v>80</v>
      </c>
      <c r="AY152" s="16" t="s">
        <v>188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194</v>
      </c>
      <c r="BM152" s="257" t="s">
        <v>410</v>
      </c>
    </row>
    <row r="153" s="2" customFormat="1" ht="21.75" customHeight="1">
      <c r="A153" s="37"/>
      <c r="B153" s="38"/>
      <c r="C153" s="245" t="s">
        <v>73</v>
      </c>
      <c r="D153" s="245" t="s">
        <v>190</v>
      </c>
      <c r="E153" s="246" t="s">
        <v>1233</v>
      </c>
      <c r="F153" s="247" t="s">
        <v>870</v>
      </c>
      <c r="G153" s="248" t="s">
        <v>300</v>
      </c>
      <c r="H153" s="249">
        <v>5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194</v>
      </c>
      <c r="AT153" s="257" t="s">
        <v>190</v>
      </c>
      <c r="AU153" s="257" t="s">
        <v>80</v>
      </c>
      <c r="AY153" s="16" t="s">
        <v>188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194</v>
      </c>
      <c r="BM153" s="257" t="s">
        <v>427</v>
      </c>
    </row>
    <row r="154" s="2" customFormat="1" ht="21.75" customHeight="1">
      <c r="A154" s="37"/>
      <c r="B154" s="38"/>
      <c r="C154" s="245" t="s">
        <v>73</v>
      </c>
      <c r="D154" s="245" t="s">
        <v>190</v>
      </c>
      <c r="E154" s="246" t="s">
        <v>1234</v>
      </c>
      <c r="F154" s="247" t="s">
        <v>872</v>
      </c>
      <c r="G154" s="248" t="s">
        <v>300</v>
      </c>
      <c r="H154" s="249">
        <v>9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194</v>
      </c>
      <c r="AT154" s="257" t="s">
        <v>190</v>
      </c>
      <c r="AU154" s="257" t="s">
        <v>80</v>
      </c>
      <c r="AY154" s="16" t="s">
        <v>188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194</v>
      </c>
      <c r="BM154" s="257" t="s">
        <v>437</v>
      </c>
    </row>
    <row r="155" s="2" customFormat="1" ht="21.75" customHeight="1">
      <c r="A155" s="37"/>
      <c r="B155" s="38"/>
      <c r="C155" s="245" t="s">
        <v>73</v>
      </c>
      <c r="D155" s="245" t="s">
        <v>190</v>
      </c>
      <c r="E155" s="246" t="s">
        <v>1273</v>
      </c>
      <c r="F155" s="247" t="s">
        <v>874</v>
      </c>
      <c r="G155" s="248" t="s">
        <v>300</v>
      </c>
      <c r="H155" s="249">
        <v>7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194</v>
      </c>
      <c r="AT155" s="257" t="s">
        <v>190</v>
      </c>
      <c r="AU155" s="257" t="s">
        <v>80</v>
      </c>
      <c r="AY155" s="16" t="s">
        <v>188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194</v>
      </c>
      <c r="BM155" s="257" t="s">
        <v>447</v>
      </c>
    </row>
    <row r="156" s="2" customFormat="1" ht="21.75" customHeight="1">
      <c r="A156" s="37"/>
      <c r="B156" s="38"/>
      <c r="C156" s="245" t="s">
        <v>73</v>
      </c>
      <c r="D156" s="245" t="s">
        <v>190</v>
      </c>
      <c r="E156" s="246" t="s">
        <v>1235</v>
      </c>
      <c r="F156" s="247" t="s">
        <v>876</v>
      </c>
      <c r="G156" s="248" t="s">
        <v>300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194</v>
      </c>
      <c r="AT156" s="257" t="s">
        <v>190</v>
      </c>
      <c r="AU156" s="257" t="s">
        <v>80</v>
      </c>
      <c r="AY156" s="16" t="s">
        <v>188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194</v>
      </c>
      <c r="BM156" s="257" t="s">
        <v>457</v>
      </c>
    </row>
    <row r="157" s="2" customFormat="1" ht="33" customHeight="1">
      <c r="A157" s="37"/>
      <c r="B157" s="38"/>
      <c r="C157" s="245" t="s">
        <v>73</v>
      </c>
      <c r="D157" s="245" t="s">
        <v>190</v>
      </c>
      <c r="E157" s="246" t="s">
        <v>1236</v>
      </c>
      <c r="F157" s="247" t="s">
        <v>878</v>
      </c>
      <c r="G157" s="248" t="s">
        <v>300</v>
      </c>
      <c r="H157" s="249">
        <v>4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194</v>
      </c>
      <c r="AT157" s="257" t="s">
        <v>190</v>
      </c>
      <c r="AU157" s="257" t="s">
        <v>80</v>
      </c>
      <c r="AY157" s="16" t="s">
        <v>188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194</v>
      </c>
      <c r="BM157" s="257" t="s">
        <v>465</v>
      </c>
    </row>
    <row r="158" s="2" customFormat="1" ht="21.75" customHeight="1">
      <c r="A158" s="37"/>
      <c r="B158" s="38"/>
      <c r="C158" s="245" t="s">
        <v>73</v>
      </c>
      <c r="D158" s="245" t="s">
        <v>190</v>
      </c>
      <c r="E158" s="246" t="s">
        <v>1237</v>
      </c>
      <c r="F158" s="247" t="s">
        <v>880</v>
      </c>
      <c r="G158" s="248" t="s">
        <v>300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194</v>
      </c>
      <c r="AT158" s="257" t="s">
        <v>190</v>
      </c>
      <c r="AU158" s="257" t="s">
        <v>80</v>
      </c>
      <c r="AY158" s="16" t="s">
        <v>188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194</v>
      </c>
      <c r="BM158" s="257" t="s">
        <v>473</v>
      </c>
    </row>
    <row r="159" s="2" customFormat="1" ht="21.75" customHeight="1">
      <c r="A159" s="37"/>
      <c r="B159" s="38"/>
      <c r="C159" s="245" t="s">
        <v>73</v>
      </c>
      <c r="D159" s="245" t="s">
        <v>190</v>
      </c>
      <c r="E159" s="246" t="s">
        <v>1238</v>
      </c>
      <c r="F159" s="247" t="s">
        <v>882</v>
      </c>
      <c r="G159" s="248" t="s">
        <v>300</v>
      </c>
      <c r="H159" s="249">
        <v>4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194</v>
      </c>
      <c r="AT159" s="257" t="s">
        <v>190</v>
      </c>
      <c r="AU159" s="257" t="s">
        <v>80</v>
      </c>
      <c r="AY159" s="16" t="s">
        <v>188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194</v>
      </c>
      <c r="BM159" s="257" t="s">
        <v>481</v>
      </c>
    </row>
    <row r="160" s="2" customFormat="1" ht="16.5" customHeight="1">
      <c r="A160" s="37"/>
      <c r="B160" s="38"/>
      <c r="C160" s="245" t="s">
        <v>73</v>
      </c>
      <c r="D160" s="245" t="s">
        <v>190</v>
      </c>
      <c r="E160" s="246" t="s">
        <v>1240</v>
      </c>
      <c r="F160" s="247" t="s">
        <v>886</v>
      </c>
      <c r="G160" s="248" t="s">
        <v>300</v>
      </c>
      <c r="H160" s="249">
        <v>5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194</v>
      </c>
      <c r="AT160" s="257" t="s">
        <v>190</v>
      </c>
      <c r="AU160" s="257" t="s">
        <v>80</v>
      </c>
      <c r="AY160" s="16" t="s">
        <v>188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194</v>
      </c>
      <c r="BM160" s="257" t="s">
        <v>489</v>
      </c>
    </row>
    <row r="161" s="2" customFormat="1" ht="16.5" customHeight="1">
      <c r="A161" s="37"/>
      <c r="B161" s="38"/>
      <c r="C161" s="245" t="s">
        <v>73</v>
      </c>
      <c r="D161" s="245" t="s">
        <v>190</v>
      </c>
      <c r="E161" s="246" t="s">
        <v>1241</v>
      </c>
      <c r="F161" s="247" t="s">
        <v>888</v>
      </c>
      <c r="G161" s="248" t="s">
        <v>300</v>
      </c>
      <c r="H161" s="249">
        <v>2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194</v>
      </c>
      <c r="AT161" s="257" t="s">
        <v>190</v>
      </c>
      <c r="AU161" s="257" t="s">
        <v>80</v>
      </c>
      <c r="AY161" s="16" t="s">
        <v>188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194</v>
      </c>
      <c r="BM161" s="257" t="s">
        <v>499</v>
      </c>
    </row>
    <row r="162" s="2" customFormat="1" ht="16.5" customHeight="1">
      <c r="A162" s="37"/>
      <c r="B162" s="38"/>
      <c r="C162" s="245" t="s">
        <v>73</v>
      </c>
      <c r="D162" s="245" t="s">
        <v>190</v>
      </c>
      <c r="E162" s="246" t="s">
        <v>1242</v>
      </c>
      <c r="F162" s="247" t="s">
        <v>890</v>
      </c>
      <c r="G162" s="248" t="s">
        <v>300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194</v>
      </c>
      <c r="AT162" s="257" t="s">
        <v>190</v>
      </c>
      <c r="AU162" s="257" t="s">
        <v>80</v>
      </c>
      <c r="AY162" s="16" t="s">
        <v>188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194</v>
      </c>
      <c r="BM162" s="257" t="s">
        <v>507</v>
      </c>
    </row>
    <row r="163" s="2" customFormat="1" ht="16.5" customHeight="1">
      <c r="A163" s="37"/>
      <c r="B163" s="38"/>
      <c r="C163" s="245" t="s">
        <v>73</v>
      </c>
      <c r="D163" s="245" t="s">
        <v>190</v>
      </c>
      <c r="E163" s="246" t="s">
        <v>983</v>
      </c>
      <c r="F163" s="247" t="s">
        <v>1295</v>
      </c>
      <c r="G163" s="248" t="s">
        <v>300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194</v>
      </c>
      <c r="AT163" s="257" t="s">
        <v>190</v>
      </c>
      <c r="AU163" s="257" t="s">
        <v>80</v>
      </c>
      <c r="AY163" s="16" t="s">
        <v>188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194</v>
      </c>
      <c r="BM163" s="257" t="s">
        <v>515</v>
      </c>
    </row>
    <row r="164" s="2" customFormat="1" ht="16.5" customHeight="1">
      <c r="A164" s="37"/>
      <c r="B164" s="38"/>
      <c r="C164" s="245" t="s">
        <v>73</v>
      </c>
      <c r="D164" s="245" t="s">
        <v>190</v>
      </c>
      <c r="E164" s="246" t="s">
        <v>1296</v>
      </c>
      <c r="F164" s="247" t="s">
        <v>935</v>
      </c>
      <c r="G164" s="248" t="s">
        <v>300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194</v>
      </c>
      <c r="AT164" s="257" t="s">
        <v>190</v>
      </c>
      <c r="AU164" s="257" t="s">
        <v>80</v>
      </c>
      <c r="AY164" s="16" t="s">
        <v>188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194</v>
      </c>
      <c r="BM164" s="257" t="s">
        <v>523</v>
      </c>
    </row>
    <row r="165" s="2" customFormat="1" ht="16.5" customHeight="1">
      <c r="A165" s="37"/>
      <c r="B165" s="38"/>
      <c r="C165" s="245" t="s">
        <v>73</v>
      </c>
      <c r="D165" s="245" t="s">
        <v>190</v>
      </c>
      <c r="E165" s="246" t="s">
        <v>985</v>
      </c>
      <c r="F165" s="247" t="s">
        <v>937</v>
      </c>
      <c r="G165" s="248" t="s">
        <v>300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194</v>
      </c>
      <c r="AT165" s="257" t="s">
        <v>190</v>
      </c>
      <c r="AU165" s="257" t="s">
        <v>80</v>
      </c>
      <c r="AY165" s="16" t="s">
        <v>188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194</v>
      </c>
      <c r="BM165" s="257" t="s">
        <v>531</v>
      </c>
    </row>
    <row r="166" s="2" customFormat="1" ht="16.5" customHeight="1">
      <c r="A166" s="37"/>
      <c r="B166" s="38"/>
      <c r="C166" s="245" t="s">
        <v>73</v>
      </c>
      <c r="D166" s="245" t="s">
        <v>190</v>
      </c>
      <c r="E166" s="246" t="s">
        <v>1245</v>
      </c>
      <c r="F166" s="247" t="s">
        <v>898</v>
      </c>
      <c r="G166" s="248" t="s">
        <v>300</v>
      </c>
      <c r="H166" s="249">
        <v>3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194</v>
      </c>
      <c r="AT166" s="257" t="s">
        <v>190</v>
      </c>
      <c r="AU166" s="257" t="s">
        <v>80</v>
      </c>
      <c r="AY166" s="16" t="s">
        <v>188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194</v>
      </c>
      <c r="BM166" s="257" t="s">
        <v>541</v>
      </c>
    </row>
    <row r="167" s="2" customFormat="1" ht="16.5" customHeight="1">
      <c r="A167" s="37"/>
      <c r="B167" s="38"/>
      <c r="C167" s="245" t="s">
        <v>73</v>
      </c>
      <c r="D167" s="245" t="s">
        <v>190</v>
      </c>
      <c r="E167" s="246" t="s">
        <v>1248</v>
      </c>
      <c r="F167" s="247" t="s">
        <v>904</v>
      </c>
      <c r="G167" s="248" t="s">
        <v>300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194</v>
      </c>
      <c r="AT167" s="257" t="s">
        <v>190</v>
      </c>
      <c r="AU167" s="257" t="s">
        <v>80</v>
      </c>
      <c r="AY167" s="16" t="s">
        <v>188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194</v>
      </c>
      <c r="BM167" s="257" t="s">
        <v>553</v>
      </c>
    </row>
    <row r="168" s="12" customFormat="1" ht="25.92" customHeight="1">
      <c r="A168" s="12"/>
      <c r="B168" s="229"/>
      <c r="C168" s="230"/>
      <c r="D168" s="231" t="s">
        <v>72</v>
      </c>
      <c r="E168" s="232" t="s">
        <v>774</v>
      </c>
      <c r="F168" s="232" t="s">
        <v>905</v>
      </c>
      <c r="G168" s="230"/>
      <c r="H168" s="230"/>
      <c r="I168" s="233"/>
      <c r="J168" s="234">
        <f>BK168</f>
        <v>0</v>
      </c>
      <c r="K168" s="230"/>
      <c r="L168" s="235"/>
      <c r="M168" s="236"/>
      <c r="N168" s="237"/>
      <c r="O168" s="237"/>
      <c r="P168" s="238">
        <f>SUM(P169:P172)</f>
        <v>0</v>
      </c>
      <c r="Q168" s="237"/>
      <c r="R168" s="238">
        <f>SUM(R169:R172)</f>
        <v>0</v>
      </c>
      <c r="S168" s="237"/>
      <c r="T168" s="239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0" t="s">
        <v>80</v>
      </c>
      <c r="AT168" s="241" t="s">
        <v>72</v>
      </c>
      <c r="AU168" s="241" t="s">
        <v>73</v>
      </c>
      <c r="AY168" s="240" t="s">
        <v>188</v>
      </c>
      <c r="BK168" s="242">
        <f>SUM(BK169:BK172)</f>
        <v>0</v>
      </c>
    </row>
    <row r="169" s="2" customFormat="1" ht="33" customHeight="1">
      <c r="A169" s="37"/>
      <c r="B169" s="38"/>
      <c r="C169" s="245" t="s">
        <v>73</v>
      </c>
      <c r="D169" s="245" t="s">
        <v>190</v>
      </c>
      <c r="E169" s="246" t="s">
        <v>973</v>
      </c>
      <c r="F169" s="247" t="s">
        <v>1279</v>
      </c>
      <c r="G169" s="248" t="s">
        <v>215</v>
      </c>
      <c r="H169" s="249">
        <v>2.9039999999999999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194</v>
      </c>
      <c r="AT169" s="257" t="s">
        <v>190</v>
      </c>
      <c r="AU169" s="257" t="s">
        <v>80</v>
      </c>
      <c r="AY169" s="16" t="s">
        <v>188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194</v>
      </c>
      <c r="BM169" s="257" t="s">
        <v>568</v>
      </c>
    </row>
    <row r="170" s="2" customFormat="1" ht="33" customHeight="1">
      <c r="A170" s="37"/>
      <c r="B170" s="38"/>
      <c r="C170" s="245" t="s">
        <v>73</v>
      </c>
      <c r="D170" s="245" t="s">
        <v>190</v>
      </c>
      <c r="E170" s="246" t="s">
        <v>1288</v>
      </c>
      <c r="F170" s="247" t="s">
        <v>1289</v>
      </c>
      <c r="G170" s="248" t="s">
        <v>215</v>
      </c>
      <c r="H170" s="249">
        <v>6.2279999999999998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194</v>
      </c>
      <c r="AT170" s="257" t="s">
        <v>190</v>
      </c>
      <c r="AU170" s="257" t="s">
        <v>80</v>
      </c>
      <c r="AY170" s="16" t="s">
        <v>188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194</v>
      </c>
      <c r="BM170" s="257" t="s">
        <v>575</v>
      </c>
    </row>
    <row r="171" s="2" customFormat="1" ht="44.25" customHeight="1">
      <c r="A171" s="37"/>
      <c r="B171" s="38"/>
      <c r="C171" s="245" t="s">
        <v>73</v>
      </c>
      <c r="D171" s="245" t="s">
        <v>190</v>
      </c>
      <c r="E171" s="246" t="s">
        <v>974</v>
      </c>
      <c r="F171" s="247" t="s">
        <v>1280</v>
      </c>
      <c r="G171" s="248" t="s">
        <v>215</v>
      </c>
      <c r="H171" s="249">
        <v>3.3239999999999998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194</v>
      </c>
      <c r="AT171" s="257" t="s">
        <v>190</v>
      </c>
      <c r="AU171" s="257" t="s">
        <v>80</v>
      </c>
      <c r="AY171" s="16" t="s">
        <v>188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194</v>
      </c>
      <c r="BM171" s="257" t="s">
        <v>585</v>
      </c>
    </row>
    <row r="172" s="2" customFormat="1" ht="44.25" customHeight="1">
      <c r="A172" s="37"/>
      <c r="B172" s="38"/>
      <c r="C172" s="245" t="s">
        <v>73</v>
      </c>
      <c r="D172" s="245" t="s">
        <v>190</v>
      </c>
      <c r="E172" s="246" t="s">
        <v>1281</v>
      </c>
      <c r="F172" s="247" t="s">
        <v>1282</v>
      </c>
      <c r="G172" s="248" t="s">
        <v>215</v>
      </c>
      <c r="H172" s="249">
        <v>4.8840000000000003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194</v>
      </c>
      <c r="AT172" s="257" t="s">
        <v>190</v>
      </c>
      <c r="AU172" s="257" t="s">
        <v>80</v>
      </c>
      <c r="AY172" s="16" t="s">
        <v>188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194</v>
      </c>
      <c r="BM172" s="257" t="s">
        <v>597</v>
      </c>
    </row>
    <row r="173" s="12" customFormat="1" ht="25.92" customHeight="1">
      <c r="A173" s="12"/>
      <c r="B173" s="229"/>
      <c r="C173" s="230"/>
      <c r="D173" s="231" t="s">
        <v>72</v>
      </c>
      <c r="E173" s="232" t="s">
        <v>786</v>
      </c>
      <c r="F173" s="232" t="s">
        <v>791</v>
      </c>
      <c r="G173" s="230"/>
      <c r="H173" s="230"/>
      <c r="I173" s="233"/>
      <c r="J173" s="234">
        <f>BK173</f>
        <v>0</v>
      </c>
      <c r="K173" s="230"/>
      <c r="L173" s="235"/>
      <c r="M173" s="236"/>
      <c r="N173" s="237"/>
      <c r="O173" s="237"/>
      <c r="P173" s="238">
        <f>SUM(P174:P177)</f>
        <v>0</v>
      </c>
      <c r="Q173" s="237"/>
      <c r="R173" s="238">
        <f>SUM(R174:R177)</f>
        <v>0</v>
      </c>
      <c r="S173" s="237"/>
      <c r="T173" s="239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0" t="s">
        <v>80</v>
      </c>
      <c r="AT173" s="241" t="s">
        <v>72</v>
      </c>
      <c r="AU173" s="241" t="s">
        <v>73</v>
      </c>
      <c r="AY173" s="240" t="s">
        <v>188</v>
      </c>
      <c r="BK173" s="242">
        <f>SUM(BK174:BK177)</f>
        <v>0</v>
      </c>
    </row>
    <row r="174" s="2" customFormat="1" ht="21.75" customHeight="1">
      <c r="A174" s="37"/>
      <c r="B174" s="38"/>
      <c r="C174" s="245" t="s">
        <v>73</v>
      </c>
      <c r="D174" s="245" t="s">
        <v>190</v>
      </c>
      <c r="E174" s="246" t="s">
        <v>1283</v>
      </c>
      <c r="F174" s="247" t="s">
        <v>915</v>
      </c>
      <c r="G174" s="248" t="s">
        <v>193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194</v>
      </c>
      <c r="AT174" s="257" t="s">
        <v>190</v>
      </c>
      <c r="AU174" s="257" t="s">
        <v>80</v>
      </c>
      <c r="AY174" s="16" t="s">
        <v>188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194</v>
      </c>
      <c r="BM174" s="257" t="s">
        <v>230</v>
      </c>
    </row>
    <row r="175" s="2" customFormat="1" ht="16.5" customHeight="1">
      <c r="A175" s="37"/>
      <c r="B175" s="38"/>
      <c r="C175" s="245" t="s">
        <v>73</v>
      </c>
      <c r="D175" s="245" t="s">
        <v>190</v>
      </c>
      <c r="E175" s="246" t="s">
        <v>920</v>
      </c>
      <c r="F175" s="247" t="s">
        <v>917</v>
      </c>
      <c r="G175" s="248" t="s">
        <v>193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194</v>
      </c>
      <c r="AT175" s="257" t="s">
        <v>190</v>
      </c>
      <c r="AU175" s="257" t="s">
        <v>80</v>
      </c>
      <c r="AY175" s="16" t="s">
        <v>188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194</v>
      </c>
      <c r="BM175" s="257" t="s">
        <v>246</v>
      </c>
    </row>
    <row r="176" s="2" customFormat="1" ht="16.5" customHeight="1">
      <c r="A176" s="37"/>
      <c r="B176" s="38"/>
      <c r="C176" s="245" t="s">
        <v>73</v>
      </c>
      <c r="D176" s="245" t="s">
        <v>190</v>
      </c>
      <c r="E176" s="246" t="s">
        <v>1297</v>
      </c>
      <c r="F176" s="247" t="s">
        <v>919</v>
      </c>
      <c r="G176" s="248" t="s">
        <v>193</v>
      </c>
      <c r="H176" s="249">
        <v>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194</v>
      </c>
      <c r="AT176" s="257" t="s">
        <v>190</v>
      </c>
      <c r="AU176" s="257" t="s">
        <v>80</v>
      </c>
      <c r="AY176" s="16" t="s">
        <v>188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194</v>
      </c>
      <c r="BM176" s="257" t="s">
        <v>257</v>
      </c>
    </row>
    <row r="177" s="2" customFormat="1" ht="16.5" customHeight="1">
      <c r="A177" s="37"/>
      <c r="B177" s="38"/>
      <c r="C177" s="245" t="s">
        <v>73</v>
      </c>
      <c r="D177" s="245" t="s">
        <v>190</v>
      </c>
      <c r="E177" s="246" t="s">
        <v>1254</v>
      </c>
      <c r="F177" s="247" t="s">
        <v>409</v>
      </c>
      <c r="G177" s="248" t="s">
        <v>193</v>
      </c>
      <c r="H177" s="249">
        <v>1</v>
      </c>
      <c r="I177" s="250"/>
      <c r="J177" s="251">
        <f>ROUND(I177*H177,2)</f>
        <v>0</v>
      </c>
      <c r="K177" s="252"/>
      <c r="L177" s="43"/>
      <c r="M177" s="295" t="s">
        <v>1</v>
      </c>
      <c r="N177" s="296" t="s">
        <v>39</v>
      </c>
      <c r="O177" s="297"/>
      <c r="P177" s="298">
        <f>O177*H177</f>
        <v>0</v>
      </c>
      <c r="Q177" s="298">
        <v>0</v>
      </c>
      <c r="R177" s="298">
        <f>Q177*H177</f>
        <v>0</v>
      </c>
      <c r="S177" s="298">
        <v>0</v>
      </c>
      <c r="T177" s="29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194</v>
      </c>
      <c r="AT177" s="257" t="s">
        <v>190</v>
      </c>
      <c r="AU177" s="257" t="s">
        <v>80</v>
      </c>
      <c r="AY177" s="16" t="s">
        <v>188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194</v>
      </c>
      <c r="BM177" s="257" t="s">
        <v>679</v>
      </c>
    </row>
    <row r="178" s="2" customFormat="1" ht="6.96" customHeight="1">
      <c r="A178" s="37"/>
      <c r="B178" s="65"/>
      <c r="C178" s="66"/>
      <c r="D178" s="66"/>
      <c r="E178" s="66"/>
      <c r="F178" s="66"/>
      <c r="G178" s="66"/>
      <c r="H178" s="66"/>
      <c r="I178" s="192"/>
      <c r="J178" s="66"/>
      <c r="K178" s="66"/>
      <c r="L178" s="43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sheet="1" autoFilter="0" formatColumns="0" formatRows="0" objects="1" scenarios="1" spinCount="100000" saltValue="vEryWLtQTxEz+DjmM3KXqCXqeq0DRlDvdGYdjc1kATtac8MRXR0vHwPNUHQe0h6jMtein3OBzJCzMxVIhtbuFQ==" hashValue="mYmHRCY08CXlMGF0TebXv2HvcCbA5wWMnJ//17l7uppKnuwrGNmu7tNgIGiAW0Pi7sKyUUV+1+89E2zcb9w37w==" algorithmName="SHA-512" password="CC35"/>
  <autoFilter ref="C131:K17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>
      <c r="B8" s="19"/>
      <c r="D8" s="152" t="s">
        <v>146</v>
      </c>
      <c r="L8" s="19"/>
    </row>
    <row r="9" s="1" customFormat="1" ht="16.5" customHeight="1">
      <c r="B9" s="19"/>
      <c r="E9" s="153" t="s">
        <v>1042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148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1043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150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1298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ROUND((SUM(BE132:BE172)),  2)</f>
        <v>0</v>
      </c>
      <c r="G37" s="37"/>
      <c r="H37" s="37"/>
      <c r="I37" s="171">
        <v>0.20999999999999999</v>
      </c>
      <c r="J37" s="170">
        <f>ROUND(((SUM(BE132:BE172))*I37),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ROUND((SUM(BF132:BF172)),  2)</f>
        <v>0</v>
      </c>
      <c r="G38" s="37"/>
      <c r="H38" s="37"/>
      <c r="I38" s="171">
        <v>0.14999999999999999</v>
      </c>
      <c r="J38" s="170">
        <f>ROUND(((SUM(BF132:BF172))*I38),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ROUND((SUM(BG132:BG172)),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ROUND((SUM(BH132:BH172)),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ROUND((SUM(BI132:BI172)),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1042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148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1043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150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X.d.d - Vzduchotechnika 4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153</v>
      </c>
      <c r="D98" s="199"/>
      <c r="E98" s="199"/>
      <c r="F98" s="199"/>
      <c r="G98" s="199"/>
      <c r="H98" s="199"/>
      <c r="I98" s="200"/>
      <c r="J98" s="201" t="s">
        <v>154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155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156</v>
      </c>
    </row>
    <row r="101" s="9" customFormat="1" ht="24.96" customHeight="1">
      <c r="A101" s="9"/>
      <c r="B101" s="203"/>
      <c r="C101" s="204"/>
      <c r="D101" s="205" t="s">
        <v>821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822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823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824</v>
      </c>
      <c r="E104" s="206"/>
      <c r="F104" s="206"/>
      <c r="G104" s="206"/>
      <c r="H104" s="206"/>
      <c r="I104" s="207"/>
      <c r="J104" s="208">
        <f>J140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825</v>
      </c>
      <c r="E105" s="206"/>
      <c r="F105" s="206"/>
      <c r="G105" s="206"/>
      <c r="H105" s="206"/>
      <c r="I105" s="207"/>
      <c r="J105" s="208">
        <f>J144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826</v>
      </c>
      <c r="E106" s="206"/>
      <c r="F106" s="206"/>
      <c r="G106" s="206"/>
      <c r="H106" s="206"/>
      <c r="I106" s="207"/>
      <c r="J106" s="208">
        <f>J146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827</v>
      </c>
      <c r="E107" s="206"/>
      <c r="F107" s="206"/>
      <c r="G107" s="206"/>
      <c r="H107" s="206"/>
      <c r="I107" s="207"/>
      <c r="J107" s="208">
        <f>J163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828</v>
      </c>
      <c r="E108" s="206"/>
      <c r="F108" s="206"/>
      <c r="G108" s="206"/>
      <c r="H108" s="206"/>
      <c r="I108" s="207"/>
      <c r="J108" s="208">
        <f>J168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173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T, X - 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146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1042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148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1043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150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X.d.d - Vzduchotechnika 4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174</v>
      </c>
      <c r="D131" s="219" t="s">
        <v>58</v>
      </c>
      <c r="E131" s="219" t="s">
        <v>54</v>
      </c>
      <c r="F131" s="219" t="s">
        <v>55</v>
      </c>
      <c r="G131" s="219" t="s">
        <v>175</v>
      </c>
      <c r="H131" s="219" t="s">
        <v>176</v>
      </c>
      <c r="I131" s="220" t="s">
        <v>177</v>
      </c>
      <c r="J131" s="221" t="s">
        <v>154</v>
      </c>
      <c r="K131" s="222" t="s">
        <v>178</v>
      </c>
      <c r="L131" s="223"/>
      <c r="M131" s="99" t="s">
        <v>1</v>
      </c>
      <c r="N131" s="100" t="s">
        <v>37</v>
      </c>
      <c r="O131" s="100" t="s">
        <v>179</v>
      </c>
      <c r="P131" s="100" t="s">
        <v>180</v>
      </c>
      <c r="Q131" s="100" t="s">
        <v>181</v>
      </c>
      <c r="R131" s="100" t="s">
        <v>182</v>
      </c>
      <c r="S131" s="100" t="s">
        <v>183</v>
      </c>
      <c r="T131" s="101" t="s">
        <v>184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185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P133+P135+P137+P140+P144+P146+P163+P168</f>
        <v>0</v>
      </c>
      <c r="Q132" s="103"/>
      <c r="R132" s="226">
        <f>R133+R135+R137+R140+R144+R146+R163+R168</f>
        <v>0</v>
      </c>
      <c r="S132" s="103"/>
      <c r="T132" s="227">
        <f>T133+T135+T137+T140+T144+T146+T163+T168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156</v>
      </c>
      <c r="BK132" s="228">
        <f>BK133+BK135+BK137+BK140+BK144+BK146+BK163+BK168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606</v>
      </c>
      <c r="F133" s="232" t="s">
        <v>829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188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190</v>
      </c>
      <c r="E134" s="246" t="s">
        <v>1299</v>
      </c>
      <c r="F134" s="247" t="s">
        <v>831</v>
      </c>
      <c r="G134" s="248" t="s">
        <v>300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194</v>
      </c>
      <c r="AT134" s="257" t="s">
        <v>190</v>
      </c>
      <c r="AU134" s="257" t="s">
        <v>80</v>
      </c>
      <c r="AY134" s="16" t="s">
        <v>188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194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636</v>
      </c>
      <c r="F135" s="232" t="s">
        <v>832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188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190</v>
      </c>
      <c r="E136" s="246" t="s">
        <v>965</v>
      </c>
      <c r="F136" s="247" t="s">
        <v>834</v>
      </c>
      <c r="G136" s="248" t="s">
        <v>300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194</v>
      </c>
      <c r="AT136" s="257" t="s">
        <v>190</v>
      </c>
      <c r="AU136" s="257" t="s">
        <v>80</v>
      </c>
      <c r="AY136" s="16" t="s">
        <v>188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194</v>
      </c>
      <c r="BM136" s="257" t="s">
        <v>194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670</v>
      </c>
      <c r="F137" s="232" t="s">
        <v>835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SUM(P138:P139)</f>
        <v>0</v>
      </c>
      <c r="Q137" s="237"/>
      <c r="R137" s="238">
        <f>SUM(R138:R139)</f>
        <v>0</v>
      </c>
      <c r="S137" s="237"/>
      <c r="T137" s="239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188</v>
      </c>
      <c r="BK137" s="242">
        <f>SUM(BK138:BK139)</f>
        <v>0</v>
      </c>
    </row>
    <row r="138" s="2" customFormat="1" ht="16.5" customHeight="1">
      <c r="A138" s="37"/>
      <c r="B138" s="38"/>
      <c r="C138" s="245" t="s">
        <v>73</v>
      </c>
      <c r="D138" s="245" t="s">
        <v>190</v>
      </c>
      <c r="E138" s="246" t="s">
        <v>1220</v>
      </c>
      <c r="F138" s="247" t="s">
        <v>839</v>
      </c>
      <c r="G138" s="248" t="s">
        <v>300</v>
      </c>
      <c r="H138" s="249">
        <v>4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194</v>
      </c>
      <c r="AT138" s="257" t="s">
        <v>190</v>
      </c>
      <c r="AU138" s="257" t="s">
        <v>80</v>
      </c>
      <c r="AY138" s="16" t="s">
        <v>188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194</v>
      </c>
      <c r="BM138" s="257" t="s">
        <v>228</v>
      </c>
    </row>
    <row r="139" s="2" customFormat="1" ht="16.5" customHeight="1">
      <c r="A139" s="37"/>
      <c r="B139" s="38"/>
      <c r="C139" s="245" t="s">
        <v>73</v>
      </c>
      <c r="D139" s="245" t="s">
        <v>190</v>
      </c>
      <c r="E139" s="246" t="s">
        <v>1266</v>
      </c>
      <c r="F139" s="247" t="s">
        <v>843</v>
      </c>
      <c r="G139" s="248" t="s">
        <v>300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194</v>
      </c>
      <c r="AT139" s="257" t="s">
        <v>190</v>
      </c>
      <c r="AU139" s="257" t="s">
        <v>80</v>
      </c>
      <c r="AY139" s="16" t="s">
        <v>188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194</v>
      </c>
      <c r="BM139" s="257" t="s">
        <v>266</v>
      </c>
    </row>
    <row r="140" s="12" customFormat="1" ht="25.92" customHeight="1">
      <c r="A140" s="12"/>
      <c r="B140" s="229"/>
      <c r="C140" s="230"/>
      <c r="D140" s="231" t="s">
        <v>72</v>
      </c>
      <c r="E140" s="232" t="s">
        <v>686</v>
      </c>
      <c r="F140" s="232" t="s">
        <v>844</v>
      </c>
      <c r="G140" s="230"/>
      <c r="H140" s="230"/>
      <c r="I140" s="233"/>
      <c r="J140" s="234">
        <f>BK140</f>
        <v>0</v>
      </c>
      <c r="K140" s="230"/>
      <c r="L140" s="235"/>
      <c r="M140" s="236"/>
      <c r="N140" s="237"/>
      <c r="O140" s="237"/>
      <c r="P140" s="238">
        <f>SUM(P141:P143)</f>
        <v>0</v>
      </c>
      <c r="Q140" s="237"/>
      <c r="R140" s="238">
        <f>SUM(R141:R143)</f>
        <v>0</v>
      </c>
      <c r="S140" s="237"/>
      <c r="T140" s="239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0" t="s">
        <v>80</v>
      </c>
      <c r="AT140" s="241" t="s">
        <v>72</v>
      </c>
      <c r="AU140" s="241" t="s">
        <v>73</v>
      </c>
      <c r="AY140" s="240" t="s">
        <v>188</v>
      </c>
      <c r="BK140" s="242">
        <f>SUM(BK141:BK143)</f>
        <v>0</v>
      </c>
    </row>
    <row r="141" s="2" customFormat="1" ht="16.5" customHeight="1">
      <c r="A141" s="37"/>
      <c r="B141" s="38"/>
      <c r="C141" s="245" t="s">
        <v>73</v>
      </c>
      <c r="D141" s="245" t="s">
        <v>190</v>
      </c>
      <c r="E141" s="246" t="s">
        <v>967</v>
      </c>
      <c r="F141" s="247" t="s">
        <v>846</v>
      </c>
      <c r="G141" s="248" t="s">
        <v>300</v>
      </c>
      <c r="H141" s="249">
        <v>2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194</v>
      </c>
      <c r="AT141" s="257" t="s">
        <v>190</v>
      </c>
      <c r="AU141" s="257" t="s">
        <v>80</v>
      </c>
      <c r="AY141" s="16" t="s">
        <v>188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194</v>
      </c>
      <c r="BM141" s="257" t="s">
        <v>297</v>
      </c>
    </row>
    <row r="142" s="2" customFormat="1" ht="16.5" customHeight="1">
      <c r="A142" s="37"/>
      <c r="B142" s="38"/>
      <c r="C142" s="245" t="s">
        <v>73</v>
      </c>
      <c r="D142" s="245" t="s">
        <v>190</v>
      </c>
      <c r="E142" s="246" t="s">
        <v>968</v>
      </c>
      <c r="F142" s="247" t="s">
        <v>848</v>
      </c>
      <c r="G142" s="248" t="s">
        <v>300</v>
      </c>
      <c r="H142" s="249">
        <v>2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194</v>
      </c>
      <c r="AT142" s="257" t="s">
        <v>190</v>
      </c>
      <c r="AU142" s="257" t="s">
        <v>80</v>
      </c>
      <c r="AY142" s="16" t="s">
        <v>188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194</v>
      </c>
      <c r="BM142" s="257" t="s">
        <v>321</v>
      </c>
    </row>
    <row r="143" s="2" customFormat="1" ht="16.5" customHeight="1">
      <c r="A143" s="37"/>
      <c r="B143" s="38"/>
      <c r="C143" s="245" t="s">
        <v>73</v>
      </c>
      <c r="D143" s="245" t="s">
        <v>190</v>
      </c>
      <c r="E143" s="246" t="s">
        <v>1267</v>
      </c>
      <c r="F143" s="247" t="s">
        <v>850</v>
      </c>
      <c r="G143" s="248" t="s">
        <v>300</v>
      </c>
      <c r="H143" s="249">
        <v>2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194</v>
      </c>
      <c r="AT143" s="257" t="s">
        <v>190</v>
      </c>
      <c r="AU143" s="257" t="s">
        <v>80</v>
      </c>
      <c r="AY143" s="16" t="s">
        <v>188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194</v>
      </c>
      <c r="BM143" s="257" t="s">
        <v>333</v>
      </c>
    </row>
    <row r="144" s="12" customFormat="1" ht="25.92" customHeight="1">
      <c r="A144" s="12"/>
      <c r="B144" s="229"/>
      <c r="C144" s="230"/>
      <c r="D144" s="231" t="s">
        <v>72</v>
      </c>
      <c r="E144" s="232" t="s">
        <v>755</v>
      </c>
      <c r="F144" s="232" t="s">
        <v>851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P145</f>
        <v>0</v>
      </c>
      <c r="Q144" s="237"/>
      <c r="R144" s="238">
        <f>R145</f>
        <v>0</v>
      </c>
      <c r="S144" s="237"/>
      <c r="T144" s="239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80</v>
      </c>
      <c r="AT144" s="241" t="s">
        <v>72</v>
      </c>
      <c r="AU144" s="241" t="s">
        <v>73</v>
      </c>
      <c r="AY144" s="240" t="s">
        <v>188</v>
      </c>
      <c r="BK144" s="242">
        <f>BK145</f>
        <v>0</v>
      </c>
    </row>
    <row r="145" s="2" customFormat="1" ht="16.5" customHeight="1">
      <c r="A145" s="37"/>
      <c r="B145" s="38"/>
      <c r="C145" s="245" t="s">
        <v>73</v>
      </c>
      <c r="D145" s="245" t="s">
        <v>190</v>
      </c>
      <c r="E145" s="246" t="s">
        <v>1269</v>
      </c>
      <c r="F145" s="247" t="s">
        <v>855</v>
      </c>
      <c r="G145" s="248" t="s">
        <v>300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194</v>
      </c>
      <c r="AT145" s="257" t="s">
        <v>190</v>
      </c>
      <c r="AU145" s="257" t="s">
        <v>80</v>
      </c>
      <c r="AY145" s="16" t="s">
        <v>188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194</v>
      </c>
      <c r="BM145" s="257" t="s">
        <v>345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759</v>
      </c>
      <c r="F146" s="232" t="s">
        <v>856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SUM(P147:P162)</f>
        <v>0</v>
      </c>
      <c r="Q146" s="237"/>
      <c r="R146" s="238">
        <f>SUM(R147:R162)</f>
        <v>0</v>
      </c>
      <c r="S146" s="237"/>
      <c r="T146" s="239">
        <f>SUM(T147:T162)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188</v>
      </c>
      <c r="BK146" s="242">
        <f>SUM(BK147:BK162)</f>
        <v>0</v>
      </c>
    </row>
    <row r="147" s="2" customFormat="1" ht="21.75" customHeight="1">
      <c r="A147" s="37"/>
      <c r="B147" s="38"/>
      <c r="C147" s="245" t="s">
        <v>73</v>
      </c>
      <c r="D147" s="245" t="s">
        <v>190</v>
      </c>
      <c r="E147" s="246" t="s">
        <v>1270</v>
      </c>
      <c r="F147" s="247" t="s">
        <v>860</v>
      </c>
      <c r="G147" s="248" t="s">
        <v>763</v>
      </c>
      <c r="H147" s="249">
        <v>67.512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194</v>
      </c>
      <c r="AT147" s="257" t="s">
        <v>190</v>
      </c>
      <c r="AU147" s="257" t="s">
        <v>80</v>
      </c>
      <c r="AY147" s="16" t="s">
        <v>188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194</v>
      </c>
      <c r="BM147" s="257" t="s">
        <v>354</v>
      </c>
    </row>
    <row r="148" s="2" customFormat="1" ht="21.75" customHeight="1">
      <c r="A148" s="37"/>
      <c r="B148" s="38"/>
      <c r="C148" s="245" t="s">
        <v>73</v>
      </c>
      <c r="D148" s="245" t="s">
        <v>190</v>
      </c>
      <c r="E148" s="246" t="s">
        <v>1271</v>
      </c>
      <c r="F148" s="247" t="s">
        <v>864</v>
      </c>
      <c r="G148" s="248" t="s">
        <v>763</v>
      </c>
      <c r="H148" s="249">
        <v>14.976000000000001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194</v>
      </c>
      <c r="AT148" s="257" t="s">
        <v>190</v>
      </c>
      <c r="AU148" s="257" t="s">
        <v>80</v>
      </c>
      <c r="AY148" s="16" t="s">
        <v>188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194</v>
      </c>
      <c r="BM148" s="257" t="s">
        <v>366</v>
      </c>
    </row>
    <row r="149" s="2" customFormat="1" ht="21.75" customHeight="1">
      <c r="A149" s="37"/>
      <c r="B149" s="38"/>
      <c r="C149" s="245" t="s">
        <v>73</v>
      </c>
      <c r="D149" s="245" t="s">
        <v>190</v>
      </c>
      <c r="E149" s="246" t="s">
        <v>1300</v>
      </c>
      <c r="F149" s="247" t="s">
        <v>924</v>
      </c>
      <c r="G149" s="248" t="s">
        <v>300</v>
      </c>
      <c r="H149" s="249">
        <v>1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194</v>
      </c>
      <c r="AT149" s="257" t="s">
        <v>190</v>
      </c>
      <c r="AU149" s="257" t="s">
        <v>80</v>
      </c>
      <c r="AY149" s="16" t="s">
        <v>188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194</v>
      </c>
      <c r="BM149" s="257" t="s">
        <v>377</v>
      </c>
    </row>
    <row r="150" s="2" customFormat="1" ht="21.75" customHeight="1">
      <c r="A150" s="37"/>
      <c r="B150" s="38"/>
      <c r="C150" s="245" t="s">
        <v>73</v>
      </c>
      <c r="D150" s="245" t="s">
        <v>190</v>
      </c>
      <c r="E150" s="246" t="s">
        <v>1232</v>
      </c>
      <c r="F150" s="247" t="s">
        <v>926</v>
      </c>
      <c r="G150" s="248" t="s">
        <v>300</v>
      </c>
      <c r="H150" s="249">
        <v>2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194</v>
      </c>
      <c r="AT150" s="257" t="s">
        <v>190</v>
      </c>
      <c r="AU150" s="257" t="s">
        <v>80</v>
      </c>
      <c r="AY150" s="16" t="s">
        <v>188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194</v>
      </c>
      <c r="BM150" s="257" t="s">
        <v>391</v>
      </c>
    </row>
    <row r="151" s="2" customFormat="1" ht="21.75" customHeight="1">
      <c r="A151" s="37"/>
      <c r="B151" s="38"/>
      <c r="C151" s="245" t="s">
        <v>73</v>
      </c>
      <c r="D151" s="245" t="s">
        <v>190</v>
      </c>
      <c r="E151" s="246" t="s">
        <v>1234</v>
      </c>
      <c r="F151" s="247" t="s">
        <v>872</v>
      </c>
      <c r="G151" s="248" t="s">
        <v>300</v>
      </c>
      <c r="H151" s="249">
        <v>20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194</v>
      </c>
      <c r="AT151" s="257" t="s">
        <v>190</v>
      </c>
      <c r="AU151" s="257" t="s">
        <v>80</v>
      </c>
      <c r="AY151" s="16" t="s">
        <v>188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194</v>
      </c>
      <c r="BM151" s="257" t="s">
        <v>399</v>
      </c>
    </row>
    <row r="152" s="2" customFormat="1" ht="21.75" customHeight="1">
      <c r="A152" s="37"/>
      <c r="B152" s="38"/>
      <c r="C152" s="245" t="s">
        <v>73</v>
      </c>
      <c r="D152" s="245" t="s">
        <v>190</v>
      </c>
      <c r="E152" s="246" t="s">
        <v>1273</v>
      </c>
      <c r="F152" s="247" t="s">
        <v>874</v>
      </c>
      <c r="G152" s="248" t="s">
        <v>300</v>
      </c>
      <c r="H152" s="249">
        <v>9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194</v>
      </c>
      <c r="AT152" s="257" t="s">
        <v>190</v>
      </c>
      <c r="AU152" s="257" t="s">
        <v>80</v>
      </c>
      <c r="AY152" s="16" t="s">
        <v>188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194</v>
      </c>
      <c r="BM152" s="257" t="s">
        <v>410</v>
      </c>
    </row>
    <row r="153" s="2" customFormat="1" ht="21.75" customHeight="1">
      <c r="A153" s="37"/>
      <c r="B153" s="38"/>
      <c r="C153" s="245" t="s">
        <v>73</v>
      </c>
      <c r="D153" s="245" t="s">
        <v>190</v>
      </c>
      <c r="E153" s="246" t="s">
        <v>1235</v>
      </c>
      <c r="F153" s="247" t="s">
        <v>876</v>
      </c>
      <c r="G153" s="248" t="s">
        <v>300</v>
      </c>
      <c r="H153" s="249">
        <v>8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194</v>
      </c>
      <c r="AT153" s="257" t="s">
        <v>190</v>
      </c>
      <c r="AU153" s="257" t="s">
        <v>80</v>
      </c>
      <c r="AY153" s="16" t="s">
        <v>188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194</v>
      </c>
      <c r="BM153" s="257" t="s">
        <v>427</v>
      </c>
    </row>
    <row r="154" s="2" customFormat="1" ht="33" customHeight="1">
      <c r="A154" s="37"/>
      <c r="B154" s="38"/>
      <c r="C154" s="245" t="s">
        <v>73</v>
      </c>
      <c r="D154" s="245" t="s">
        <v>190</v>
      </c>
      <c r="E154" s="246" t="s">
        <v>1236</v>
      </c>
      <c r="F154" s="247" t="s">
        <v>878</v>
      </c>
      <c r="G154" s="248" t="s">
        <v>300</v>
      </c>
      <c r="H154" s="249">
        <v>10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194</v>
      </c>
      <c r="AT154" s="257" t="s">
        <v>190</v>
      </c>
      <c r="AU154" s="257" t="s">
        <v>80</v>
      </c>
      <c r="AY154" s="16" t="s">
        <v>188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194</v>
      </c>
      <c r="BM154" s="257" t="s">
        <v>437</v>
      </c>
    </row>
    <row r="155" s="2" customFormat="1" ht="21.75" customHeight="1">
      <c r="A155" s="37"/>
      <c r="B155" s="38"/>
      <c r="C155" s="245" t="s">
        <v>73</v>
      </c>
      <c r="D155" s="245" t="s">
        <v>190</v>
      </c>
      <c r="E155" s="246" t="s">
        <v>1237</v>
      </c>
      <c r="F155" s="247" t="s">
        <v>880</v>
      </c>
      <c r="G155" s="248" t="s">
        <v>300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194</v>
      </c>
      <c r="AT155" s="257" t="s">
        <v>190</v>
      </c>
      <c r="AU155" s="257" t="s">
        <v>80</v>
      </c>
      <c r="AY155" s="16" t="s">
        <v>188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194</v>
      </c>
      <c r="BM155" s="257" t="s">
        <v>447</v>
      </c>
    </row>
    <row r="156" s="2" customFormat="1" ht="16.5" customHeight="1">
      <c r="A156" s="37"/>
      <c r="B156" s="38"/>
      <c r="C156" s="245" t="s">
        <v>73</v>
      </c>
      <c r="D156" s="245" t="s">
        <v>190</v>
      </c>
      <c r="E156" s="246" t="s">
        <v>1241</v>
      </c>
      <c r="F156" s="247" t="s">
        <v>888</v>
      </c>
      <c r="G156" s="248" t="s">
        <v>300</v>
      </c>
      <c r="H156" s="249">
        <v>4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194</v>
      </c>
      <c r="AT156" s="257" t="s">
        <v>190</v>
      </c>
      <c r="AU156" s="257" t="s">
        <v>80</v>
      </c>
      <c r="AY156" s="16" t="s">
        <v>188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194</v>
      </c>
      <c r="BM156" s="257" t="s">
        <v>457</v>
      </c>
    </row>
    <row r="157" s="2" customFormat="1" ht="16.5" customHeight="1">
      <c r="A157" s="37"/>
      <c r="B157" s="38"/>
      <c r="C157" s="245" t="s">
        <v>73</v>
      </c>
      <c r="D157" s="245" t="s">
        <v>190</v>
      </c>
      <c r="E157" s="246" t="s">
        <v>971</v>
      </c>
      <c r="F157" s="247" t="s">
        <v>1274</v>
      </c>
      <c r="G157" s="248" t="s">
        <v>300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194</v>
      </c>
      <c r="AT157" s="257" t="s">
        <v>190</v>
      </c>
      <c r="AU157" s="257" t="s">
        <v>80</v>
      </c>
      <c r="AY157" s="16" t="s">
        <v>188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194</v>
      </c>
      <c r="BM157" s="257" t="s">
        <v>465</v>
      </c>
    </row>
    <row r="158" s="2" customFormat="1" ht="16.5" customHeight="1">
      <c r="A158" s="37"/>
      <c r="B158" s="38"/>
      <c r="C158" s="245" t="s">
        <v>73</v>
      </c>
      <c r="D158" s="245" t="s">
        <v>190</v>
      </c>
      <c r="E158" s="246" t="s">
        <v>1296</v>
      </c>
      <c r="F158" s="247" t="s">
        <v>935</v>
      </c>
      <c r="G158" s="248" t="s">
        <v>300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194</v>
      </c>
      <c r="AT158" s="257" t="s">
        <v>190</v>
      </c>
      <c r="AU158" s="257" t="s">
        <v>80</v>
      </c>
      <c r="AY158" s="16" t="s">
        <v>188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194</v>
      </c>
      <c r="BM158" s="257" t="s">
        <v>473</v>
      </c>
    </row>
    <row r="159" s="2" customFormat="1" ht="16.5" customHeight="1">
      <c r="A159" s="37"/>
      <c r="B159" s="38"/>
      <c r="C159" s="245" t="s">
        <v>73</v>
      </c>
      <c r="D159" s="245" t="s">
        <v>190</v>
      </c>
      <c r="E159" s="246" t="s">
        <v>985</v>
      </c>
      <c r="F159" s="247" t="s">
        <v>937</v>
      </c>
      <c r="G159" s="248" t="s">
        <v>300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194</v>
      </c>
      <c r="AT159" s="257" t="s">
        <v>190</v>
      </c>
      <c r="AU159" s="257" t="s">
        <v>80</v>
      </c>
      <c r="AY159" s="16" t="s">
        <v>188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194</v>
      </c>
      <c r="BM159" s="257" t="s">
        <v>481</v>
      </c>
    </row>
    <row r="160" s="2" customFormat="1" ht="16.5" customHeight="1">
      <c r="A160" s="37"/>
      <c r="B160" s="38"/>
      <c r="C160" s="245" t="s">
        <v>73</v>
      </c>
      <c r="D160" s="245" t="s">
        <v>190</v>
      </c>
      <c r="E160" s="246" t="s">
        <v>1246</v>
      </c>
      <c r="F160" s="247" t="s">
        <v>900</v>
      </c>
      <c r="G160" s="248" t="s">
        <v>300</v>
      </c>
      <c r="H160" s="249">
        <v>7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194</v>
      </c>
      <c r="AT160" s="257" t="s">
        <v>190</v>
      </c>
      <c r="AU160" s="257" t="s">
        <v>80</v>
      </c>
      <c r="AY160" s="16" t="s">
        <v>188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194</v>
      </c>
      <c r="BM160" s="257" t="s">
        <v>489</v>
      </c>
    </row>
    <row r="161" s="2" customFormat="1" ht="16.5" customHeight="1">
      <c r="A161" s="37"/>
      <c r="B161" s="38"/>
      <c r="C161" s="245" t="s">
        <v>73</v>
      </c>
      <c r="D161" s="245" t="s">
        <v>190</v>
      </c>
      <c r="E161" s="246" t="s">
        <v>1301</v>
      </c>
      <c r="F161" s="247" t="s">
        <v>1302</v>
      </c>
      <c r="G161" s="248" t="s">
        <v>300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194</v>
      </c>
      <c r="AT161" s="257" t="s">
        <v>190</v>
      </c>
      <c r="AU161" s="257" t="s">
        <v>80</v>
      </c>
      <c r="AY161" s="16" t="s">
        <v>188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194</v>
      </c>
      <c r="BM161" s="257" t="s">
        <v>499</v>
      </c>
    </row>
    <row r="162" s="2" customFormat="1" ht="16.5" customHeight="1">
      <c r="A162" s="37"/>
      <c r="B162" s="38"/>
      <c r="C162" s="245" t="s">
        <v>73</v>
      </c>
      <c r="D162" s="245" t="s">
        <v>190</v>
      </c>
      <c r="E162" s="246" t="s">
        <v>1248</v>
      </c>
      <c r="F162" s="247" t="s">
        <v>904</v>
      </c>
      <c r="G162" s="248" t="s">
        <v>300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194</v>
      </c>
      <c r="AT162" s="257" t="s">
        <v>190</v>
      </c>
      <c r="AU162" s="257" t="s">
        <v>80</v>
      </c>
      <c r="AY162" s="16" t="s">
        <v>188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194</v>
      </c>
      <c r="BM162" s="257" t="s">
        <v>507</v>
      </c>
    </row>
    <row r="163" s="12" customFormat="1" ht="25.92" customHeight="1">
      <c r="A163" s="12"/>
      <c r="B163" s="229"/>
      <c r="C163" s="230"/>
      <c r="D163" s="231" t="s">
        <v>72</v>
      </c>
      <c r="E163" s="232" t="s">
        <v>774</v>
      </c>
      <c r="F163" s="232" t="s">
        <v>905</v>
      </c>
      <c r="G163" s="230"/>
      <c r="H163" s="230"/>
      <c r="I163" s="233"/>
      <c r="J163" s="234">
        <f>BK163</f>
        <v>0</v>
      </c>
      <c r="K163" s="230"/>
      <c r="L163" s="235"/>
      <c r="M163" s="236"/>
      <c r="N163" s="237"/>
      <c r="O163" s="237"/>
      <c r="P163" s="238">
        <f>SUM(P164:P167)</f>
        <v>0</v>
      </c>
      <c r="Q163" s="237"/>
      <c r="R163" s="238">
        <f>SUM(R164:R167)</f>
        <v>0</v>
      </c>
      <c r="S163" s="237"/>
      <c r="T163" s="239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0" t="s">
        <v>80</v>
      </c>
      <c r="AT163" s="241" t="s">
        <v>72</v>
      </c>
      <c r="AU163" s="241" t="s">
        <v>73</v>
      </c>
      <c r="AY163" s="240" t="s">
        <v>188</v>
      </c>
      <c r="BK163" s="242">
        <f>SUM(BK164:BK167)</f>
        <v>0</v>
      </c>
    </row>
    <row r="164" s="2" customFormat="1" ht="33" customHeight="1">
      <c r="A164" s="37"/>
      <c r="B164" s="38"/>
      <c r="C164" s="245" t="s">
        <v>73</v>
      </c>
      <c r="D164" s="245" t="s">
        <v>190</v>
      </c>
      <c r="E164" s="246" t="s">
        <v>973</v>
      </c>
      <c r="F164" s="247" t="s">
        <v>1279</v>
      </c>
      <c r="G164" s="248" t="s">
        <v>215</v>
      </c>
      <c r="H164" s="249">
        <v>2.508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194</v>
      </c>
      <c r="AT164" s="257" t="s">
        <v>190</v>
      </c>
      <c r="AU164" s="257" t="s">
        <v>80</v>
      </c>
      <c r="AY164" s="16" t="s">
        <v>188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194</v>
      </c>
      <c r="BM164" s="257" t="s">
        <v>515</v>
      </c>
    </row>
    <row r="165" s="2" customFormat="1" ht="33" customHeight="1">
      <c r="A165" s="37"/>
      <c r="B165" s="38"/>
      <c r="C165" s="245" t="s">
        <v>73</v>
      </c>
      <c r="D165" s="245" t="s">
        <v>190</v>
      </c>
      <c r="E165" s="246" t="s">
        <v>1288</v>
      </c>
      <c r="F165" s="247" t="s">
        <v>1289</v>
      </c>
      <c r="G165" s="248" t="s">
        <v>215</v>
      </c>
      <c r="H165" s="249">
        <v>5.8680000000000003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194</v>
      </c>
      <c r="AT165" s="257" t="s">
        <v>190</v>
      </c>
      <c r="AU165" s="257" t="s">
        <v>80</v>
      </c>
      <c r="AY165" s="16" t="s">
        <v>188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194</v>
      </c>
      <c r="BM165" s="257" t="s">
        <v>523</v>
      </c>
    </row>
    <row r="166" s="2" customFormat="1" ht="44.25" customHeight="1">
      <c r="A166" s="37"/>
      <c r="B166" s="38"/>
      <c r="C166" s="245" t="s">
        <v>73</v>
      </c>
      <c r="D166" s="245" t="s">
        <v>190</v>
      </c>
      <c r="E166" s="246" t="s">
        <v>974</v>
      </c>
      <c r="F166" s="247" t="s">
        <v>1280</v>
      </c>
      <c r="G166" s="248" t="s">
        <v>215</v>
      </c>
      <c r="H166" s="249">
        <v>3.6120000000000001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194</v>
      </c>
      <c r="AT166" s="257" t="s">
        <v>190</v>
      </c>
      <c r="AU166" s="257" t="s">
        <v>80</v>
      </c>
      <c r="AY166" s="16" t="s">
        <v>188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194</v>
      </c>
      <c r="BM166" s="257" t="s">
        <v>531</v>
      </c>
    </row>
    <row r="167" s="2" customFormat="1" ht="44.25" customHeight="1">
      <c r="A167" s="37"/>
      <c r="B167" s="38"/>
      <c r="C167" s="245" t="s">
        <v>73</v>
      </c>
      <c r="D167" s="245" t="s">
        <v>190</v>
      </c>
      <c r="E167" s="246" t="s">
        <v>1281</v>
      </c>
      <c r="F167" s="247" t="s">
        <v>1282</v>
      </c>
      <c r="G167" s="248" t="s">
        <v>215</v>
      </c>
      <c r="H167" s="249">
        <v>5.3159999999999998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194</v>
      </c>
      <c r="AT167" s="257" t="s">
        <v>190</v>
      </c>
      <c r="AU167" s="257" t="s">
        <v>80</v>
      </c>
      <c r="AY167" s="16" t="s">
        <v>188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194</v>
      </c>
      <c r="BM167" s="257" t="s">
        <v>541</v>
      </c>
    </row>
    <row r="168" s="12" customFormat="1" ht="25.92" customHeight="1">
      <c r="A168" s="12"/>
      <c r="B168" s="229"/>
      <c r="C168" s="230"/>
      <c r="D168" s="231" t="s">
        <v>72</v>
      </c>
      <c r="E168" s="232" t="s">
        <v>786</v>
      </c>
      <c r="F168" s="232" t="s">
        <v>791</v>
      </c>
      <c r="G168" s="230"/>
      <c r="H168" s="230"/>
      <c r="I168" s="233"/>
      <c r="J168" s="234">
        <f>BK168</f>
        <v>0</v>
      </c>
      <c r="K168" s="230"/>
      <c r="L168" s="235"/>
      <c r="M168" s="236"/>
      <c r="N168" s="237"/>
      <c r="O168" s="237"/>
      <c r="P168" s="238">
        <f>SUM(P169:P172)</f>
        <v>0</v>
      </c>
      <c r="Q168" s="237"/>
      <c r="R168" s="238">
        <f>SUM(R169:R172)</f>
        <v>0</v>
      </c>
      <c r="S168" s="237"/>
      <c r="T168" s="239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0" t="s">
        <v>80</v>
      </c>
      <c r="AT168" s="241" t="s">
        <v>72</v>
      </c>
      <c r="AU168" s="241" t="s">
        <v>73</v>
      </c>
      <c r="AY168" s="240" t="s">
        <v>188</v>
      </c>
      <c r="BK168" s="242">
        <f>SUM(BK169:BK172)</f>
        <v>0</v>
      </c>
    </row>
    <row r="169" s="2" customFormat="1" ht="21.75" customHeight="1">
      <c r="A169" s="37"/>
      <c r="B169" s="38"/>
      <c r="C169" s="245" t="s">
        <v>73</v>
      </c>
      <c r="D169" s="245" t="s">
        <v>190</v>
      </c>
      <c r="E169" s="246" t="s">
        <v>1283</v>
      </c>
      <c r="F169" s="247" t="s">
        <v>915</v>
      </c>
      <c r="G169" s="248" t="s">
        <v>193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194</v>
      </c>
      <c r="AT169" s="257" t="s">
        <v>190</v>
      </c>
      <c r="AU169" s="257" t="s">
        <v>80</v>
      </c>
      <c r="AY169" s="16" t="s">
        <v>188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194</v>
      </c>
      <c r="BM169" s="257" t="s">
        <v>553</v>
      </c>
    </row>
    <row r="170" s="2" customFormat="1" ht="16.5" customHeight="1">
      <c r="A170" s="37"/>
      <c r="B170" s="38"/>
      <c r="C170" s="245" t="s">
        <v>73</v>
      </c>
      <c r="D170" s="245" t="s">
        <v>190</v>
      </c>
      <c r="E170" s="246" t="s">
        <v>1303</v>
      </c>
      <c r="F170" s="247" t="s">
        <v>917</v>
      </c>
      <c r="G170" s="248" t="s">
        <v>193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194</v>
      </c>
      <c r="AT170" s="257" t="s">
        <v>190</v>
      </c>
      <c r="AU170" s="257" t="s">
        <v>80</v>
      </c>
      <c r="AY170" s="16" t="s">
        <v>188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194</v>
      </c>
      <c r="BM170" s="257" t="s">
        <v>568</v>
      </c>
    </row>
    <row r="171" s="2" customFormat="1" ht="16.5" customHeight="1">
      <c r="A171" s="37"/>
      <c r="B171" s="38"/>
      <c r="C171" s="245" t="s">
        <v>73</v>
      </c>
      <c r="D171" s="245" t="s">
        <v>190</v>
      </c>
      <c r="E171" s="246" t="s">
        <v>1297</v>
      </c>
      <c r="F171" s="247" t="s">
        <v>919</v>
      </c>
      <c r="G171" s="248" t="s">
        <v>193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194</v>
      </c>
      <c r="AT171" s="257" t="s">
        <v>190</v>
      </c>
      <c r="AU171" s="257" t="s">
        <v>80</v>
      </c>
      <c r="AY171" s="16" t="s">
        <v>188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194</v>
      </c>
      <c r="BM171" s="257" t="s">
        <v>575</v>
      </c>
    </row>
    <row r="172" s="2" customFormat="1" ht="16.5" customHeight="1">
      <c r="A172" s="37"/>
      <c r="B172" s="38"/>
      <c r="C172" s="245" t="s">
        <v>73</v>
      </c>
      <c r="D172" s="245" t="s">
        <v>190</v>
      </c>
      <c r="E172" s="246" t="s">
        <v>1254</v>
      </c>
      <c r="F172" s="247" t="s">
        <v>409</v>
      </c>
      <c r="G172" s="248" t="s">
        <v>193</v>
      </c>
      <c r="H172" s="249">
        <v>1</v>
      </c>
      <c r="I172" s="250"/>
      <c r="J172" s="251">
        <f>ROUND(I172*H172,2)</f>
        <v>0</v>
      </c>
      <c r="K172" s="252"/>
      <c r="L172" s="43"/>
      <c r="M172" s="295" t="s">
        <v>1</v>
      </c>
      <c r="N172" s="296" t="s">
        <v>39</v>
      </c>
      <c r="O172" s="297"/>
      <c r="P172" s="298">
        <f>O172*H172</f>
        <v>0</v>
      </c>
      <c r="Q172" s="298">
        <v>0</v>
      </c>
      <c r="R172" s="298">
        <f>Q172*H172</f>
        <v>0</v>
      </c>
      <c r="S172" s="298">
        <v>0</v>
      </c>
      <c r="T172" s="29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194</v>
      </c>
      <c r="AT172" s="257" t="s">
        <v>190</v>
      </c>
      <c r="AU172" s="257" t="s">
        <v>80</v>
      </c>
      <c r="AY172" s="16" t="s">
        <v>188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194</v>
      </c>
      <c r="BM172" s="257" t="s">
        <v>585</v>
      </c>
    </row>
    <row r="173" s="2" customFormat="1" ht="6.96" customHeight="1">
      <c r="A173" s="37"/>
      <c r="B173" s="65"/>
      <c r="C173" s="66"/>
      <c r="D173" s="66"/>
      <c r="E173" s="66"/>
      <c r="F173" s="66"/>
      <c r="G173" s="66"/>
      <c r="H173" s="66"/>
      <c r="I173" s="192"/>
      <c r="J173" s="66"/>
      <c r="K173" s="66"/>
      <c r="L173" s="43"/>
      <c r="M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</row>
  </sheetData>
  <sheetProtection sheet="1" autoFilter="0" formatColumns="0" formatRows="0" objects="1" scenarios="1" spinCount="100000" saltValue="bRtU2YRF56uPM/yXVsw+WI+q5vIHOTt4zwkxSawaa+i4sWEXxXlWL6BS0Rx6Rc3HjkaT8Hl51NXhL1yQVzDMsw==" hashValue="lCprRitrytQJ2k7tZbjHJ2EAQPbOpi3IuFkG/UbJC3bn2RUGZO2t8aNzbeRn6nYyLwWw2aKh/+tAhWsOqWcZhw==" algorithmName="SHA-512" password="CC35"/>
  <autoFilter ref="C131:K1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>
      <c r="B8" s="19"/>
      <c r="D8" s="152" t="s">
        <v>146</v>
      </c>
      <c r="L8" s="19"/>
    </row>
    <row r="9" s="1" customFormat="1" ht="16.5" customHeight="1">
      <c r="B9" s="19"/>
      <c r="E9" s="153" t="s">
        <v>1042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148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1043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150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1304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ROUND((SUM(BE132:BE182)),  2)</f>
        <v>0</v>
      </c>
      <c r="G37" s="37"/>
      <c r="H37" s="37"/>
      <c r="I37" s="171">
        <v>0.20999999999999999</v>
      </c>
      <c r="J37" s="170">
        <f>ROUND(((SUM(BE132:BE182))*I37),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ROUND((SUM(BF132:BF182)),  2)</f>
        <v>0</v>
      </c>
      <c r="G38" s="37"/>
      <c r="H38" s="37"/>
      <c r="I38" s="171">
        <v>0.14999999999999999</v>
      </c>
      <c r="J38" s="170">
        <f>ROUND(((SUM(BF132:BF182))*I38),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1042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148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1043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150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X.d.e - Vzduchotechnika 5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153</v>
      </c>
      <c r="D98" s="199"/>
      <c r="E98" s="199"/>
      <c r="F98" s="199"/>
      <c r="G98" s="199"/>
      <c r="H98" s="199"/>
      <c r="I98" s="200"/>
      <c r="J98" s="201" t="s">
        <v>154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155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156</v>
      </c>
    </row>
    <row r="101" s="9" customFormat="1" ht="24.96" customHeight="1">
      <c r="A101" s="9"/>
      <c r="B101" s="203"/>
      <c r="C101" s="204"/>
      <c r="D101" s="205" t="s">
        <v>821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822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823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824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825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826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827</v>
      </c>
      <c r="E107" s="206"/>
      <c r="F107" s="206"/>
      <c r="G107" s="206"/>
      <c r="H107" s="206"/>
      <c r="I107" s="207"/>
      <c r="J107" s="208">
        <f>J173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828</v>
      </c>
      <c r="E108" s="206"/>
      <c r="F108" s="206"/>
      <c r="G108" s="206"/>
      <c r="H108" s="206"/>
      <c r="I108" s="207"/>
      <c r="J108" s="208">
        <f>J178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173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T, X - 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146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1042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148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1043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150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X.d.e - Vzduchotechnika 5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174</v>
      </c>
      <c r="D131" s="219" t="s">
        <v>58</v>
      </c>
      <c r="E131" s="219" t="s">
        <v>54</v>
      </c>
      <c r="F131" s="219" t="s">
        <v>55</v>
      </c>
      <c r="G131" s="219" t="s">
        <v>175</v>
      </c>
      <c r="H131" s="219" t="s">
        <v>176</v>
      </c>
      <c r="I131" s="220" t="s">
        <v>177</v>
      </c>
      <c r="J131" s="221" t="s">
        <v>154</v>
      </c>
      <c r="K131" s="222" t="s">
        <v>178</v>
      </c>
      <c r="L131" s="223"/>
      <c r="M131" s="99" t="s">
        <v>1</v>
      </c>
      <c r="N131" s="100" t="s">
        <v>37</v>
      </c>
      <c r="O131" s="100" t="s">
        <v>179</v>
      </c>
      <c r="P131" s="100" t="s">
        <v>180</v>
      </c>
      <c r="Q131" s="100" t="s">
        <v>181</v>
      </c>
      <c r="R131" s="100" t="s">
        <v>182</v>
      </c>
      <c r="S131" s="100" t="s">
        <v>183</v>
      </c>
      <c r="T131" s="101" t="s">
        <v>184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185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P133+P135+P137+P142+P146+P149+P173+P178</f>
        <v>0</v>
      </c>
      <c r="Q132" s="103"/>
      <c r="R132" s="226">
        <f>R133+R135+R137+R142+R146+R149+R173+R178</f>
        <v>0</v>
      </c>
      <c r="S132" s="103"/>
      <c r="T132" s="227">
        <f>T133+T135+T137+T142+T146+T149+T173+T178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156</v>
      </c>
      <c r="BK132" s="228">
        <f>BK133+BK135+BK137+BK142+BK146+BK149+BK173+BK178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606</v>
      </c>
      <c r="F133" s="232" t="s">
        <v>829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188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190</v>
      </c>
      <c r="E134" s="246" t="s">
        <v>1305</v>
      </c>
      <c r="F134" s="247" t="s">
        <v>831</v>
      </c>
      <c r="G134" s="248" t="s">
        <v>300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194</v>
      </c>
      <c r="AT134" s="257" t="s">
        <v>190</v>
      </c>
      <c r="AU134" s="257" t="s">
        <v>80</v>
      </c>
      <c r="AY134" s="16" t="s">
        <v>188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194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636</v>
      </c>
      <c r="F135" s="232" t="s">
        <v>832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188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190</v>
      </c>
      <c r="E136" s="246" t="s">
        <v>965</v>
      </c>
      <c r="F136" s="247" t="s">
        <v>834</v>
      </c>
      <c r="G136" s="248" t="s">
        <v>300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194</v>
      </c>
      <c r="AT136" s="257" t="s">
        <v>190</v>
      </c>
      <c r="AU136" s="257" t="s">
        <v>80</v>
      </c>
      <c r="AY136" s="16" t="s">
        <v>188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194</v>
      </c>
      <c r="BM136" s="257" t="s">
        <v>194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670</v>
      </c>
      <c r="F137" s="232" t="s">
        <v>835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188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190</v>
      </c>
      <c r="E138" s="246" t="s">
        <v>1219</v>
      </c>
      <c r="F138" s="247" t="s">
        <v>837</v>
      </c>
      <c r="G138" s="248" t="s">
        <v>300</v>
      </c>
      <c r="H138" s="249">
        <v>9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194</v>
      </c>
      <c r="AT138" s="257" t="s">
        <v>190</v>
      </c>
      <c r="AU138" s="257" t="s">
        <v>80</v>
      </c>
      <c r="AY138" s="16" t="s">
        <v>188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194</v>
      </c>
      <c r="BM138" s="257" t="s">
        <v>228</v>
      </c>
    </row>
    <row r="139" s="2" customFormat="1" ht="16.5" customHeight="1">
      <c r="A139" s="37"/>
      <c r="B139" s="38"/>
      <c r="C139" s="245" t="s">
        <v>73</v>
      </c>
      <c r="D139" s="245" t="s">
        <v>190</v>
      </c>
      <c r="E139" s="246" t="s">
        <v>1220</v>
      </c>
      <c r="F139" s="247" t="s">
        <v>839</v>
      </c>
      <c r="G139" s="248" t="s">
        <v>300</v>
      </c>
      <c r="H139" s="249">
        <v>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194</v>
      </c>
      <c r="AT139" s="257" t="s">
        <v>190</v>
      </c>
      <c r="AU139" s="257" t="s">
        <v>80</v>
      </c>
      <c r="AY139" s="16" t="s">
        <v>188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194</v>
      </c>
      <c r="BM139" s="257" t="s">
        <v>266</v>
      </c>
    </row>
    <row r="140" s="2" customFormat="1" ht="16.5" customHeight="1">
      <c r="A140" s="37"/>
      <c r="B140" s="38"/>
      <c r="C140" s="245" t="s">
        <v>73</v>
      </c>
      <c r="D140" s="245" t="s">
        <v>190</v>
      </c>
      <c r="E140" s="246" t="s">
        <v>1286</v>
      </c>
      <c r="F140" s="247" t="s">
        <v>841</v>
      </c>
      <c r="G140" s="248" t="s">
        <v>300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194</v>
      </c>
      <c r="AT140" s="257" t="s">
        <v>190</v>
      </c>
      <c r="AU140" s="257" t="s">
        <v>80</v>
      </c>
      <c r="AY140" s="16" t="s">
        <v>188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194</v>
      </c>
      <c r="BM140" s="257" t="s">
        <v>297</v>
      </c>
    </row>
    <row r="141" s="2" customFormat="1" ht="16.5" customHeight="1">
      <c r="A141" s="37"/>
      <c r="B141" s="38"/>
      <c r="C141" s="245" t="s">
        <v>73</v>
      </c>
      <c r="D141" s="245" t="s">
        <v>190</v>
      </c>
      <c r="E141" s="246" t="s">
        <v>1266</v>
      </c>
      <c r="F141" s="247" t="s">
        <v>843</v>
      </c>
      <c r="G141" s="248" t="s">
        <v>300</v>
      </c>
      <c r="H141" s="249">
        <v>5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194</v>
      </c>
      <c r="AT141" s="257" t="s">
        <v>190</v>
      </c>
      <c r="AU141" s="257" t="s">
        <v>80</v>
      </c>
      <c r="AY141" s="16" t="s">
        <v>188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194</v>
      </c>
      <c r="BM141" s="257" t="s">
        <v>321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686</v>
      </c>
      <c r="F142" s="232" t="s">
        <v>844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188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190</v>
      </c>
      <c r="E143" s="246" t="s">
        <v>967</v>
      </c>
      <c r="F143" s="247" t="s">
        <v>846</v>
      </c>
      <c r="G143" s="248" t="s">
        <v>300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194</v>
      </c>
      <c r="AT143" s="257" t="s">
        <v>190</v>
      </c>
      <c r="AU143" s="257" t="s">
        <v>80</v>
      </c>
      <c r="AY143" s="16" t="s">
        <v>188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194</v>
      </c>
      <c r="BM143" s="257" t="s">
        <v>333</v>
      </c>
    </row>
    <row r="144" s="2" customFormat="1" ht="16.5" customHeight="1">
      <c r="A144" s="37"/>
      <c r="B144" s="38"/>
      <c r="C144" s="245" t="s">
        <v>73</v>
      </c>
      <c r="D144" s="245" t="s">
        <v>190</v>
      </c>
      <c r="E144" s="246" t="s">
        <v>968</v>
      </c>
      <c r="F144" s="247" t="s">
        <v>848</v>
      </c>
      <c r="G144" s="248" t="s">
        <v>300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194</v>
      </c>
      <c r="AT144" s="257" t="s">
        <v>190</v>
      </c>
      <c r="AU144" s="257" t="s">
        <v>80</v>
      </c>
      <c r="AY144" s="16" t="s">
        <v>188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194</v>
      </c>
      <c r="BM144" s="257" t="s">
        <v>345</v>
      </c>
    </row>
    <row r="145" s="2" customFormat="1" ht="16.5" customHeight="1">
      <c r="A145" s="37"/>
      <c r="B145" s="38"/>
      <c r="C145" s="245" t="s">
        <v>73</v>
      </c>
      <c r="D145" s="245" t="s">
        <v>190</v>
      </c>
      <c r="E145" s="246" t="s">
        <v>1267</v>
      </c>
      <c r="F145" s="247" t="s">
        <v>850</v>
      </c>
      <c r="G145" s="248" t="s">
        <v>300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194</v>
      </c>
      <c r="AT145" s="257" t="s">
        <v>190</v>
      </c>
      <c r="AU145" s="257" t="s">
        <v>80</v>
      </c>
      <c r="AY145" s="16" t="s">
        <v>188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194</v>
      </c>
      <c r="BM145" s="257" t="s">
        <v>354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755</v>
      </c>
      <c r="F146" s="232" t="s">
        <v>851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188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190</v>
      </c>
      <c r="E147" s="246" t="s">
        <v>1268</v>
      </c>
      <c r="F147" s="247" t="s">
        <v>853</v>
      </c>
      <c r="G147" s="248" t="s">
        <v>300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194</v>
      </c>
      <c r="AT147" s="257" t="s">
        <v>190</v>
      </c>
      <c r="AU147" s="257" t="s">
        <v>80</v>
      </c>
      <c r="AY147" s="16" t="s">
        <v>188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194</v>
      </c>
      <c r="BM147" s="257" t="s">
        <v>366</v>
      </c>
    </row>
    <row r="148" s="2" customFormat="1" ht="16.5" customHeight="1">
      <c r="A148" s="37"/>
      <c r="B148" s="38"/>
      <c r="C148" s="245" t="s">
        <v>73</v>
      </c>
      <c r="D148" s="245" t="s">
        <v>190</v>
      </c>
      <c r="E148" s="246" t="s">
        <v>1269</v>
      </c>
      <c r="F148" s="247" t="s">
        <v>855</v>
      </c>
      <c r="G148" s="248" t="s">
        <v>300</v>
      </c>
      <c r="H148" s="249">
        <v>5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194</v>
      </c>
      <c r="AT148" s="257" t="s">
        <v>190</v>
      </c>
      <c r="AU148" s="257" t="s">
        <v>80</v>
      </c>
      <c r="AY148" s="16" t="s">
        <v>188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194</v>
      </c>
      <c r="BM148" s="257" t="s">
        <v>377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759</v>
      </c>
      <c r="F149" s="232" t="s">
        <v>856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SUM(P150:P172)</f>
        <v>0</v>
      </c>
      <c r="Q149" s="237"/>
      <c r="R149" s="238">
        <f>SUM(R150:R172)</f>
        <v>0</v>
      </c>
      <c r="S149" s="237"/>
      <c r="T149" s="239">
        <f>SUM(T150:T172)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188</v>
      </c>
      <c r="BK149" s="242">
        <f>SUM(BK150:BK172)</f>
        <v>0</v>
      </c>
    </row>
    <row r="150" s="2" customFormat="1" ht="21.75" customHeight="1">
      <c r="A150" s="37"/>
      <c r="B150" s="38"/>
      <c r="C150" s="245" t="s">
        <v>73</v>
      </c>
      <c r="D150" s="245" t="s">
        <v>190</v>
      </c>
      <c r="E150" s="246" t="s">
        <v>1224</v>
      </c>
      <c r="F150" s="247" t="s">
        <v>858</v>
      </c>
      <c r="G150" s="248" t="s">
        <v>763</v>
      </c>
      <c r="H150" s="249">
        <v>15.960000000000001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194</v>
      </c>
      <c r="AT150" s="257" t="s">
        <v>190</v>
      </c>
      <c r="AU150" s="257" t="s">
        <v>80</v>
      </c>
      <c r="AY150" s="16" t="s">
        <v>188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194</v>
      </c>
      <c r="BM150" s="257" t="s">
        <v>391</v>
      </c>
    </row>
    <row r="151" s="2" customFormat="1" ht="21.75" customHeight="1">
      <c r="A151" s="37"/>
      <c r="B151" s="38"/>
      <c r="C151" s="245" t="s">
        <v>73</v>
      </c>
      <c r="D151" s="245" t="s">
        <v>190</v>
      </c>
      <c r="E151" s="246" t="s">
        <v>1270</v>
      </c>
      <c r="F151" s="247" t="s">
        <v>860</v>
      </c>
      <c r="G151" s="248" t="s">
        <v>763</v>
      </c>
      <c r="H151" s="249">
        <v>80.280000000000001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194</v>
      </c>
      <c r="AT151" s="257" t="s">
        <v>190</v>
      </c>
      <c r="AU151" s="257" t="s">
        <v>80</v>
      </c>
      <c r="AY151" s="16" t="s">
        <v>188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194</v>
      </c>
      <c r="BM151" s="257" t="s">
        <v>399</v>
      </c>
    </row>
    <row r="152" s="2" customFormat="1" ht="21.75" customHeight="1">
      <c r="A152" s="37"/>
      <c r="B152" s="38"/>
      <c r="C152" s="245" t="s">
        <v>73</v>
      </c>
      <c r="D152" s="245" t="s">
        <v>190</v>
      </c>
      <c r="E152" s="246" t="s">
        <v>1227</v>
      </c>
      <c r="F152" s="247" t="s">
        <v>862</v>
      </c>
      <c r="G152" s="248" t="s">
        <v>763</v>
      </c>
      <c r="H152" s="249">
        <v>2.2679999999999998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194</v>
      </c>
      <c r="AT152" s="257" t="s">
        <v>190</v>
      </c>
      <c r="AU152" s="257" t="s">
        <v>80</v>
      </c>
      <c r="AY152" s="16" t="s">
        <v>188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194</v>
      </c>
      <c r="BM152" s="257" t="s">
        <v>410</v>
      </c>
    </row>
    <row r="153" s="2" customFormat="1" ht="21.75" customHeight="1">
      <c r="A153" s="37"/>
      <c r="B153" s="38"/>
      <c r="C153" s="245" t="s">
        <v>73</v>
      </c>
      <c r="D153" s="245" t="s">
        <v>190</v>
      </c>
      <c r="E153" s="246" t="s">
        <v>1271</v>
      </c>
      <c r="F153" s="247" t="s">
        <v>864</v>
      </c>
      <c r="G153" s="248" t="s">
        <v>763</v>
      </c>
      <c r="H153" s="249">
        <v>13.908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194</v>
      </c>
      <c r="AT153" s="257" t="s">
        <v>190</v>
      </c>
      <c r="AU153" s="257" t="s">
        <v>80</v>
      </c>
      <c r="AY153" s="16" t="s">
        <v>188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194</v>
      </c>
      <c r="BM153" s="257" t="s">
        <v>427</v>
      </c>
    </row>
    <row r="154" s="2" customFormat="1" ht="21.75" customHeight="1">
      <c r="A154" s="37"/>
      <c r="B154" s="38"/>
      <c r="C154" s="245" t="s">
        <v>73</v>
      </c>
      <c r="D154" s="245" t="s">
        <v>190</v>
      </c>
      <c r="E154" s="246" t="s">
        <v>1228</v>
      </c>
      <c r="F154" s="247" t="s">
        <v>866</v>
      </c>
      <c r="G154" s="248" t="s">
        <v>300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194</v>
      </c>
      <c r="AT154" s="257" t="s">
        <v>190</v>
      </c>
      <c r="AU154" s="257" t="s">
        <v>80</v>
      </c>
      <c r="AY154" s="16" t="s">
        <v>188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194</v>
      </c>
      <c r="BM154" s="257" t="s">
        <v>437</v>
      </c>
    </row>
    <row r="155" s="2" customFormat="1" ht="21.75" customHeight="1">
      <c r="A155" s="37"/>
      <c r="B155" s="38"/>
      <c r="C155" s="245" t="s">
        <v>73</v>
      </c>
      <c r="D155" s="245" t="s">
        <v>190</v>
      </c>
      <c r="E155" s="246" t="s">
        <v>1300</v>
      </c>
      <c r="F155" s="247" t="s">
        <v>924</v>
      </c>
      <c r="G155" s="248" t="s">
        <v>300</v>
      </c>
      <c r="H155" s="249">
        <v>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194</v>
      </c>
      <c r="AT155" s="257" t="s">
        <v>190</v>
      </c>
      <c r="AU155" s="257" t="s">
        <v>80</v>
      </c>
      <c r="AY155" s="16" t="s">
        <v>188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194</v>
      </c>
      <c r="BM155" s="257" t="s">
        <v>447</v>
      </c>
    </row>
    <row r="156" s="2" customFormat="1" ht="21.75" customHeight="1">
      <c r="A156" s="37"/>
      <c r="B156" s="38"/>
      <c r="C156" s="245" t="s">
        <v>73</v>
      </c>
      <c r="D156" s="245" t="s">
        <v>190</v>
      </c>
      <c r="E156" s="246" t="s">
        <v>1233</v>
      </c>
      <c r="F156" s="247" t="s">
        <v>870</v>
      </c>
      <c r="G156" s="248" t="s">
        <v>300</v>
      </c>
      <c r="H156" s="249">
        <v>11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194</v>
      </c>
      <c r="AT156" s="257" t="s">
        <v>190</v>
      </c>
      <c r="AU156" s="257" t="s">
        <v>80</v>
      </c>
      <c r="AY156" s="16" t="s">
        <v>188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194</v>
      </c>
      <c r="BM156" s="257" t="s">
        <v>457</v>
      </c>
    </row>
    <row r="157" s="2" customFormat="1" ht="21.75" customHeight="1">
      <c r="A157" s="37"/>
      <c r="B157" s="38"/>
      <c r="C157" s="245" t="s">
        <v>73</v>
      </c>
      <c r="D157" s="245" t="s">
        <v>190</v>
      </c>
      <c r="E157" s="246" t="s">
        <v>1234</v>
      </c>
      <c r="F157" s="247" t="s">
        <v>872</v>
      </c>
      <c r="G157" s="248" t="s">
        <v>300</v>
      </c>
      <c r="H157" s="249">
        <v>30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194</v>
      </c>
      <c r="AT157" s="257" t="s">
        <v>190</v>
      </c>
      <c r="AU157" s="257" t="s">
        <v>80</v>
      </c>
      <c r="AY157" s="16" t="s">
        <v>188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194</v>
      </c>
      <c r="BM157" s="257" t="s">
        <v>465</v>
      </c>
    </row>
    <row r="158" s="2" customFormat="1" ht="21.75" customHeight="1">
      <c r="A158" s="37"/>
      <c r="B158" s="38"/>
      <c r="C158" s="245" t="s">
        <v>73</v>
      </c>
      <c r="D158" s="245" t="s">
        <v>190</v>
      </c>
      <c r="E158" s="246" t="s">
        <v>1273</v>
      </c>
      <c r="F158" s="247" t="s">
        <v>874</v>
      </c>
      <c r="G158" s="248" t="s">
        <v>300</v>
      </c>
      <c r="H158" s="249">
        <v>9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194</v>
      </c>
      <c r="AT158" s="257" t="s">
        <v>190</v>
      </c>
      <c r="AU158" s="257" t="s">
        <v>80</v>
      </c>
      <c r="AY158" s="16" t="s">
        <v>188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194</v>
      </c>
      <c r="BM158" s="257" t="s">
        <v>473</v>
      </c>
    </row>
    <row r="159" s="2" customFormat="1" ht="21.75" customHeight="1">
      <c r="A159" s="37"/>
      <c r="B159" s="38"/>
      <c r="C159" s="245" t="s">
        <v>73</v>
      </c>
      <c r="D159" s="245" t="s">
        <v>190</v>
      </c>
      <c r="E159" s="246" t="s">
        <v>1235</v>
      </c>
      <c r="F159" s="247" t="s">
        <v>876</v>
      </c>
      <c r="G159" s="248" t="s">
        <v>300</v>
      </c>
      <c r="H159" s="249">
        <v>15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194</v>
      </c>
      <c r="AT159" s="257" t="s">
        <v>190</v>
      </c>
      <c r="AU159" s="257" t="s">
        <v>80</v>
      </c>
      <c r="AY159" s="16" t="s">
        <v>188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194</v>
      </c>
      <c r="BM159" s="257" t="s">
        <v>481</v>
      </c>
    </row>
    <row r="160" s="2" customFormat="1" ht="33" customHeight="1">
      <c r="A160" s="37"/>
      <c r="B160" s="38"/>
      <c r="C160" s="245" t="s">
        <v>73</v>
      </c>
      <c r="D160" s="245" t="s">
        <v>190</v>
      </c>
      <c r="E160" s="246" t="s">
        <v>1236</v>
      </c>
      <c r="F160" s="247" t="s">
        <v>878</v>
      </c>
      <c r="G160" s="248" t="s">
        <v>300</v>
      </c>
      <c r="H160" s="249">
        <v>8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194</v>
      </c>
      <c r="AT160" s="257" t="s">
        <v>190</v>
      </c>
      <c r="AU160" s="257" t="s">
        <v>80</v>
      </c>
      <c r="AY160" s="16" t="s">
        <v>188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194</v>
      </c>
      <c r="BM160" s="257" t="s">
        <v>489</v>
      </c>
    </row>
    <row r="161" s="2" customFormat="1" ht="21.75" customHeight="1">
      <c r="A161" s="37"/>
      <c r="B161" s="38"/>
      <c r="C161" s="245" t="s">
        <v>73</v>
      </c>
      <c r="D161" s="245" t="s">
        <v>190</v>
      </c>
      <c r="E161" s="246" t="s">
        <v>1237</v>
      </c>
      <c r="F161" s="247" t="s">
        <v>880</v>
      </c>
      <c r="G161" s="248" t="s">
        <v>300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194</v>
      </c>
      <c r="AT161" s="257" t="s">
        <v>190</v>
      </c>
      <c r="AU161" s="257" t="s">
        <v>80</v>
      </c>
      <c r="AY161" s="16" t="s">
        <v>188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194</v>
      </c>
      <c r="BM161" s="257" t="s">
        <v>499</v>
      </c>
    </row>
    <row r="162" s="2" customFormat="1" ht="21.75" customHeight="1">
      <c r="A162" s="37"/>
      <c r="B162" s="38"/>
      <c r="C162" s="245" t="s">
        <v>73</v>
      </c>
      <c r="D162" s="245" t="s">
        <v>190</v>
      </c>
      <c r="E162" s="246" t="s">
        <v>1238</v>
      </c>
      <c r="F162" s="247" t="s">
        <v>882</v>
      </c>
      <c r="G162" s="248" t="s">
        <v>300</v>
      </c>
      <c r="H162" s="249">
        <v>14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194</v>
      </c>
      <c r="AT162" s="257" t="s">
        <v>190</v>
      </c>
      <c r="AU162" s="257" t="s">
        <v>80</v>
      </c>
      <c r="AY162" s="16" t="s">
        <v>188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194</v>
      </c>
      <c r="BM162" s="257" t="s">
        <v>507</v>
      </c>
    </row>
    <row r="163" s="2" customFormat="1" ht="16.5" customHeight="1">
      <c r="A163" s="37"/>
      <c r="B163" s="38"/>
      <c r="C163" s="245" t="s">
        <v>73</v>
      </c>
      <c r="D163" s="245" t="s">
        <v>190</v>
      </c>
      <c r="E163" s="246" t="s">
        <v>1240</v>
      </c>
      <c r="F163" s="247" t="s">
        <v>886</v>
      </c>
      <c r="G163" s="248" t="s">
        <v>300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194</v>
      </c>
      <c r="AT163" s="257" t="s">
        <v>190</v>
      </c>
      <c r="AU163" s="257" t="s">
        <v>80</v>
      </c>
      <c r="AY163" s="16" t="s">
        <v>188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194</v>
      </c>
      <c r="BM163" s="257" t="s">
        <v>515</v>
      </c>
    </row>
    <row r="164" s="2" customFormat="1" ht="16.5" customHeight="1">
      <c r="A164" s="37"/>
      <c r="B164" s="38"/>
      <c r="C164" s="245" t="s">
        <v>73</v>
      </c>
      <c r="D164" s="245" t="s">
        <v>190</v>
      </c>
      <c r="E164" s="246" t="s">
        <v>1241</v>
      </c>
      <c r="F164" s="247" t="s">
        <v>888</v>
      </c>
      <c r="G164" s="248" t="s">
        <v>300</v>
      </c>
      <c r="H164" s="249">
        <v>13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194</v>
      </c>
      <c r="AT164" s="257" t="s">
        <v>190</v>
      </c>
      <c r="AU164" s="257" t="s">
        <v>80</v>
      </c>
      <c r="AY164" s="16" t="s">
        <v>188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194</v>
      </c>
      <c r="BM164" s="257" t="s">
        <v>523</v>
      </c>
    </row>
    <row r="165" s="2" customFormat="1" ht="16.5" customHeight="1">
      <c r="A165" s="37"/>
      <c r="B165" s="38"/>
      <c r="C165" s="245" t="s">
        <v>73</v>
      </c>
      <c r="D165" s="245" t="s">
        <v>190</v>
      </c>
      <c r="E165" s="246" t="s">
        <v>1242</v>
      </c>
      <c r="F165" s="247" t="s">
        <v>890</v>
      </c>
      <c r="G165" s="248" t="s">
        <v>300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194</v>
      </c>
      <c r="AT165" s="257" t="s">
        <v>190</v>
      </c>
      <c r="AU165" s="257" t="s">
        <v>80</v>
      </c>
      <c r="AY165" s="16" t="s">
        <v>188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194</v>
      </c>
      <c r="BM165" s="257" t="s">
        <v>531</v>
      </c>
    </row>
    <row r="166" s="2" customFormat="1" ht="16.5" customHeight="1">
      <c r="A166" s="37"/>
      <c r="B166" s="38"/>
      <c r="C166" s="245" t="s">
        <v>73</v>
      </c>
      <c r="D166" s="245" t="s">
        <v>190</v>
      </c>
      <c r="E166" s="246" t="s">
        <v>1275</v>
      </c>
      <c r="F166" s="247" t="s">
        <v>892</v>
      </c>
      <c r="G166" s="248" t="s">
        <v>300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194</v>
      </c>
      <c r="AT166" s="257" t="s">
        <v>190</v>
      </c>
      <c r="AU166" s="257" t="s">
        <v>80</v>
      </c>
      <c r="AY166" s="16" t="s">
        <v>188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194</v>
      </c>
      <c r="BM166" s="257" t="s">
        <v>541</v>
      </c>
    </row>
    <row r="167" s="2" customFormat="1" ht="16.5" customHeight="1">
      <c r="A167" s="37"/>
      <c r="B167" s="38"/>
      <c r="C167" s="245" t="s">
        <v>73</v>
      </c>
      <c r="D167" s="245" t="s">
        <v>190</v>
      </c>
      <c r="E167" s="246" t="s">
        <v>1306</v>
      </c>
      <c r="F167" s="247" t="s">
        <v>894</v>
      </c>
      <c r="G167" s="248" t="s">
        <v>300</v>
      </c>
      <c r="H167" s="249">
        <v>2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194</v>
      </c>
      <c r="AT167" s="257" t="s">
        <v>190</v>
      </c>
      <c r="AU167" s="257" t="s">
        <v>80</v>
      </c>
      <c r="AY167" s="16" t="s">
        <v>188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194</v>
      </c>
      <c r="BM167" s="257" t="s">
        <v>553</v>
      </c>
    </row>
    <row r="168" s="2" customFormat="1" ht="16.5" customHeight="1">
      <c r="A168" s="37"/>
      <c r="B168" s="38"/>
      <c r="C168" s="245" t="s">
        <v>73</v>
      </c>
      <c r="D168" s="245" t="s">
        <v>190</v>
      </c>
      <c r="E168" s="246" t="s">
        <v>1276</v>
      </c>
      <c r="F168" s="247" t="s">
        <v>896</v>
      </c>
      <c r="G168" s="248" t="s">
        <v>300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194</v>
      </c>
      <c r="AT168" s="257" t="s">
        <v>190</v>
      </c>
      <c r="AU168" s="257" t="s">
        <v>80</v>
      </c>
      <c r="AY168" s="16" t="s">
        <v>188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194</v>
      </c>
      <c r="BM168" s="257" t="s">
        <v>568</v>
      </c>
    </row>
    <row r="169" s="2" customFormat="1" ht="16.5" customHeight="1">
      <c r="A169" s="37"/>
      <c r="B169" s="38"/>
      <c r="C169" s="245" t="s">
        <v>73</v>
      </c>
      <c r="D169" s="245" t="s">
        <v>190</v>
      </c>
      <c r="E169" s="246" t="s">
        <v>1245</v>
      </c>
      <c r="F169" s="247" t="s">
        <v>898</v>
      </c>
      <c r="G169" s="248" t="s">
        <v>300</v>
      </c>
      <c r="H169" s="249">
        <v>6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194</v>
      </c>
      <c r="AT169" s="257" t="s">
        <v>190</v>
      </c>
      <c r="AU169" s="257" t="s">
        <v>80</v>
      </c>
      <c r="AY169" s="16" t="s">
        <v>188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194</v>
      </c>
      <c r="BM169" s="257" t="s">
        <v>575</v>
      </c>
    </row>
    <row r="170" s="2" customFormat="1" ht="16.5" customHeight="1">
      <c r="A170" s="37"/>
      <c r="B170" s="38"/>
      <c r="C170" s="245" t="s">
        <v>73</v>
      </c>
      <c r="D170" s="245" t="s">
        <v>190</v>
      </c>
      <c r="E170" s="246" t="s">
        <v>1246</v>
      </c>
      <c r="F170" s="247" t="s">
        <v>900</v>
      </c>
      <c r="G170" s="248" t="s">
        <v>300</v>
      </c>
      <c r="H170" s="249">
        <v>10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194</v>
      </c>
      <c r="AT170" s="257" t="s">
        <v>190</v>
      </c>
      <c r="AU170" s="257" t="s">
        <v>80</v>
      </c>
      <c r="AY170" s="16" t="s">
        <v>188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194</v>
      </c>
      <c r="BM170" s="257" t="s">
        <v>585</v>
      </c>
    </row>
    <row r="171" s="2" customFormat="1" ht="16.5" customHeight="1">
      <c r="A171" s="37"/>
      <c r="B171" s="38"/>
      <c r="C171" s="245" t="s">
        <v>73</v>
      </c>
      <c r="D171" s="245" t="s">
        <v>190</v>
      </c>
      <c r="E171" s="246" t="s">
        <v>1247</v>
      </c>
      <c r="F171" s="247" t="s">
        <v>902</v>
      </c>
      <c r="G171" s="248" t="s">
        <v>300</v>
      </c>
      <c r="H171" s="249">
        <v>2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194</v>
      </c>
      <c r="AT171" s="257" t="s">
        <v>190</v>
      </c>
      <c r="AU171" s="257" t="s">
        <v>80</v>
      </c>
      <c r="AY171" s="16" t="s">
        <v>188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194</v>
      </c>
      <c r="BM171" s="257" t="s">
        <v>597</v>
      </c>
    </row>
    <row r="172" s="2" customFormat="1" ht="16.5" customHeight="1">
      <c r="A172" s="37"/>
      <c r="B172" s="38"/>
      <c r="C172" s="245" t="s">
        <v>73</v>
      </c>
      <c r="D172" s="245" t="s">
        <v>190</v>
      </c>
      <c r="E172" s="246" t="s">
        <v>1248</v>
      </c>
      <c r="F172" s="247" t="s">
        <v>904</v>
      </c>
      <c r="G172" s="248" t="s">
        <v>300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194</v>
      </c>
      <c r="AT172" s="257" t="s">
        <v>190</v>
      </c>
      <c r="AU172" s="257" t="s">
        <v>80</v>
      </c>
      <c r="AY172" s="16" t="s">
        <v>188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194</v>
      </c>
      <c r="BM172" s="257" t="s">
        <v>230</v>
      </c>
    </row>
    <row r="173" s="12" customFormat="1" ht="25.92" customHeight="1">
      <c r="A173" s="12"/>
      <c r="B173" s="229"/>
      <c r="C173" s="230"/>
      <c r="D173" s="231" t="s">
        <v>72</v>
      </c>
      <c r="E173" s="232" t="s">
        <v>774</v>
      </c>
      <c r="F173" s="232" t="s">
        <v>905</v>
      </c>
      <c r="G173" s="230"/>
      <c r="H173" s="230"/>
      <c r="I173" s="233"/>
      <c r="J173" s="234">
        <f>BK173</f>
        <v>0</v>
      </c>
      <c r="K173" s="230"/>
      <c r="L173" s="235"/>
      <c r="M173" s="236"/>
      <c r="N173" s="237"/>
      <c r="O173" s="237"/>
      <c r="P173" s="238">
        <f>SUM(P174:P177)</f>
        <v>0</v>
      </c>
      <c r="Q173" s="237"/>
      <c r="R173" s="238">
        <f>SUM(R174:R177)</f>
        <v>0</v>
      </c>
      <c r="S173" s="237"/>
      <c r="T173" s="239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0" t="s">
        <v>80</v>
      </c>
      <c r="AT173" s="241" t="s">
        <v>72</v>
      </c>
      <c r="AU173" s="241" t="s">
        <v>73</v>
      </c>
      <c r="AY173" s="240" t="s">
        <v>188</v>
      </c>
      <c r="BK173" s="242">
        <f>SUM(BK174:BK177)</f>
        <v>0</v>
      </c>
    </row>
    <row r="174" s="2" customFormat="1" ht="33" customHeight="1">
      <c r="A174" s="37"/>
      <c r="B174" s="38"/>
      <c r="C174" s="245" t="s">
        <v>73</v>
      </c>
      <c r="D174" s="245" t="s">
        <v>190</v>
      </c>
      <c r="E174" s="246" t="s">
        <v>973</v>
      </c>
      <c r="F174" s="247" t="s">
        <v>1279</v>
      </c>
      <c r="G174" s="248" t="s">
        <v>215</v>
      </c>
      <c r="H174" s="249">
        <v>2.2200000000000002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194</v>
      </c>
      <c r="AT174" s="257" t="s">
        <v>190</v>
      </c>
      <c r="AU174" s="257" t="s">
        <v>80</v>
      </c>
      <c r="AY174" s="16" t="s">
        <v>188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194</v>
      </c>
      <c r="BM174" s="257" t="s">
        <v>246</v>
      </c>
    </row>
    <row r="175" s="2" customFormat="1" ht="33" customHeight="1">
      <c r="A175" s="37"/>
      <c r="B175" s="38"/>
      <c r="C175" s="245" t="s">
        <v>73</v>
      </c>
      <c r="D175" s="245" t="s">
        <v>190</v>
      </c>
      <c r="E175" s="246" t="s">
        <v>1288</v>
      </c>
      <c r="F175" s="247" t="s">
        <v>1289</v>
      </c>
      <c r="G175" s="248" t="s">
        <v>215</v>
      </c>
      <c r="H175" s="249">
        <v>5.1239999999999997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194</v>
      </c>
      <c r="AT175" s="257" t="s">
        <v>190</v>
      </c>
      <c r="AU175" s="257" t="s">
        <v>80</v>
      </c>
      <c r="AY175" s="16" t="s">
        <v>188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194</v>
      </c>
      <c r="BM175" s="257" t="s">
        <v>257</v>
      </c>
    </row>
    <row r="176" s="2" customFormat="1" ht="44.25" customHeight="1">
      <c r="A176" s="37"/>
      <c r="B176" s="38"/>
      <c r="C176" s="245" t="s">
        <v>73</v>
      </c>
      <c r="D176" s="245" t="s">
        <v>190</v>
      </c>
      <c r="E176" s="246" t="s">
        <v>974</v>
      </c>
      <c r="F176" s="247" t="s">
        <v>1280</v>
      </c>
      <c r="G176" s="248" t="s">
        <v>215</v>
      </c>
      <c r="H176" s="249">
        <v>3.7320000000000002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194</v>
      </c>
      <c r="AT176" s="257" t="s">
        <v>190</v>
      </c>
      <c r="AU176" s="257" t="s">
        <v>80</v>
      </c>
      <c r="AY176" s="16" t="s">
        <v>188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194</v>
      </c>
      <c r="BM176" s="257" t="s">
        <v>679</v>
      </c>
    </row>
    <row r="177" s="2" customFormat="1" ht="44.25" customHeight="1">
      <c r="A177" s="37"/>
      <c r="B177" s="38"/>
      <c r="C177" s="245" t="s">
        <v>73</v>
      </c>
      <c r="D177" s="245" t="s">
        <v>190</v>
      </c>
      <c r="E177" s="246" t="s">
        <v>1281</v>
      </c>
      <c r="F177" s="247" t="s">
        <v>1282</v>
      </c>
      <c r="G177" s="248" t="s">
        <v>215</v>
      </c>
      <c r="H177" s="249">
        <v>5.4720000000000004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194</v>
      </c>
      <c r="AT177" s="257" t="s">
        <v>190</v>
      </c>
      <c r="AU177" s="257" t="s">
        <v>80</v>
      </c>
      <c r="AY177" s="16" t="s">
        <v>188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194</v>
      </c>
      <c r="BM177" s="257" t="s">
        <v>681</v>
      </c>
    </row>
    <row r="178" s="12" customFormat="1" ht="25.92" customHeight="1">
      <c r="A178" s="12"/>
      <c r="B178" s="229"/>
      <c r="C178" s="230"/>
      <c r="D178" s="231" t="s">
        <v>72</v>
      </c>
      <c r="E178" s="232" t="s">
        <v>786</v>
      </c>
      <c r="F178" s="232" t="s">
        <v>791</v>
      </c>
      <c r="G178" s="230"/>
      <c r="H178" s="230"/>
      <c r="I178" s="233"/>
      <c r="J178" s="234">
        <f>BK178</f>
        <v>0</v>
      </c>
      <c r="K178" s="230"/>
      <c r="L178" s="235"/>
      <c r="M178" s="236"/>
      <c r="N178" s="237"/>
      <c r="O178" s="237"/>
      <c r="P178" s="238">
        <f>SUM(P179:P182)</f>
        <v>0</v>
      </c>
      <c r="Q178" s="237"/>
      <c r="R178" s="238">
        <f>SUM(R179:R182)</f>
        <v>0</v>
      </c>
      <c r="S178" s="237"/>
      <c r="T178" s="239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0" t="s">
        <v>80</v>
      </c>
      <c r="AT178" s="241" t="s">
        <v>72</v>
      </c>
      <c r="AU178" s="241" t="s">
        <v>73</v>
      </c>
      <c r="AY178" s="240" t="s">
        <v>188</v>
      </c>
      <c r="BK178" s="242">
        <f>SUM(BK179:BK182)</f>
        <v>0</v>
      </c>
    </row>
    <row r="179" s="2" customFormat="1" ht="21.75" customHeight="1">
      <c r="A179" s="37"/>
      <c r="B179" s="38"/>
      <c r="C179" s="245" t="s">
        <v>73</v>
      </c>
      <c r="D179" s="245" t="s">
        <v>190</v>
      </c>
      <c r="E179" s="246" t="s">
        <v>1283</v>
      </c>
      <c r="F179" s="247" t="s">
        <v>915</v>
      </c>
      <c r="G179" s="248" t="s">
        <v>193</v>
      </c>
      <c r="H179" s="249">
        <v>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194</v>
      </c>
      <c r="AT179" s="257" t="s">
        <v>190</v>
      </c>
      <c r="AU179" s="257" t="s">
        <v>80</v>
      </c>
      <c r="AY179" s="16" t="s">
        <v>188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194</v>
      </c>
      <c r="BM179" s="257" t="s">
        <v>683</v>
      </c>
    </row>
    <row r="180" s="2" customFormat="1" ht="16.5" customHeight="1">
      <c r="A180" s="37"/>
      <c r="B180" s="38"/>
      <c r="C180" s="245" t="s">
        <v>73</v>
      </c>
      <c r="D180" s="245" t="s">
        <v>190</v>
      </c>
      <c r="E180" s="246" t="s">
        <v>840</v>
      </c>
      <c r="F180" s="247" t="s">
        <v>917</v>
      </c>
      <c r="G180" s="248" t="s">
        <v>193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194</v>
      </c>
      <c r="AT180" s="257" t="s">
        <v>190</v>
      </c>
      <c r="AU180" s="257" t="s">
        <v>80</v>
      </c>
      <c r="AY180" s="16" t="s">
        <v>188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194</v>
      </c>
      <c r="BM180" s="257" t="s">
        <v>685</v>
      </c>
    </row>
    <row r="181" s="2" customFormat="1" ht="16.5" customHeight="1">
      <c r="A181" s="37"/>
      <c r="B181" s="38"/>
      <c r="C181" s="245" t="s">
        <v>73</v>
      </c>
      <c r="D181" s="245" t="s">
        <v>190</v>
      </c>
      <c r="E181" s="246" t="s">
        <v>1252</v>
      </c>
      <c r="F181" s="247" t="s">
        <v>919</v>
      </c>
      <c r="G181" s="248" t="s">
        <v>193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194</v>
      </c>
      <c r="AT181" s="257" t="s">
        <v>190</v>
      </c>
      <c r="AU181" s="257" t="s">
        <v>80</v>
      </c>
      <c r="AY181" s="16" t="s">
        <v>188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194</v>
      </c>
      <c r="BM181" s="257" t="s">
        <v>690</v>
      </c>
    </row>
    <row r="182" s="2" customFormat="1" ht="16.5" customHeight="1">
      <c r="A182" s="37"/>
      <c r="B182" s="38"/>
      <c r="C182" s="245" t="s">
        <v>73</v>
      </c>
      <c r="D182" s="245" t="s">
        <v>190</v>
      </c>
      <c r="E182" s="246" t="s">
        <v>1254</v>
      </c>
      <c r="F182" s="247" t="s">
        <v>409</v>
      </c>
      <c r="G182" s="248" t="s">
        <v>193</v>
      </c>
      <c r="H182" s="249">
        <v>1</v>
      </c>
      <c r="I182" s="250"/>
      <c r="J182" s="251">
        <f>ROUND(I182*H182,2)</f>
        <v>0</v>
      </c>
      <c r="K182" s="252"/>
      <c r="L182" s="43"/>
      <c r="M182" s="295" t="s">
        <v>1</v>
      </c>
      <c r="N182" s="296" t="s">
        <v>39</v>
      </c>
      <c r="O182" s="297"/>
      <c r="P182" s="298">
        <f>O182*H182</f>
        <v>0</v>
      </c>
      <c r="Q182" s="298">
        <v>0</v>
      </c>
      <c r="R182" s="298">
        <f>Q182*H182</f>
        <v>0</v>
      </c>
      <c r="S182" s="298">
        <v>0</v>
      </c>
      <c r="T182" s="29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194</v>
      </c>
      <c r="AT182" s="257" t="s">
        <v>190</v>
      </c>
      <c r="AU182" s="257" t="s">
        <v>80</v>
      </c>
      <c r="AY182" s="16" t="s">
        <v>188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194</v>
      </c>
      <c r="BM182" s="257" t="s">
        <v>694</v>
      </c>
    </row>
    <row r="183" s="2" customFormat="1" ht="6.96" customHeight="1">
      <c r="A183" s="37"/>
      <c r="B183" s="65"/>
      <c r="C183" s="66"/>
      <c r="D183" s="66"/>
      <c r="E183" s="66"/>
      <c r="F183" s="66"/>
      <c r="G183" s="66"/>
      <c r="H183" s="66"/>
      <c r="I183" s="192"/>
      <c r="J183" s="66"/>
      <c r="K183" s="66"/>
      <c r="L183" s="43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</sheetData>
  <sheetProtection sheet="1" autoFilter="0" formatColumns="0" formatRows="0" objects="1" scenarios="1" spinCount="100000" saltValue="bzOYqgyjMn3I3ulN+z6+HU00vmpMP4KFL2zIgJ8rVhFGkdUUFeVnhITwWfpLnl7i/7P1xBFCtt4PMhrk6k3JNw==" hashValue="cM3ekcdB1YoJsI6krSK0wJvF9pbgIYeofAHP1gdbtr5qNICfoecGR0XvAgH76au4Y+rZMv8KXlSTTtPoHO4WWA==" algorithmName="SHA-512" password="CC35"/>
  <autoFilter ref="C131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>
      <c r="B8" s="19"/>
      <c r="D8" s="152" t="s">
        <v>146</v>
      </c>
      <c r="L8" s="19"/>
    </row>
    <row r="9" s="1" customFormat="1" ht="16.5" customHeight="1">
      <c r="B9" s="19"/>
      <c r="E9" s="153" t="s">
        <v>1042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148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1043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150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1307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ROUND((SUM(BE132:BE184)),  2)</f>
        <v>0</v>
      </c>
      <c r="G37" s="37"/>
      <c r="H37" s="37"/>
      <c r="I37" s="171">
        <v>0.20999999999999999</v>
      </c>
      <c r="J37" s="170">
        <f>ROUND(((SUM(BE132:BE184))*I37),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ROUND((SUM(BF132:BF184)),  2)</f>
        <v>0</v>
      </c>
      <c r="G38" s="37"/>
      <c r="H38" s="37"/>
      <c r="I38" s="171">
        <v>0.14999999999999999</v>
      </c>
      <c r="J38" s="170">
        <f>ROUND(((SUM(BF132:BF184))*I38),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ROUND((SUM(BG132:BG184)),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ROUND((SUM(BH132:BH184)),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ROUND((SUM(BI132:BI184)),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1042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148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1043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150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X.d.f - Vzduchotechnika 6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153</v>
      </c>
      <c r="D98" s="199"/>
      <c r="E98" s="199"/>
      <c r="F98" s="199"/>
      <c r="G98" s="199"/>
      <c r="H98" s="199"/>
      <c r="I98" s="200"/>
      <c r="J98" s="201" t="s">
        <v>154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155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156</v>
      </c>
    </row>
    <row r="101" s="9" customFormat="1" ht="24.96" customHeight="1">
      <c r="A101" s="9"/>
      <c r="B101" s="203"/>
      <c r="C101" s="204"/>
      <c r="D101" s="205" t="s">
        <v>821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822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823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824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825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826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827</v>
      </c>
      <c r="E107" s="206"/>
      <c r="F107" s="206"/>
      <c r="G107" s="206"/>
      <c r="H107" s="206"/>
      <c r="I107" s="207"/>
      <c r="J107" s="208">
        <f>J175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828</v>
      </c>
      <c r="E108" s="206"/>
      <c r="F108" s="206"/>
      <c r="G108" s="206"/>
      <c r="H108" s="206"/>
      <c r="I108" s="207"/>
      <c r="J108" s="208">
        <f>J180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173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T, X - 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146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1042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148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1043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150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X.d.f - Vzduchotechnika 6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174</v>
      </c>
      <c r="D131" s="219" t="s">
        <v>58</v>
      </c>
      <c r="E131" s="219" t="s">
        <v>54</v>
      </c>
      <c r="F131" s="219" t="s">
        <v>55</v>
      </c>
      <c r="G131" s="219" t="s">
        <v>175</v>
      </c>
      <c r="H131" s="219" t="s">
        <v>176</v>
      </c>
      <c r="I131" s="220" t="s">
        <v>177</v>
      </c>
      <c r="J131" s="221" t="s">
        <v>154</v>
      </c>
      <c r="K131" s="222" t="s">
        <v>178</v>
      </c>
      <c r="L131" s="223"/>
      <c r="M131" s="99" t="s">
        <v>1</v>
      </c>
      <c r="N131" s="100" t="s">
        <v>37</v>
      </c>
      <c r="O131" s="100" t="s">
        <v>179</v>
      </c>
      <c r="P131" s="100" t="s">
        <v>180</v>
      </c>
      <c r="Q131" s="100" t="s">
        <v>181</v>
      </c>
      <c r="R131" s="100" t="s">
        <v>182</v>
      </c>
      <c r="S131" s="100" t="s">
        <v>183</v>
      </c>
      <c r="T131" s="101" t="s">
        <v>184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185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P133+P135+P137+P142+P146+P149+P175+P180</f>
        <v>0</v>
      </c>
      <c r="Q132" s="103"/>
      <c r="R132" s="226">
        <f>R133+R135+R137+R142+R146+R149+R175+R180</f>
        <v>0</v>
      </c>
      <c r="S132" s="103"/>
      <c r="T132" s="227">
        <f>T133+T135+T137+T142+T146+T149+T175+T180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156</v>
      </c>
      <c r="BK132" s="228">
        <f>BK133+BK135+BK137+BK142+BK146+BK149+BK175+BK180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606</v>
      </c>
      <c r="F133" s="232" t="s">
        <v>829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188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190</v>
      </c>
      <c r="E134" s="246" t="s">
        <v>842</v>
      </c>
      <c r="F134" s="247" t="s">
        <v>831</v>
      </c>
      <c r="G134" s="248" t="s">
        <v>300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194</v>
      </c>
      <c r="AT134" s="257" t="s">
        <v>190</v>
      </c>
      <c r="AU134" s="257" t="s">
        <v>80</v>
      </c>
      <c r="AY134" s="16" t="s">
        <v>188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194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636</v>
      </c>
      <c r="F135" s="232" t="s">
        <v>832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188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190</v>
      </c>
      <c r="E136" s="246" t="s">
        <v>1308</v>
      </c>
      <c r="F136" s="247" t="s">
        <v>834</v>
      </c>
      <c r="G136" s="248" t="s">
        <v>300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194</v>
      </c>
      <c r="AT136" s="257" t="s">
        <v>190</v>
      </c>
      <c r="AU136" s="257" t="s">
        <v>80</v>
      </c>
      <c r="AY136" s="16" t="s">
        <v>188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194</v>
      </c>
      <c r="BM136" s="257" t="s">
        <v>194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670</v>
      </c>
      <c r="F137" s="232" t="s">
        <v>835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188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190</v>
      </c>
      <c r="E138" s="246" t="s">
        <v>1309</v>
      </c>
      <c r="F138" s="247" t="s">
        <v>1310</v>
      </c>
      <c r="G138" s="248" t="s">
        <v>300</v>
      </c>
      <c r="H138" s="249">
        <v>9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194</v>
      </c>
      <c r="AT138" s="257" t="s">
        <v>190</v>
      </c>
      <c r="AU138" s="257" t="s">
        <v>80</v>
      </c>
      <c r="AY138" s="16" t="s">
        <v>188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194</v>
      </c>
      <c r="BM138" s="257" t="s">
        <v>228</v>
      </c>
    </row>
    <row r="139" s="2" customFormat="1" ht="16.5" customHeight="1">
      <c r="A139" s="37"/>
      <c r="B139" s="38"/>
      <c r="C139" s="245" t="s">
        <v>73</v>
      </c>
      <c r="D139" s="245" t="s">
        <v>190</v>
      </c>
      <c r="E139" s="246" t="s">
        <v>1311</v>
      </c>
      <c r="F139" s="247" t="s">
        <v>1310</v>
      </c>
      <c r="G139" s="248" t="s">
        <v>300</v>
      </c>
      <c r="H139" s="249">
        <v>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194</v>
      </c>
      <c r="AT139" s="257" t="s">
        <v>190</v>
      </c>
      <c r="AU139" s="257" t="s">
        <v>80</v>
      </c>
      <c r="AY139" s="16" t="s">
        <v>188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194</v>
      </c>
      <c r="BM139" s="257" t="s">
        <v>266</v>
      </c>
    </row>
    <row r="140" s="2" customFormat="1" ht="16.5" customHeight="1">
      <c r="A140" s="37"/>
      <c r="B140" s="38"/>
      <c r="C140" s="245" t="s">
        <v>73</v>
      </c>
      <c r="D140" s="245" t="s">
        <v>190</v>
      </c>
      <c r="E140" s="246" t="s">
        <v>1266</v>
      </c>
      <c r="F140" s="247" t="s">
        <v>841</v>
      </c>
      <c r="G140" s="248" t="s">
        <v>300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194</v>
      </c>
      <c r="AT140" s="257" t="s">
        <v>190</v>
      </c>
      <c r="AU140" s="257" t="s">
        <v>80</v>
      </c>
      <c r="AY140" s="16" t="s">
        <v>188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194</v>
      </c>
      <c r="BM140" s="257" t="s">
        <v>297</v>
      </c>
    </row>
    <row r="141" s="2" customFormat="1" ht="16.5" customHeight="1">
      <c r="A141" s="37"/>
      <c r="B141" s="38"/>
      <c r="C141" s="245" t="s">
        <v>73</v>
      </c>
      <c r="D141" s="245" t="s">
        <v>190</v>
      </c>
      <c r="E141" s="246" t="s">
        <v>1312</v>
      </c>
      <c r="F141" s="247" t="s">
        <v>843</v>
      </c>
      <c r="G141" s="248" t="s">
        <v>300</v>
      </c>
      <c r="H141" s="249">
        <v>5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194</v>
      </c>
      <c r="AT141" s="257" t="s">
        <v>190</v>
      </c>
      <c r="AU141" s="257" t="s">
        <v>80</v>
      </c>
      <c r="AY141" s="16" t="s">
        <v>188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194</v>
      </c>
      <c r="BM141" s="257" t="s">
        <v>321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686</v>
      </c>
      <c r="F142" s="232" t="s">
        <v>844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188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190</v>
      </c>
      <c r="E143" s="246" t="s">
        <v>1313</v>
      </c>
      <c r="F143" s="247" t="s">
        <v>846</v>
      </c>
      <c r="G143" s="248" t="s">
        <v>300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194</v>
      </c>
      <c r="AT143" s="257" t="s">
        <v>190</v>
      </c>
      <c r="AU143" s="257" t="s">
        <v>80</v>
      </c>
      <c r="AY143" s="16" t="s">
        <v>188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194</v>
      </c>
      <c r="BM143" s="257" t="s">
        <v>333</v>
      </c>
    </row>
    <row r="144" s="2" customFormat="1" ht="16.5" customHeight="1">
      <c r="A144" s="37"/>
      <c r="B144" s="38"/>
      <c r="C144" s="245" t="s">
        <v>73</v>
      </c>
      <c r="D144" s="245" t="s">
        <v>190</v>
      </c>
      <c r="E144" s="246" t="s">
        <v>849</v>
      </c>
      <c r="F144" s="247" t="s">
        <v>848</v>
      </c>
      <c r="G144" s="248" t="s">
        <v>300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194</v>
      </c>
      <c r="AT144" s="257" t="s">
        <v>190</v>
      </c>
      <c r="AU144" s="257" t="s">
        <v>80</v>
      </c>
      <c r="AY144" s="16" t="s">
        <v>188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194</v>
      </c>
      <c r="BM144" s="257" t="s">
        <v>345</v>
      </c>
    </row>
    <row r="145" s="2" customFormat="1" ht="16.5" customHeight="1">
      <c r="A145" s="37"/>
      <c r="B145" s="38"/>
      <c r="C145" s="245" t="s">
        <v>73</v>
      </c>
      <c r="D145" s="245" t="s">
        <v>190</v>
      </c>
      <c r="E145" s="246" t="s">
        <v>1314</v>
      </c>
      <c r="F145" s="247" t="s">
        <v>850</v>
      </c>
      <c r="G145" s="248" t="s">
        <v>300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194</v>
      </c>
      <c r="AT145" s="257" t="s">
        <v>190</v>
      </c>
      <c r="AU145" s="257" t="s">
        <v>80</v>
      </c>
      <c r="AY145" s="16" t="s">
        <v>188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194</v>
      </c>
      <c r="BM145" s="257" t="s">
        <v>354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755</v>
      </c>
      <c r="F146" s="232" t="s">
        <v>851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188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190</v>
      </c>
      <c r="E147" s="246" t="s">
        <v>1315</v>
      </c>
      <c r="F147" s="247" t="s">
        <v>853</v>
      </c>
      <c r="G147" s="248" t="s">
        <v>300</v>
      </c>
      <c r="H147" s="249">
        <v>6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194</v>
      </c>
      <c r="AT147" s="257" t="s">
        <v>190</v>
      </c>
      <c r="AU147" s="257" t="s">
        <v>80</v>
      </c>
      <c r="AY147" s="16" t="s">
        <v>188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194</v>
      </c>
      <c r="BM147" s="257" t="s">
        <v>366</v>
      </c>
    </row>
    <row r="148" s="2" customFormat="1" ht="16.5" customHeight="1">
      <c r="A148" s="37"/>
      <c r="B148" s="38"/>
      <c r="C148" s="245" t="s">
        <v>73</v>
      </c>
      <c r="D148" s="245" t="s">
        <v>190</v>
      </c>
      <c r="E148" s="246" t="s">
        <v>1316</v>
      </c>
      <c r="F148" s="247" t="s">
        <v>855</v>
      </c>
      <c r="G148" s="248" t="s">
        <v>300</v>
      </c>
      <c r="H148" s="249">
        <v>5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194</v>
      </c>
      <c r="AT148" s="257" t="s">
        <v>190</v>
      </c>
      <c r="AU148" s="257" t="s">
        <v>80</v>
      </c>
      <c r="AY148" s="16" t="s">
        <v>188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194</v>
      </c>
      <c r="BM148" s="257" t="s">
        <v>377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759</v>
      </c>
      <c r="F149" s="232" t="s">
        <v>856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SUM(P150:P174)</f>
        <v>0</v>
      </c>
      <c r="Q149" s="237"/>
      <c r="R149" s="238">
        <f>SUM(R150:R174)</f>
        <v>0</v>
      </c>
      <c r="S149" s="237"/>
      <c r="T149" s="239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188</v>
      </c>
      <c r="BK149" s="242">
        <f>SUM(BK150:BK174)</f>
        <v>0</v>
      </c>
    </row>
    <row r="150" s="2" customFormat="1" ht="21.75" customHeight="1">
      <c r="A150" s="37"/>
      <c r="B150" s="38"/>
      <c r="C150" s="245" t="s">
        <v>73</v>
      </c>
      <c r="D150" s="245" t="s">
        <v>190</v>
      </c>
      <c r="E150" s="246" t="s">
        <v>1270</v>
      </c>
      <c r="F150" s="247" t="s">
        <v>858</v>
      </c>
      <c r="G150" s="248" t="s">
        <v>763</v>
      </c>
      <c r="H150" s="249">
        <v>15.804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194</v>
      </c>
      <c r="AT150" s="257" t="s">
        <v>190</v>
      </c>
      <c r="AU150" s="257" t="s">
        <v>80</v>
      </c>
      <c r="AY150" s="16" t="s">
        <v>188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194</v>
      </c>
      <c r="BM150" s="257" t="s">
        <v>391</v>
      </c>
    </row>
    <row r="151" s="2" customFormat="1" ht="21.75" customHeight="1">
      <c r="A151" s="37"/>
      <c r="B151" s="38"/>
      <c r="C151" s="245" t="s">
        <v>73</v>
      </c>
      <c r="D151" s="245" t="s">
        <v>190</v>
      </c>
      <c r="E151" s="246" t="s">
        <v>1227</v>
      </c>
      <c r="F151" s="247" t="s">
        <v>860</v>
      </c>
      <c r="G151" s="248" t="s">
        <v>763</v>
      </c>
      <c r="H151" s="249">
        <v>60.240000000000002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194</v>
      </c>
      <c r="AT151" s="257" t="s">
        <v>190</v>
      </c>
      <c r="AU151" s="257" t="s">
        <v>80</v>
      </c>
      <c r="AY151" s="16" t="s">
        <v>188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194</v>
      </c>
      <c r="BM151" s="257" t="s">
        <v>399</v>
      </c>
    </row>
    <row r="152" s="2" customFormat="1" ht="21.75" customHeight="1">
      <c r="A152" s="37"/>
      <c r="B152" s="38"/>
      <c r="C152" s="245" t="s">
        <v>73</v>
      </c>
      <c r="D152" s="245" t="s">
        <v>190</v>
      </c>
      <c r="E152" s="246" t="s">
        <v>1271</v>
      </c>
      <c r="F152" s="247" t="s">
        <v>862</v>
      </c>
      <c r="G152" s="248" t="s">
        <v>763</v>
      </c>
      <c r="H152" s="249">
        <v>2.2799999999999998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194</v>
      </c>
      <c r="AT152" s="257" t="s">
        <v>190</v>
      </c>
      <c r="AU152" s="257" t="s">
        <v>80</v>
      </c>
      <c r="AY152" s="16" t="s">
        <v>188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194</v>
      </c>
      <c r="BM152" s="257" t="s">
        <v>410</v>
      </c>
    </row>
    <row r="153" s="2" customFormat="1" ht="21.75" customHeight="1">
      <c r="A153" s="37"/>
      <c r="B153" s="38"/>
      <c r="C153" s="245" t="s">
        <v>73</v>
      </c>
      <c r="D153" s="245" t="s">
        <v>190</v>
      </c>
      <c r="E153" s="246" t="s">
        <v>1228</v>
      </c>
      <c r="F153" s="247" t="s">
        <v>864</v>
      </c>
      <c r="G153" s="248" t="s">
        <v>763</v>
      </c>
      <c r="H153" s="249">
        <v>16.175999999999998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194</v>
      </c>
      <c r="AT153" s="257" t="s">
        <v>190</v>
      </c>
      <c r="AU153" s="257" t="s">
        <v>80</v>
      </c>
      <c r="AY153" s="16" t="s">
        <v>188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194</v>
      </c>
      <c r="BM153" s="257" t="s">
        <v>427</v>
      </c>
    </row>
    <row r="154" s="2" customFormat="1" ht="21.75" customHeight="1">
      <c r="A154" s="37"/>
      <c r="B154" s="38"/>
      <c r="C154" s="245" t="s">
        <v>73</v>
      </c>
      <c r="D154" s="245" t="s">
        <v>190</v>
      </c>
      <c r="E154" s="246" t="s">
        <v>857</v>
      </c>
      <c r="F154" s="247" t="s">
        <v>866</v>
      </c>
      <c r="G154" s="248" t="s">
        <v>300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194</v>
      </c>
      <c r="AT154" s="257" t="s">
        <v>190</v>
      </c>
      <c r="AU154" s="257" t="s">
        <v>80</v>
      </c>
      <c r="AY154" s="16" t="s">
        <v>188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194</v>
      </c>
      <c r="BM154" s="257" t="s">
        <v>437</v>
      </c>
    </row>
    <row r="155" s="2" customFormat="1" ht="21.75" customHeight="1">
      <c r="A155" s="37"/>
      <c r="B155" s="38"/>
      <c r="C155" s="245" t="s">
        <v>73</v>
      </c>
      <c r="D155" s="245" t="s">
        <v>190</v>
      </c>
      <c r="E155" s="246" t="s">
        <v>859</v>
      </c>
      <c r="F155" s="247" t="s">
        <v>1294</v>
      </c>
      <c r="G155" s="248" t="s">
        <v>300</v>
      </c>
      <c r="H155" s="249">
        <v>4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194</v>
      </c>
      <c r="AT155" s="257" t="s">
        <v>190</v>
      </c>
      <c r="AU155" s="257" t="s">
        <v>80</v>
      </c>
      <c r="AY155" s="16" t="s">
        <v>188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194</v>
      </c>
      <c r="BM155" s="257" t="s">
        <v>447</v>
      </c>
    </row>
    <row r="156" s="2" customFormat="1" ht="21.75" customHeight="1">
      <c r="A156" s="37"/>
      <c r="B156" s="38"/>
      <c r="C156" s="245" t="s">
        <v>73</v>
      </c>
      <c r="D156" s="245" t="s">
        <v>190</v>
      </c>
      <c r="E156" s="246" t="s">
        <v>861</v>
      </c>
      <c r="F156" s="247" t="s">
        <v>931</v>
      </c>
      <c r="G156" s="248" t="s">
        <v>300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194</v>
      </c>
      <c r="AT156" s="257" t="s">
        <v>190</v>
      </c>
      <c r="AU156" s="257" t="s">
        <v>80</v>
      </c>
      <c r="AY156" s="16" t="s">
        <v>188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194</v>
      </c>
      <c r="BM156" s="257" t="s">
        <v>457</v>
      </c>
    </row>
    <row r="157" s="2" customFormat="1" ht="21.75" customHeight="1">
      <c r="A157" s="37"/>
      <c r="B157" s="38"/>
      <c r="C157" s="245" t="s">
        <v>73</v>
      </c>
      <c r="D157" s="245" t="s">
        <v>190</v>
      </c>
      <c r="E157" s="246" t="s">
        <v>865</v>
      </c>
      <c r="F157" s="247" t="s">
        <v>926</v>
      </c>
      <c r="G157" s="248" t="s">
        <v>300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194</v>
      </c>
      <c r="AT157" s="257" t="s">
        <v>190</v>
      </c>
      <c r="AU157" s="257" t="s">
        <v>80</v>
      </c>
      <c r="AY157" s="16" t="s">
        <v>188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194</v>
      </c>
      <c r="BM157" s="257" t="s">
        <v>465</v>
      </c>
    </row>
    <row r="158" s="2" customFormat="1" ht="21.75" customHeight="1">
      <c r="A158" s="37"/>
      <c r="B158" s="38"/>
      <c r="C158" s="245" t="s">
        <v>73</v>
      </c>
      <c r="D158" s="245" t="s">
        <v>190</v>
      </c>
      <c r="E158" s="246" t="s">
        <v>1233</v>
      </c>
      <c r="F158" s="247" t="s">
        <v>870</v>
      </c>
      <c r="G158" s="248" t="s">
        <v>300</v>
      </c>
      <c r="H158" s="249">
        <v>12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194</v>
      </c>
      <c r="AT158" s="257" t="s">
        <v>190</v>
      </c>
      <c r="AU158" s="257" t="s">
        <v>80</v>
      </c>
      <c r="AY158" s="16" t="s">
        <v>188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194</v>
      </c>
      <c r="BM158" s="257" t="s">
        <v>473</v>
      </c>
    </row>
    <row r="159" s="2" customFormat="1" ht="21.75" customHeight="1">
      <c r="A159" s="37"/>
      <c r="B159" s="38"/>
      <c r="C159" s="245" t="s">
        <v>73</v>
      </c>
      <c r="D159" s="245" t="s">
        <v>190</v>
      </c>
      <c r="E159" s="246" t="s">
        <v>1234</v>
      </c>
      <c r="F159" s="247" t="s">
        <v>872</v>
      </c>
      <c r="G159" s="248" t="s">
        <v>300</v>
      </c>
      <c r="H159" s="249">
        <v>18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194</v>
      </c>
      <c r="AT159" s="257" t="s">
        <v>190</v>
      </c>
      <c r="AU159" s="257" t="s">
        <v>80</v>
      </c>
      <c r="AY159" s="16" t="s">
        <v>188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194</v>
      </c>
      <c r="BM159" s="257" t="s">
        <v>481</v>
      </c>
    </row>
    <row r="160" s="2" customFormat="1" ht="21.75" customHeight="1">
      <c r="A160" s="37"/>
      <c r="B160" s="38"/>
      <c r="C160" s="245" t="s">
        <v>73</v>
      </c>
      <c r="D160" s="245" t="s">
        <v>190</v>
      </c>
      <c r="E160" s="246" t="s">
        <v>1273</v>
      </c>
      <c r="F160" s="247" t="s">
        <v>874</v>
      </c>
      <c r="G160" s="248" t="s">
        <v>300</v>
      </c>
      <c r="H160" s="249">
        <v>7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194</v>
      </c>
      <c r="AT160" s="257" t="s">
        <v>190</v>
      </c>
      <c r="AU160" s="257" t="s">
        <v>80</v>
      </c>
      <c r="AY160" s="16" t="s">
        <v>188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194</v>
      </c>
      <c r="BM160" s="257" t="s">
        <v>489</v>
      </c>
    </row>
    <row r="161" s="2" customFormat="1" ht="21.75" customHeight="1">
      <c r="A161" s="37"/>
      <c r="B161" s="38"/>
      <c r="C161" s="245" t="s">
        <v>73</v>
      </c>
      <c r="D161" s="245" t="s">
        <v>190</v>
      </c>
      <c r="E161" s="246" t="s">
        <v>1235</v>
      </c>
      <c r="F161" s="247" t="s">
        <v>876</v>
      </c>
      <c r="G161" s="248" t="s">
        <v>300</v>
      </c>
      <c r="H161" s="249">
        <v>10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194</v>
      </c>
      <c r="AT161" s="257" t="s">
        <v>190</v>
      </c>
      <c r="AU161" s="257" t="s">
        <v>80</v>
      </c>
      <c r="AY161" s="16" t="s">
        <v>188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194</v>
      </c>
      <c r="BM161" s="257" t="s">
        <v>499</v>
      </c>
    </row>
    <row r="162" s="2" customFormat="1" ht="33" customHeight="1">
      <c r="A162" s="37"/>
      <c r="B162" s="38"/>
      <c r="C162" s="245" t="s">
        <v>73</v>
      </c>
      <c r="D162" s="245" t="s">
        <v>190</v>
      </c>
      <c r="E162" s="246" t="s">
        <v>1236</v>
      </c>
      <c r="F162" s="247" t="s">
        <v>878</v>
      </c>
      <c r="G162" s="248" t="s">
        <v>300</v>
      </c>
      <c r="H162" s="249">
        <v>12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194</v>
      </c>
      <c r="AT162" s="257" t="s">
        <v>190</v>
      </c>
      <c r="AU162" s="257" t="s">
        <v>80</v>
      </c>
      <c r="AY162" s="16" t="s">
        <v>188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194</v>
      </c>
      <c r="BM162" s="257" t="s">
        <v>507</v>
      </c>
    </row>
    <row r="163" s="2" customFormat="1" ht="21.75" customHeight="1">
      <c r="A163" s="37"/>
      <c r="B163" s="38"/>
      <c r="C163" s="245" t="s">
        <v>73</v>
      </c>
      <c r="D163" s="245" t="s">
        <v>190</v>
      </c>
      <c r="E163" s="246" t="s">
        <v>1237</v>
      </c>
      <c r="F163" s="247" t="s">
        <v>880</v>
      </c>
      <c r="G163" s="248" t="s">
        <v>300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194</v>
      </c>
      <c r="AT163" s="257" t="s">
        <v>190</v>
      </c>
      <c r="AU163" s="257" t="s">
        <v>80</v>
      </c>
      <c r="AY163" s="16" t="s">
        <v>188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194</v>
      </c>
      <c r="BM163" s="257" t="s">
        <v>515</v>
      </c>
    </row>
    <row r="164" s="2" customFormat="1" ht="21.75" customHeight="1">
      <c r="A164" s="37"/>
      <c r="B164" s="38"/>
      <c r="C164" s="245" t="s">
        <v>73</v>
      </c>
      <c r="D164" s="245" t="s">
        <v>190</v>
      </c>
      <c r="E164" s="246" t="s">
        <v>1238</v>
      </c>
      <c r="F164" s="247" t="s">
        <v>882</v>
      </c>
      <c r="G164" s="248" t="s">
        <v>300</v>
      </c>
      <c r="H164" s="249">
        <v>15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194</v>
      </c>
      <c r="AT164" s="257" t="s">
        <v>190</v>
      </c>
      <c r="AU164" s="257" t="s">
        <v>80</v>
      </c>
      <c r="AY164" s="16" t="s">
        <v>188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194</v>
      </c>
      <c r="BM164" s="257" t="s">
        <v>523</v>
      </c>
    </row>
    <row r="165" s="2" customFormat="1" ht="16.5" customHeight="1">
      <c r="A165" s="37"/>
      <c r="B165" s="38"/>
      <c r="C165" s="245" t="s">
        <v>73</v>
      </c>
      <c r="D165" s="245" t="s">
        <v>190</v>
      </c>
      <c r="E165" s="246" t="s">
        <v>1241</v>
      </c>
      <c r="F165" s="247" t="s">
        <v>888</v>
      </c>
      <c r="G165" s="248" t="s">
        <v>300</v>
      </c>
      <c r="H165" s="249">
        <v>13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194</v>
      </c>
      <c r="AT165" s="257" t="s">
        <v>190</v>
      </c>
      <c r="AU165" s="257" t="s">
        <v>80</v>
      </c>
      <c r="AY165" s="16" t="s">
        <v>188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194</v>
      </c>
      <c r="BM165" s="257" t="s">
        <v>531</v>
      </c>
    </row>
    <row r="166" s="2" customFormat="1" ht="16.5" customHeight="1">
      <c r="A166" s="37"/>
      <c r="B166" s="38"/>
      <c r="C166" s="245" t="s">
        <v>73</v>
      </c>
      <c r="D166" s="245" t="s">
        <v>190</v>
      </c>
      <c r="E166" s="246" t="s">
        <v>1242</v>
      </c>
      <c r="F166" s="247" t="s">
        <v>890</v>
      </c>
      <c r="G166" s="248" t="s">
        <v>300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194</v>
      </c>
      <c r="AT166" s="257" t="s">
        <v>190</v>
      </c>
      <c r="AU166" s="257" t="s">
        <v>80</v>
      </c>
      <c r="AY166" s="16" t="s">
        <v>188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194</v>
      </c>
      <c r="BM166" s="257" t="s">
        <v>541</v>
      </c>
    </row>
    <row r="167" s="2" customFormat="1" ht="16.5" customHeight="1">
      <c r="A167" s="37"/>
      <c r="B167" s="38"/>
      <c r="C167" s="245" t="s">
        <v>73</v>
      </c>
      <c r="D167" s="245" t="s">
        <v>190</v>
      </c>
      <c r="E167" s="246" t="s">
        <v>930</v>
      </c>
      <c r="F167" s="247" t="s">
        <v>933</v>
      </c>
      <c r="G167" s="248" t="s">
        <v>300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194</v>
      </c>
      <c r="AT167" s="257" t="s">
        <v>190</v>
      </c>
      <c r="AU167" s="257" t="s">
        <v>80</v>
      </c>
      <c r="AY167" s="16" t="s">
        <v>188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194</v>
      </c>
      <c r="BM167" s="257" t="s">
        <v>553</v>
      </c>
    </row>
    <row r="168" s="2" customFormat="1" ht="16.5" customHeight="1">
      <c r="A168" s="37"/>
      <c r="B168" s="38"/>
      <c r="C168" s="245" t="s">
        <v>73</v>
      </c>
      <c r="D168" s="245" t="s">
        <v>190</v>
      </c>
      <c r="E168" s="246" t="s">
        <v>1275</v>
      </c>
      <c r="F168" s="247" t="s">
        <v>892</v>
      </c>
      <c r="G168" s="248" t="s">
        <v>300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194</v>
      </c>
      <c r="AT168" s="257" t="s">
        <v>190</v>
      </c>
      <c r="AU168" s="257" t="s">
        <v>80</v>
      </c>
      <c r="AY168" s="16" t="s">
        <v>188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194</v>
      </c>
      <c r="BM168" s="257" t="s">
        <v>568</v>
      </c>
    </row>
    <row r="169" s="2" customFormat="1" ht="16.5" customHeight="1">
      <c r="A169" s="37"/>
      <c r="B169" s="38"/>
      <c r="C169" s="245" t="s">
        <v>73</v>
      </c>
      <c r="D169" s="245" t="s">
        <v>190</v>
      </c>
      <c r="E169" s="246" t="s">
        <v>1243</v>
      </c>
      <c r="F169" s="247" t="s">
        <v>894</v>
      </c>
      <c r="G169" s="248" t="s">
        <v>300</v>
      </c>
      <c r="H169" s="249">
        <v>2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194</v>
      </c>
      <c r="AT169" s="257" t="s">
        <v>190</v>
      </c>
      <c r="AU169" s="257" t="s">
        <v>80</v>
      </c>
      <c r="AY169" s="16" t="s">
        <v>188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194</v>
      </c>
      <c r="BM169" s="257" t="s">
        <v>575</v>
      </c>
    </row>
    <row r="170" s="2" customFormat="1" ht="16.5" customHeight="1">
      <c r="A170" s="37"/>
      <c r="B170" s="38"/>
      <c r="C170" s="245" t="s">
        <v>73</v>
      </c>
      <c r="D170" s="245" t="s">
        <v>190</v>
      </c>
      <c r="E170" s="246" t="s">
        <v>1244</v>
      </c>
      <c r="F170" s="247" t="s">
        <v>896</v>
      </c>
      <c r="G170" s="248" t="s">
        <v>300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194</v>
      </c>
      <c r="AT170" s="257" t="s">
        <v>190</v>
      </c>
      <c r="AU170" s="257" t="s">
        <v>80</v>
      </c>
      <c r="AY170" s="16" t="s">
        <v>188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194</v>
      </c>
      <c r="BM170" s="257" t="s">
        <v>585</v>
      </c>
    </row>
    <row r="171" s="2" customFormat="1" ht="16.5" customHeight="1">
      <c r="A171" s="37"/>
      <c r="B171" s="38"/>
      <c r="C171" s="245" t="s">
        <v>73</v>
      </c>
      <c r="D171" s="245" t="s">
        <v>190</v>
      </c>
      <c r="E171" s="246" t="s">
        <v>1245</v>
      </c>
      <c r="F171" s="247" t="s">
        <v>898</v>
      </c>
      <c r="G171" s="248" t="s">
        <v>300</v>
      </c>
      <c r="H171" s="249">
        <v>10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194</v>
      </c>
      <c r="AT171" s="257" t="s">
        <v>190</v>
      </c>
      <c r="AU171" s="257" t="s">
        <v>80</v>
      </c>
      <c r="AY171" s="16" t="s">
        <v>188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194</v>
      </c>
      <c r="BM171" s="257" t="s">
        <v>597</v>
      </c>
    </row>
    <row r="172" s="2" customFormat="1" ht="16.5" customHeight="1">
      <c r="A172" s="37"/>
      <c r="B172" s="38"/>
      <c r="C172" s="245" t="s">
        <v>73</v>
      </c>
      <c r="D172" s="245" t="s">
        <v>190</v>
      </c>
      <c r="E172" s="246" t="s">
        <v>1246</v>
      </c>
      <c r="F172" s="247" t="s">
        <v>900</v>
      </c>
      <c r="G172" s="248" t="s">
        <v>300</v>
      </c>
      <c r="H172" s="249">
        <v>10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194</v>
      </c>
      <c r="AT172" s="257" t="s">
        <v>190</v>
      </c>
      <c r="AU172" s="257" t="s">
        <v>80</v>
      </c>
      <c r="AY172" s="16" t="s">
        <v>188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194</v>
      </c>
      <c r="BM172" s="257" t="s">
        <v>230</v>
      </c>
    </row>
    <row r="173" s="2" customFormat="1" ht="16.5" customHeight="1">
      <c r="A173" s="37"/>
      <c r="B173" s="38"/>
      <c r="C173" s="245" t="s">
        <v>73</v>
      </c>
      <c r="D173" s="245" t="s">
        <v>190</v>
      </c>
      <c r="E173" s="246" t="s">
        <v>1247</v>
      </c>
      <c r="F173" s="247" t="s">
        <v>902</v>
      </c>
      <c r="G173" s="248" t="s">
        <v>300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194</v>
      </c>
      <c r="AT173" s="257" t="s">
        <v>190</v>
      </c>
      <c r="AU173" s="257" t="s">
        <v>80</v>
      </c>
      <c r="AY173" s="16" t="s">
        <v>188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194</v>
      </c>
      <c r="BM173" s="257" t="s">
        <v>246</v>
      </c>
    </row>
    <row r="174" s="2" customFormat="1" ht="16.5" customHeight="1">
      <c r="A174" s="37"/>
      <c r="B174" s="38"/>
      <c r="C174" s="245" t="s">
        <v>73</v>
      </c>
      <c r="D174" s="245" t="s">
        <v>190</v>
      </c>
      <c r="E174" s="246" t="s">
        <v>1317</v>
      </c>
      <c r="F174" s="247" t="s">
        <v>904</v>
      </c>
      <c r="G174" s="248" t="s">
        <v>300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194</v>
      </c>
      <c r="AT174" s="257" t="s">
        <v>190</v>
      </c>
      <c r="AU174" s="257" t="s">
        <v>80</v>
      </c>
      <c r="AY174" s="16" t="s">
        <v>188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194</v>
      </c>
      <c r="BM174" s="257" t="s">
        <v>257</v>
      </c>
    </row>
    <row r="175" s="12" customFormat="1" ht="25.92" customHeight="1">
      <c r="A175" s="12"/>
      <c r="B175" s="229"/>
      <c r="C175" s="230"/>
      <c r="D175" s="231" t="s">
        <v>72</v>
      </c>
      <c r="E175" s="232" t="s">
        <v>774</v>
      </c>
      <c r="F175" s="232" t="s">
        <v>905</v>
      </c>
      <c r="G175" s="230"/>
      <c r="H175" s="230"/>
      <c r="I175" s="233"/>
      <c r="J175" s="234">
        <f>BK175</f>
        <v>0</v>
      </c>
      <c r="K175" s="230"/>
      <c r="L175" s="235"/>
      <c r="M175" s="236"/>
      <c r="N175" s="237"/>
      <c r="O175" s="237"/>
      <c r="P175" s="238">
        <f>SUM(P176:P179)</f>
        <v>0</v>
      </c>
      <c r="Q175" s="237"/>
      <c r="R175" s="238">
        <f>SUM(R176:R179)</f>
        <v>0</v>
      </c>
      <c r="S175" s="237"/>
      <c r="T175" s="239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73</v>
      </c>
      <c r="AY175" s="240" t="s">
        <v>188</v>
      </c>
      <c r="BK175" s="242">
        <f>SUM(BK176:BK179)</f>
        <v>0</v>
      </c>
    </row>
    <row r="176" s="2" customFormat="1" ht="33" customHeight="1">
      <c r="A176" s="37"/>
      <c r="B176" s="38"/>
      <c r="C176" s="245" t="s">
        <v>73</v>
      </c>
      <c r="D176" s="245" t="s">
        <v>190</v>
      </c>
      <c r="E176" s="246" t="s">
        <v>869</v>
      </c>
      <c r="F176" s="247" t="s">
        <v>1279</v>
      </c>
      <c r="G176" s="248" t="s">
        <v>215</v>
      </c>
      <c r="H176" s="249">
        <v>2.7719999999999998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194</v>
      </c>
      <c r="AT176" s="257" t="s">
        <v>190</v>
      </c>
      <c r="AU176" s="257" t="s">
        <v>80</v>
      </c>
      <c r="AY176" s="16" t="s">
        <v>188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194</v>
      </c>
      <c r="BM176" s="257" t="s">
        <v>679</v>
      </c>
    </row>
    <row r="177" s="2" customFormat="1" ht="33" customHeight="1">
      <c r="A177" s="37"/>
      <c r="B177" s="38"/>
      <c r="C177" s="245" t="s">
        <v>73</v>
      </c>
      <c r="D177" s="245" t="s">
        <v>190</v>
      </c>
      <c r="E177" s="246" t="s">
        <v>871</v>
      </c>
      <c r="F177" s="247" t="s">
        <v>1289</v>
      </c>
      <c r="G177" s="248" t="s">
        <v>215</v>
      </c>
      <c r="H177" s="249">
        <v>7.7400000000000002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194</v>
      </c>
      <c r="AT177" s="257" t="s">
        <v>190</v>
      </c>
      <c r="AU177" s="257" t="s">
        <v>80</v>
      </c>
      <c r="AY177" s="16" t="s">
        <v>188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194</v>
      </c>
      <c r="BM177" s="257" t="s">
        <v>681</v>
      </c>
    </row>
    <row r="178" s="2" customFormat="1" ht="44.25" customHeight="1">
      <c r="A178" s="37"/>
      <c r="B178" s="38"/>
      <c r="C178" s="245" t="s">
        <v>73</v>
      </c>
      <c r="D178" s="245" t="s">
        <v>190</v>
      </c>
      <c r="E178" s="246" t="s">
        <v>873</v>
      </c>
      <c r="F178" s="247" t="s">
        <v>1280</v>
      </c>
      <c r="G178" s="248" t="s">
        <v>215</v>
      </c>
      <c r="H178" s="249">
        <v>3.7919999999999998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194</v>
      </c>
      <c r="AT178" s="257" t="s">
        <v>190</v>
      </c>
      <c r="AU178" s="257" t="s">
        <v>80</v>
      </c>
      <c r="AY178" s="16" t="s">
        <v>188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194</v>
      </c>
      <c r="BM178" s="257" t="s">
        <v>683</v>
      </c>
    </row>
    <row r="179" s="2" customFormat="1" ht="44.25" customHeight="1">
      <c r="A179" s="37"/>
      <c r="B179" s="38"/>
      <c r="C179" s="245" t="s">
        <v>73</v>
      </c>
      <c r="D179" s="245" t="s">
        <v>190</v>
      </c>
      <c r="E179" s="246" t="s">
        <v>875</v>
      </c>
      <c r="F179" s="247" t="s">
        <v>1282</v>
      </c>
      <c r="G179" s="248" t="s">
        <v>215</v>
      </c>
      <c r="H179" s="249">
        <v>4.0439999999999996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194</v>
      </c>
      <c r="AT179" s="257" t="s">
        <v>190</v>
      </c>
      <c r="AU179" s="257" t="s">
        <v>80</v>
      </c>
      <c r="AY179" s="16" t="s">
        <v>188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194</v>
      </c>
      <c r="BM179" s="257" t="s">
        <v>685</v>
      </c>
    </row>
    <row r="180" s="12" customFormat="1" ht="25.92" customHeight="1">
      <c r="A180" s="12"/>
      <c r="B180" s="229"/>
      <c r="C180" s="230"/>
      <c r="D180" s="231" t="s">
        <v>72</v>
      </c>
      <c r="E180" s="232" t="s">
        <v>786</v>
      </c>
      <c r="F180" s="232" t="s">
        <v>791</v>
      </c>
      <c r="G180" s="230"/>
      <c r="H180" s="230"/>
      <c r="I180" s="233"/>
      <c r="J180" s="234">
        <f>BK180</f>
        <v>0</v>
      </c>
      <c r="K180" s="230"/>
      <c r="L180" s="235"/>
      <c r="M180" s="236"/>
      <c r="N180" s="237"/>
      <c r="O180" s="237"/>
      <c r="P180" s="238">
        <f>SUM(P181:P184)</f>
        <v>0</v>
      </c>
      <c r="Q180" s="237"/>
      <c r="R180" s="238">
        <f>SUM(R181:R184)</f>
        <v>0</v>
      </c>
      <c r="S180" s="237"/>
      <c r="T180" s="239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80</v>
      </c>
      <c r="AT180" s="241" t="s">
        <v>72</v>
      </c>
      <c r="AU180" s="241" t="s">
        <v>73</v>
      </c>
      <c r="AY180" s="240" t="s">
        <v>188</v>
      </c>
      <c r="BK180" s="242">
        <f>SUM(BK181:BK184)</f>
        <v>0</v>
      </c>
    </row>
    <row r="181" s="2" customFormat="1" ht="21.75" customHeight="1">
      <c r="A181" s="37"/>
      <c r="B181" s="38"/>
      <c r="C181" s="245" t="s">
        <v>73</v>
      </c>
      <c r="D181" s="245" t="s">
        <v>190</v>
      </c>
      <c r="E181" s="246" t="s">
        <v>1251</v>
      </c>
      <c r="F181" s="247" t="s">
        <v>915</v>
      </c>
      <c r="G181" s="248" t="s">
        <v>193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194</v>
      </c>
      <c r="AT181" s="257" t="s">
        <v>190</v>
      </c>
      <c r="AU181" s="257" t="s">
        <v>80</v>
      </c>
      <c r="AY181" s="16" t="s">
        <v>188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194</v>
      </c>
      <c r="BM181" s="257" t="s">
        <v>690</v>
      </c>
    </row>
    <row r="182" s="2" customFormat="1" ht="16.5" customHeight="1">
      <c r="A182" s="37"/>
      <c r="B182" s="38"/>
      <c r="C182" s="245" t="s">
        <v>73</v>
      </c>
      <c r="D182" s="245" t="s">
        <v>190</v>
      </c>
      <c r="E182" s="246" t="s">
        <v>1318</v>
      </c>
      <c r="F182" s="247" t="s">
        <v>917</v>
      </c>
      <c r="G182" s="248" t="s">
        <v>193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194</v>
      </c>
      <c r="AT182" s="257" t="s">
        <v>190</v>
      </c>
      <c r="AU182" s="257" t="s">
        <v>80</v>
      </c>
      <c r="AY182" s="16" t="s">
        <v>188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194</v>
      </c>
      <c r="BM182" s="257" t="s">
        <v>694</v>
      </c>
    </row>
    <row r="183" s="2" customFormat="1" ht="16.5" customHeight="1">
      <c r="A183" s="37"/>
      <c r="B183" s="38"/>
      <c r="C183" s="245" t="s">
        <v>73</v>
      </c>
      <c r="D183" s="245" t="s">
        <v>190</v>
      </c>
      <c r="E183" s="246" t="s">
        <v>1253</v>
      </c>
      <c r="F183" s="247" t="s">
        <v>919</v>
      </c>
      <c r="G183" s="248" t="s">
        <v>193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194</v>
      </c>
      <c r="AT183" s="257" t="s">
        <v>190</v>
      </c>
      <c r="AU183" s="257" t="s">
        <v>80</v>
      </c>
      <c r="AY183" s="16" t="s">
        <v>188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194</v>
      </c>
      <c r="BM183" s="257" t="s">
        <v>697</v>
      </c>
    </row>
    <row r="184" s="2" customFormat="1" ht="16.5" customHeight="1">
      <c r="A184" s="37"/>
      <c r="B184" s="38"/>
      <c r="C184" s="245" t="s">
        <v>73</v>
      </c>
      <c r="D184" s="245" t="s">
        <v>190</v>
      </c>
      <c r="E184" s="246" t="s">
        <v>1254</v>
      </c>
      <c r="F184" s="247" t="s">
        <v>409</v>
      </c>
      <c r="G184" s="248" t="s">
        <v>193</v>
      </c>
      <c r="H184" s="249">
        <v>1</v>
      </c>
      <c r="I184" s="250"/>
      <c r="J184" s="251">
        <f>ROUND(I184*H184,2)</f>
        <v>0</v>
      </c>
      <c r="K184" s="252"/>
      <c r="L184" s="43"/>
      <c r="M184" s="295" t="s">
        <v>1</v>
      </c>
      <c r="N184" s="296" t="s">
        <v>39</v>
      </c>
      <c r="O184" s="297"/>
      <c r="P184" s="298">
        <f>O184*H184</f>
        <v>0</v>
      </c>
      <c r="Q184" s="298">
        <v>0</v>
      </c>
      <c r="R184" s="298">
        <f>Q184*H184</f>
        <v>0</v>
      </c>
      <c r="S184" s="298">
        <v>0</v>
      </c>
      <c r="T184" s="29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194</v>
      </c>
      <c r="AT184" s="257" t="s">
        <v>190</v>
      </c>
      <c r="AU184" s="257" t="s">
        <v>80</v>
      </c>
      <c r="AY184" s="16" t="s">
        <v>188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194</v>
      </c>
      <c r="BM184" s="257" t="s">
        <v>811</v>
      </c>
    </row>
    <row r="185" s="2" customFormat="1" ht="6.96" customHeight="1">
      <c r="A185" s="37"/>
      <c r="B185" s="65"/>
      <c r="C185" s="66"/>
      <c r="D185" s="66"/>
      <c r="E185" s="66"/>
      <c r="F185" s="66"/>
      <c r="G185" s="66"/>
      <c r="H185" s="66"/>
      <c r="I185" s="192"/>
      <c r="J185" s="66"/>
      <c r="K185" s="66"/>
      <c r="L185" s="43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sheetProtection sheet="1" autoFilter="0" formatColumns="0" formatRows="0" objects="1" scenarios="1" spinCount="100000" saltValue="qxbcC5t/zfqtV2Pf6lmjWEfqGikqef5gnLShtDAlHCFcHDbGi8hfbP8CVrVVFRPhKd4alNGrWEpDmBDBiePHoQ==" hashValue="5lrdP4BL+YF6c0xQvsfv0sSZjVtkU1skvNtBFVBbyZLX5npy/rOSkUuJ+a0gsmmklxTeaDYtCh8e98P1ie4zEw==" algorithmName="SHA-512" password="CC35"/>
  <autoFilter ref="C131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146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1042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148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1319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ROUND((SUM(BE124:BE138)),  2)</f>
        <v>0</v>
      </c>
      <c r="G35" s="37"/>
      <c r="H35" s="37"/>
      <c r="I35" s="171">
        <v>0.20999999999999999</v>
      </c>
      <c r="J35" s="170">
        <f>ROUND(((SUM(BE124:BE138))*I35),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ROUND((SUM(BF124:BF138)),  2)</f>
        <v>0</v>
      </c>
      <c r="G36" s="37"/>
      <c r="H36" s="37"/>
      <c r="I36" s="171">
        <v>0.14999999999999999</v>
      </c>
      <c r="J36" s="170">
        <f>ROUND(((SUM(BF124:BF138))*I36),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ROUND((SUM(BG124:BG138)),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ROUND((SUM(BH124:BH138)),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ROUND((SUM(BI124:BI138)),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1042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148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X.. - Způsobilé výdaje - vedlejší aktivity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153</v>
      </c>
      <c r="D96" s="199"/>
      <c r="E96" s="199"/>
      <c r="F96" s="199"/>
      <c r="G96" s="199"/>
      <c r="H96" s="199"/>
      <c r="I96" s="200"/>
      <c r="J96" s="201" t="s">
        <v>154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155</v>
      </c>
      <c r="D98" s="39"/>
      <c r="E98" s="39"/>
      <c r="F98" s="39"/>
      <c r="G98" s="39"/>
      <c r="H98" s="39"/>
      <c r="I98" s="155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156</v>
      </c>
    </row>
    <row r="99" s="9" customFormat="1" ht="24.96" customHeight="1">
      <c r="A99" s="9"/>
      <c r="B99" s="203"/>
      <c r="C99" s="204"/>
      <c r="D99" s="205" t="s">
        <v>987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988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0"/>
      <c r="C101" s="131"/>
      <c r="D101" s="211" t="s">
        <v>989</v>
      </c>
      <c r="E101" s="212"/>
      <c r="F101" s="212"/>
      <c r="G101" s="212"/>
      <c r="H101" s="212"/>
      <c r="I101" s="213"/>
      <c r="J101" s="214">
        <f>J131</f>
        <v>0</v>
      </c>
      <c r="K101" s="131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1"/>
      <c r="D102" s="211" t="s">
        <v>990</v>
      </c>
      <c r="E102" s="212"/>
      <c r="F102" s="212"/>
      <c r="G102" s="212"/>
      <c r="H102" s="212"/>
      <c r="I102" s="213"/>
      <c r="J102" s="214">
        <f>J133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5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173</v>
      </c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6" t="str">
        <f>E7</f>
        <v xml:space="preserve">Stavební úpravy (TZB)  BD v Milíně, blok T, X - II. etapa</v>
      </c>
      <c r="F112" s="31"/>
      <c r="G112" s="31"/>
      <c r="H112" s="31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146</v>
      </c>
      <c r="D113" s="21"/>
      <c r="E113" s="21"/>
      <c r="F113" s="21"/>
      <c r="G113" s="21"/>
      <c r="H113" s="21"/>
      <c r="I113" s="146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6" t="s">
        <v>1042</v>
      </c>
      <c r="F114" s="39"/>
      <c r="G114" s="39"/>
      <c r="H114" s="39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148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X.. - Způsobilé výdaje - vedlejší aktivity</v>
      </c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7" t="s">
        <v>22</v>
      </c>
      <c r="J118" s="78" t="str">
        <f>IF(J14="","",J14)</f>
        <v>16. 3. 2020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7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7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6"/>
      <c r="B123" s="217"/>
      <c r="C123" s="218" t="s">
        <v>174</v>
      </c>
      <c r="D123" s="219" t="s">
        <v>58</v>
      </c>
      <c r="E123" s="219" t="s">
        <v>54</v>
      </c>
      <c r="F123" s="219" t="s">
        <v>55</v>
      </c>
      <c r="G123" s="219" t="s">
        <v>175</v>
      </c>
      <c r="H123" s="219" t="s">
        <v>176</v>
      </c>
      <c r="I123" s="220" t="s">
        <v>177</v>
      </c>
      <c r="J123" s="221" t="s">
        <v>154</v>
      </c>
      <c r="K123" s="222" t="s">
        <v>178</v>
      </c>
      <c r="L123" s="223"/>
      <c r="M123" s="99" t="s">
        <v>1</v>
      </c>
      <c r="N123" s="100" t="s">
        <v>37</v>
      </c>
      <c r="O123" s="100" t="s">
        <v>179</v>
      </c>
      <c r="P123" s="100" t="s">
        <v>180</v>
      </c>
      <c r="Q123" s="100" t="s">
        <v>181</v>
      </c>
      <c r="R123" s="100" t="s">
        <v>182</v>
      </c>
      <c r="S123" s="100" t="s">
        <v>183</v>
      </c>
      <c r="T123" s="101" t="s">
        <v>184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7"/>
      <c r="B124" s="38"/>
      <c r="C124" s="106" t="s">
        <v>185</v>
      </c>
      <c r="D124" s="39"/>
      <c r="E124" s="39"/>
      <c r="F124" s="39"/>
      <c r="G124" s="39"/>
      <c r="H124" s="39"/>
      <c r="I124" s="155"/>
      <c r="J124" s="224">
        <f>BK124</f>
        <v>0</v>
      </c>
      <c r="K124" s="39"/>
      <c r="L124" s="43"/>
      <c r="M124" s="102"/>
      <c r="N124" s="225"/>
      <c r="O124" s="103"/>
      <c r="P124" s="226">
        <f>P125+P130</f>
        <v>0</v>
      </c>
      <c r="Q124" s="103"/>
      <c r="R124" s="226">
        <f>R125+R130</f>
        <v>0</v>
      </c>
      <c r="S124" s="103"/>
      <c r="T124" s="227">
        <f>T125+T130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156</v>
      </c>
      <c r="BK124" s="228">
        <f>BK125+BK130</f>
        <v>0</v>
      </c>
    </row>
    <row r="125" s="12" customFormat="1" ht="25.92" customHeight="1">
      <c r="A125" s="12"/>
      <c r="B125" s="229"/>
      <c r="C125" s="230"/>
      <c r="D125" s="231" t="s">
        <v>72</v>
      </c>
      <c r="E125" s="232" t="s">
        <v>991</v>
      </c>
      <c r="F125" s="232" t="s">
        <v>992</v>
      </c>
      <c r="G125" s="230"/>
      <c r="H125" s="230"/>
      <c r="I125" s="233"/>
      <c r="J125" s="234">
        <f>BK125</f>
        <v>0</v>
      </c>
      <c r="K125" s="230"/>
      <c r="L125" s="235"/>
      <c r="M125" s="236"/>
      <c r="N125" s="237"/>
      <c r="O125" s="237"/>
      <c r="P125" s="238">
        <f>SUM(P126:P129)</f>
        <v>0</v>
      </c>
      <c r="Q125" s="237"/>
      <c r="R125" s="238">
        <f>SUM(R126:R129)</f>
        <v>0</v>
      </c>
      <c r="S125" s="237"/>
      <c r="T125" s="239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0" t="s">
        <v>194</v>
      </c>
      <c r="AT125" s="241" t="s">
        <v>72</v>
      </c>
      <c r="AU125" s="241" t="s">
        <v>73</v>
      </c>
      <c r="AY125" s="240" t="s">
        <v>188</v>
      </c>
      <c r="BK125" s="242">
        <f>SUM(BK126:BK129)</f>
        <v>0</v>
      </c>
    </row>
    <row r="126" s="2" customFormat="1" ht="16.5" customHeight="1">
      <c r="A126" s="37"/>
      <c r="B126" s="38"/>
      <c r="C126" s="245" t="s">
        <v>80</v>
      </c>
      <c r="D126" s="245" t="s">
        <v>190</v>
      </c>
      <c r="E126" s="246" t="s">
        <v>993</v>
      </c>
      <c r="F126" s="247" t="s">
        <v>994</v>
      </c>
      <c r="G126" s="248" t="s">
        <v>995</v>
      </c>
      <c r="H126" s="249">
        <v>30</v>
      </c>
      <c r="I126" s="250"/>
      <c r="J126" s="251">
        <f>ROUND(I126*H126,2)</f>
        <v>0</v>
      </c>
      <c r="K126" s="252"/>
      <c r="L126" s="43"/>
      <c r="M126" s="253" t="s">
        <v>1</v>
      </c>
      <c r="N126" s="254" t="s">
        <v>39</v>
      </c>
      <c r="O126" s="90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7" t="s">
        <v>996</v>
      </c>
      <c r="AT126" s="257" t="s">
        <v>190</v>
      </c>
      <c r="AU126" s="257" t="s">
        <v>80</v>
      </c>
      <c r="AY126" s="16" t="s">
        <v>188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85</v>
      </c>
      <c r="BK126" s="258">
        <f>ROUND(I126*H126,2)</f>
        <v>0</v>
      </c>
      <c r="BL126" s="16" t="s">
        <v>996</v>
      </c>
      <c r="BM126" s="257" t="s">
        <v>1320</v>
      </c>
    </row>
    <row r="127" s="14" customFormat="1">
      <c r="A127" s="14"/>
      <c r="B127" s="270"/>
      <c r="C127" s="271"/>
      <c r="D127" s="261" t="s">
        <v>196</v>
      </c>
      <c r="E127" s="272" t="s">
        <v>1</v>
      </c>
      <c r="F127" s="273" t="s">
        <v>998</v>
      </c>
      <c r="G127" s="271"/>
      <c r="H127" s="274">
        <v>10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196</v>
      </c>
      <c r="AU127" s="280" t="s">
        <v>80</v>
      </c>
      <c r="AV127" s="14" t="s">
        <v>85</v>
      </c>
      <c r="AW127" s="14" t="s">
        <v>30</v>
      </c>
      <c r="AX127" s="14" t="s">
        <v>73</v>
      </c>
      <c r="AY127" s="280" t="s">
        <v>188</v>
      </c>
    </row>
    <row r="128" s="14" customFormat="1">
      <c r="A128" s="14"/>
      <c r="B128" s="270"/>
      <c r="C128" s="271"/>
      <c r="D128" s="261" t="s">
        <v>196</v>
      </c>
      <c r="E128" s="272" t="s">
        <v>1</v>
      </c>
      <c r="F128" s="273" t="s">
        <v>999</v>
      </c>
      <c r="G128" s="271"/>
      <c r="H128" s="274">
        <v>10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196</v>
      </c>
      <c r="AU128" s="280" t="s">
        <v>80</v>
      </c>
      <c r="AV128" s="14" t="s">
        <v>85</v>
      </c>
      <c r="AW128" s="14" t="s">
        <v>30</v>
      </c>
      <c r="AX128" s="14" t="s">
        <v>73</v>
      </c>
      <c r="AY128" s="280" t="s">
        <v>188</v>
      </c>
    </row>
    <row r="129" s="14" customFormat="1">
      <c r="A129" s="14"/>
      <c r="B129" s="270"/>
      <c r="C129" s="271"/>
      <c r="D129" s="261" t="s">
        <v>196</v>
      </c>
      <c r="E129" s="272" t="s">
        <v>1</v>
      </c>
      <c r="F129" s="273" t="s">
        <v>1000</v>
      </c>
      <c r="G129" s="271"/>
      <c r="H129" s="274">
        <v>10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196</v>
      </c>
      <c r="AU129" s="280" t="s">
        <v>80</v>
      </c>
      <c r="AV129" s="14" t="s">
        <v>85</v>
      </c>
      <c r="AW129" s="14" t="s">
        <v>30</v>
      </c>
      <c r="AX129" s="14" t="s">
        <v>73</v>
      </c>
      <c r="AY129" s="280" t="s">
        <v>188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1001</v>
      </c>
      <c r="F130" s="232" t="s">
        <v>1002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274</v>
      </c>
      <c r="AT130" s="241" t="s">
        <v>72</v>
      </c>
      <c r="AU130" s="241" t="s">
        <v>73</v>
      </c>
      <c r="AY130" s="240" t="s">
        <v>188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1003</v>
      </c>
      <c r="F131" s="243" t="s">
        <v>1004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274</v>
      </c>
      <c r="AT131" s="241" t="s">
        <v>72</v>
      </c>
      <c r="AU131" s="241" t="s">
        <v>80</v>
      </c>
      <c r="AY131" s="240" t="s">
        <v>188</v>
      </c>
      <c r="BK131" s="242">
        <f>BK132</f>
        <v>0</v>
      </c>
    </row>
    <row r="132" s="2" customFormat="1" ht="21.75" customHeight="1">
      <c r="A132" s="37"/>
      <c r="B132" s="38"/>
      <c r="C132" s="245" t="s">
        <v>85</v>
      </c>
      <c r="D132" s="245" t="s">
        <v>190</v>
      </c>
      <c r="E132" s="246" t="s">
        <v>1005</v>
      </c>
      <c r="F132" s="247" t="s">
        <v>1006</v>
      </c>
      <c r="G132" s="248" t="s">
        <v>417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1007</v>
      </c>
      <c r="AT132" s="257" t="s">
        <v>190</v>
      </c>
      <c r="AU132" s="257" t="s">
        <v>85</v>
      </c>
      <c r="AY132" s="16" t="s">
        <v>188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1007</v>
      </c>
      <c r="BM132" s="257" t="s">
        <v>1321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1009</v>
      </c>
      <c r="F133" s="243" t="s">
        <v>1010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SUM(P134:P138)</f>
        <v>0</v>
      </c>
      <c r="Q133" s="237"/>
      <c r="R133" s="238">
        <f>SUM(R134:R138)</f>
        <v>0</v>
      </c>
      <c r="S133" s="237"/>
      <c r="T133" s="23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274</v>
      </c>
      <c r="AT133" s="241" t="s">
        <v>72</v>
      </c>
      <c r="AU133" s="241" t="s">
        <v>80</v>
      </c>
      <c r="AY133" s="240" t="s">
        <v>188</v>
      </c>
      <c r="BK133" s="242">
        <f>SUM(BK134:BK138)</f>
        <v>0</v>
      </c>
    </row>
    <row r="134" s="2" customFormat="1" ht="21.75" customHeight="1">
      <c r="A134" s="37"/>
      <c r="B134" s="38"/>
      <c r="C134" s="245" t="s">
        <v>90</v>
      </c>
      <c r="D134" s="245" t="s">
        <v>190</v>
      </c>
      <c r="E134" s="246" t="s">
        <v>1011</v>
      </c>
      <c r="F134" s="247" t="s">
        <v>1012</v>
      </c>
      <c r="G134" s="248" t="s">
        <v>417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1007</v>
      </c>
      <c r="AT134" s="257" t="s">
        <v>190</v>
      </c>
      <c r="AU134" s="257" t="s">
        <v>85</v>
      </c>
      <c r="AY134" s="16" t="s">
        <v>188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1007</v>
      </c>
      <c r="BM134" s="257" t="s">
        <v>1322</v>
      </c>
    </row>
    <row r="135" s="2" customFormat="1" ht="16.5" customHeight="1">
      <c r="A135" s="37"/>
      <c r="B135" s="38"/>
      <c r="C135" s="245" t="s">
        <v>274</v>
      </c>
      <c r="D135" s="245" t="s">
        <v>190</v>
      </c>
      <c r="E135" s="246" t="s">
        <v>1014</v>
      </c>
      <c r="F135" s="247" t="s">
        <v>1015</v>
      </c>
      <c r="G135" s="248" t="s">
        <v>417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1007</v>
      </c>
      <c r="AT135" s="257" t="s">
        <v>190</v>
      </c>
      <c r="AU135" s="257" t="s">
        <v>85</v>
      </c>
      <c r="AY135" s="16" t="s">
        <v>188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1007</v>
      </c>
      <c r="BM135" s="257" t="s">
        <v>1323</v>
      </c>
    </row>
    <row r="136" s="2" customFormat="1" ht="21.75" customHeight="1">
      <c r="A136" s="37"/>
      <c r="B136" s="38"/>
      <c r="C136" s="245" t="s">
        <v>194</v>
      </c>
      <c r="D136" s="245" t="s">
        <v>190</v>
      </c>
      <c r="E136" s="246" t="s">
        <v>1017</v>
      </c>
      <c r="F136" s="247" t="s">
        <v>1018</v>
      </c>
      <c r="G136" s="248" t="s">
        <v>417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1007</v>
      </c>
      <c r="AT136" s="257" t="s">
        <v>190</v>
      </c>
      <c r="AU136" s="257" t="s">
        <v>85</v>
      </c>
      <c r="AY136" s="16" t="s">
        <v>188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1007</v>
      </c>
      <c r="BM136" s="257" t="s">
        <v>1324</v>
      </c>
    </row>
    <row r="137" s="2" customFormat="1" ht="16.5" customHeight="1">
      <c r="A137" s="37"/>
      <c r="B137" s="38"/>
      <c r="C137" s="245" t="s">
        <v>228</v>
      </c>
      <c r="D137" s="245" t="s">
        <v>190</v>
      </c>
      <c r="E137" s="246" t="s">
        <v>1020</v>
      </c>
      <c r="F137" s="247" t="s">
        <v>1021</v>
      </c>
      <c r="G137" s="248" t="s">
        <v>417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1007</v>
      </c>
      <c r="AT137" s="257" t="s">
        <v>190</v>
      </c>
      <c r="AU137" s="257" t="s">
        <v>85</v>
      </c>
      <c r="AY137" s="16" t="s">
        <v>188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1007</v>
      </c>
      <c r="BM137" s="257" t="s">
        <v>1325</v>
      </c>
    </row>
    <row r="138" s="2" customFormat="1" ht="21.75" customHeight="1">
      <c r="A138" s="37"/>
      <c r="B138" s="38"/>
      <c r="C138" s="245" t="s">
        <v>283</v>
      </c>
      <c r="D138" s="245" t="s">
        <v>190</v>
      </c>
      <c r="E138" s="246" t="s">
        <v>1023</v>
      </c>
      <c r="F138" s="247" t="s">
        <v>1024</v>
      </c>
      <c r="G138" s="248" t="s">
        <v>417</v>
      </c>
      <c r="H138" s="249">
        <v>1</v>
      </c>
      <c r="I138" s="250"/>
      <c r="J138" s="251">
        <f>ROUND(I138*H138,2)</f>
        <v>0</v>
      </c>
      <c r="K138" s="252"/>
      <c r="L138" s="43"/>
      <c r="M138" s="295" t="s">
        <v>1</v>
      </c>
      <c r="N138" s="296" t="s">
        <v>39</v>
      </c>
      <c r="O138" s="297"/>
      <c r="P138" s="298">
        <f>O138*H138</f>
        <v>0</v>
      </c>
      <c r="Q138" s="298">
        <v>0</v>
      </c>
      <c r="R138" s="298">
        <f>Q138*H138</f>
        <v>0</v>
      </c>
      <c r="S138" s="298">
        <v>0</v>
      </c>
      <c r="T138" s="29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1007</v>
      </c>
      <c r="AT138" s="257" t="s">
        <v>190</v>
      </c>
      <c r="AU138" s="257" t="s">
        <v>85</v>
      </c>
      <c r="AY138" s="16" t="s">
        <v>188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1007</v>
      </c>
      <c r="BM138" s="257" t="s">
        <v>1326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192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qH0mEI/JvvsupyYgceKFlKAviMBTnlBDQbORzcJYDdKRYssHC3VqTI6pZ9NfEBFKf25hTM7WoEa5cTjFf6Yg8A==" hashValue="2xxHOJqj0rp0xmkuoyRPjuU7JDOVhRE1o8xCW4DVuUSwBVXsz1ObL5rGGPxcFm8A99G5z3dYgy0iNZ5Ot6uRdw==" algorithmName="SHA-512" password="CC35"/>
  <autoFilter ref="C123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145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T, X - II.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146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1042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148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1327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ROUND((SUM(BE125:BE134)),  2)</f>
        <v>0</v>
      </c>
      <c r="G35" s="37"/>
      <c r="H35" s="37"/>
      <c r="I35" s="171">
        <v>0.20999999999999999</v>
      </c>
      <c r="J35" s="170">
        <f>ROUND(((SUM(BE125:BE134))*I35),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ROUND((SUM(BF125:BF134)),  2)</f>
        <v>0</v>
      </c>
      <c r="G36" s="37"/>
      <c r="H36" s="37"/>
      <c r="I36" s="171">
        <v>0.14999999999999999</v>
      </c>
      <c r="J36" s="170">
        <f>ROUND(((SUM(BF125:BF134))*I36),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ROUND((SUM(BG125:BG134)),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ROUND((SUM(BH125:BH134)),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ROUND((SUM(BI125:BI134)),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152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T, X - 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146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1042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148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X... - Nezpůsobilé výdaje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153</v>
      </c>
      <c r="D96" s="199"/>
      <c r="E96" s="199"/>
      <c r="F96" s="199"/>
      <c r="G96" s="199"/>
      <c r="H96" s="199"/>
      <c r="I96" s="200"/>
      <c r="J96" s="201" t="s">
        <v>154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155</v>
      </c>
      <c r="D98" s="39"/>
      <c r="E98" s="39"/>
      <c r="F98" s="39"/>
      <c r="G98" s="39"/>
      <c r="H98" s="39"/>
      <c r="I98" s="155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156</v>
      </c>
    </row>
    <row r="99" s="9" customFormat="1" ht="24.96" customHeight="1">
      <c r="A99" s="9"/>
      <c r="B99" s="203"/>
      <c r="C99" s="204"/>
      <c r="D99" s="205" t="s">
        <v>157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1"/>
      <c r="D100" s="211" t="s">
        <v>162</v>
      </c>
      <c r="E100" s="212"/>
      <c r="F100" s="212"/>
      <c r="G100" s="212"/>
      <c r="H100" s="212"/>
      <c r="I100" s="213"/>
      <c r="J100" s="214">
        <f>J127</f>
        <v>0</v>
      </c>
      <c r="K100" s="131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988</v>
      </c>
      <c r="E101" s="206"/>
      <c r="F101" s="206"/>
      <c r="G101" s="206"/>
      <c r="H101" s="206"/>
      <c r="I101" s="207"/>
      <c r="J101" s="208">
        <f>J130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1027</v>
      </c>
      <c r="E102" s="212"/>
      <c r="F102" s="212"/>
      <c r="G102" s="212"/>
      <c r="H102" s="212"/>
      <c r="I102" s="213"/>
      <c r="J102" s="214">
        <f>J131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1028</v>
      </c>
      <c r="E103" s="212"/>
      <c r="F103" s="212"/>
      <c r="G103" s="212"/>
      <c r="H103" s="212"/>
      <c r="I103" s="213"/>
      <c r="J103" s="214">
        <f>J133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5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173</v>
      </c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6" t="str">
        <f>E7</f>
        <v xml:space="preserve">Stavební úpravy (TZB)  BD v Milíně, blok T, X - II. etapa</v>
      </c>
      <c r="F113" s="31"/>
      <c r="G113" s="31"/>
      <c r="H113" s="31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146</v>
      </c>
      <c r="D114" s="21"/>
      <c r="E114" s="21"/>
      <c r="F114" s="21"/>
      <c r="G114" s="21"/>
      <c r="H114" s="21"/>
      <c r="I114" s="146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96" t="s">
        <v>1042</v>
      </c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148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X... - Nezpůsobilé výdaje</v>
      </c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 xml:space="preserve"> </v>
      </c>
      <c r="G119" s="39"/>
      <c r="H119" s="39"/>
      <c r="I119" s="157" t="s">
        <v>22</v>
      </c>
      <c r="J119" s="78" t="str">
        <f>IF(J14="","",J14)</f>
        <v>16. 3. 2020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 xml:space="preserve"> </v>
      </c>
      <c r="G121" s="39"/>
      <c r="H121" s="39"/>
      <c r="I121" s="157" t="s">
        <v>29</v>
      </c>
      <c r="J121" s="35" t="str">
        <f>E23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IF(E20="","",E20)</f>
        <v>Vyplň údaj</v>
      </c>
      <c r="G122" s="39"/>
      <c r="H122" s="39"/>
      <c r="I122" s="157" t="s">
        <v>31</v>
      </c>
      <c r="J122" s="35" t="str">
        <f>E26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6"/>
      <c r="B124" s="217"/>
      <c r="C124" s="218" t="s">
        <v>174</v>
      </c>
      <c r="D124" s="219" t="s">
        <v>58</v>
      </c>
      <c r="E124" s="219" t="s">
        <v>54</v>
      </c>
      <c r="F124" s="219" t="s">
        <v>55</v>
      </c>
      <c r="G124" s="219" t="s">
        <v>175</v>
      </c>
      <c r="H124" s="219" t="s">
        <v>176</v>
      </c>
      <c r="I124" s="220" t="s">
        <v>177</v>
      </c>
      <c r="J124" s="221" t="s">
        <v>154</v>
      </c>
      <c r="K124" s="222" t="s">
        <v>178</v>
      </c>
      <c r="L124" s="223"/>
      <c r="M124" s="99" t="s">
        <v>1</v>
      </c>
      <c r="N124" s="100" t="s">
        <v>37</v>
      </c>
      <c r="O124" s="100" t="s">
        <v>179</v>
      </c>
      <c r="P124" s="100" t="s">
        <v>180</v>
      </c>
      <c r="Q124" s="100" t="s">
        <v>181</v>
      </c>
      <c r="R124" s="100" t="s">
        <v>182</v>
      </c>
      <c r="S124" s="100" t="s">
        <v>183</v>
      </c>
      <c r="T124" s="101" t="s">
        <v>184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7"/>
      <c r="B125" s="38"/>
      <c r="C125" s="106" t="s">
        <v>185</v>
      </c>
      <c r="D125" s="39"/>
      <c r="E125" s="39"/>
      <c r="F125" s="39"/>
      <c r="G125" s="39"/>
      <c r="H125" s="39"/>
      <c r="I125" s="155"/>
      <c r="J125" s="224">
        <f>BK125</f>
        <v>0</v>
      </c>
      <c r="K125" s="39"/>
      <c r="L125" s="43"/>
      <c r="M125" s="102"/>
      <c r="N125" s="225"/>
      <c r="O125" s="103"/>
      <c r="P125" s="226">
        <f>P126+P130</f>
        <v>0</v>
      </c>
      <c r="Q125" s="103"/>
      <c r="R125" s="226">
        <f>R126+R130</f>
        <v>0.064000000000000001</v>
      </c>
      <c r="S125" s="103"/>
      <c r="T125" s="227">
        <f>T126+T130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156</v>
      </c>
      <c r="BK125" s="228">
        <f>BK126+BK130</f>
        <v>0</v>
      </c>
    </row>
    <row r="126" s="12" customFormat="1" ht="25.92" customHeight="1">
      <c r="A126" s="12"/>
      <c r="B126" s="229"/>
      <c r="C126" s="230"/>
      <c r="D126" s="231" t="s">
        <v>72</v>
      </c>
      <c r="E126" s="232" t="s">
        <v>186</v>
      </c>
      <c r="F126" s="232" t="s">
        <v>187</v>
      </c>
      <c r="G126" s="230"/>
      <c r="H126" s="230"/>
      <c r="I126" s="233"/>
      <c r="J126" s="234">
        <f>BK126</f>
        <v>0</v>
      </c>
      <c r="K126" s="230"/>
      <c r="L126" s="235"/>
      <c r="M126" s="236"/>
      <c r="N126" s="237"/>
      <c r="O126" s="237"/>
      <c r="P126" s="238">
        <f>P127</f>
        <v>0</v>
      </c>
      <c r="Q126" s="237"/>
      <c r="R126" s="238">
        <f>R127</f>
        <v>0.064000000000000001</v>
      </c>
      <c r="S126" s="237"/>
      <c r="T126" s="23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0" t="s">
        <v>80</v>
      </c>
      <c r="AT126" s="241" t="s">
        <v>72</v>
      </c>
      <c r="AU126" s="241" t="s">
        <v>73</v>
      </c>
      <c r="AY126" s="240" t="s">
        <v>188</v>
      </c>
      <c r="BK126" s="242">
        <f>BK127</f>
        <v>0</v>
      </c>
    </row>
    <row r="127" s="12" customFormat="1" ht="22.8" customHeight="1">
      <c r="A127" s="12"/>
      <c r="B127" s="229"/>
      <c r="C127" s="230"/>
      <c r="D127" s="231" t="s">
        <v>72</v>
      </c>
      <c r="E127" s="243" t="s">
        <v>292</v>
      </c>
      <c r="F127" s="243" t="s">
        <v>296</v>
      </c>
      <c r="G127" s="230"/>
      <c r="H127" s="230"/>
      <c r="I127" s="233"/>
      <c r="J127" s="244">
        <f>BK127</f>
        <v>0</v>
      </c>
      <c r="K127" s="230"/>
      <c r="L127" s="235"/>
      <c r="M127" s="236"/>
      <c r="N127" s="237"/>
      <c r="O127" s="237"/>
      <c r="P127" s="238">
        <f>SUM(P128:P129)</f>
        <v>0</v>
      </c>
      <c r="Q127" s="237"/>
      <c r="R127" s="238">
        <f>SUM(R128:R129)</f>
        <v>0.064000000000000001</v>
      </c>
      <c r="S127" s="237"/>
      <c r="T127" s="23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80</v>
      </c>
      <c r="AT127" s="241" t="s">
        <v>72</v>
      </c>
      <c r="AU127" s="241" t="s">
        <v>80</v>
      </c>
      <c r="AY127" s="240" t="s">
        <v>188</v>
      </c>
      <c r="BK127" s="242">
        <f>SUM(BK128:BK129)</f>
        <v>0</v>
      </c>
    </row>
    <row r="128" s="2" customFormat="1" ht="21.75" customHeight="1">
      <c r="A128" s="37"/>
      <c r="B128" s="38"/>
      <c r="C128" s="245" t="s">
        <v>80</v>
      </c>
      <c r="D128" s="245" t="s">
        <v>190</v>
      </c>
      <c r="E128" s="246" t="s">
        <v>1029</v>
      </c>
      <c r="F128" s="247" t="s">
        <v>1030</v>
      </c>
      <c r="G128" s="248" t="s">
        <v>215</v>
      </c>
      <c r="H128" s="249">
        <v>1600</v>
      </c>
      <c r="I128" s="250"/>
      <c r="J128" s="251">
        <f>ROUND(I128*H128,2)</f>
        <v>0</v>
      </c>
      <c r="K128" s="252"/>
      <c r="L128" s="43"/>
      <c r="M128" s="253" t="s">
        <v>1</v>
      </c>
      <c r="N128" s="254" t="s">
        <v>39</v>
      </c>
      <c r="O128" s="90"/>
      <c r="P128" s="255">
        <f>O128*H128</f>
        <v>0</v>
      </c>
      <c r="Q128" s="255">
        <v>4.0000000000000003E-05</v>
      </c>
      <c r="R128" s="255">
        <f>Q128*H128</f>
        <v>0.064000000000000001</v>
      </c>
      <c r="S128" s="255">
        <v>0</v>
      </c>
      <c r="T128" s="25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7" t="s">
        <v>194</v>
      </c>
      <c r="AT128" s="257" t="s">
        <v>190</v>
      </c>
      <c r="AU128" s="257" t="s">
        <v>85</v>
      </c>
      <c r="AY128" s="16" t="s">
        <v>188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85</v>
      </c>
      <c r="BK128" s="258">
        <f>ROUND(I128*H128,2)</f>
        <v>0</v>
      </c>
      <c r="BL128" s="16" t="s">
        <v>194</v>
      </c>
      <c r="BM128" s="257" t="s">
        <v>1328</v>
      </c>
    </row>
    <row r="129" s="14" customFormat="1">
      <c r="A129" s="14"/>
      <c r="B129" s="270"/>
      <c r="C129" s="271"/>
      <c r="D129" s="261" t="s">
        <v>196</v>
      </c>
      <c r="E129" s="272" t="s">
        <v>1</v>
      </c>
      <c r="F129" s="273" t="s">
        <v>1329</v>
      </c>
      <c r="G129" s="271"/>
      <c r="H129" s="274">
        <v>1600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196</v>
      </c>
      <c r="AU129" s="280" t="s">
        <v>85</v>
      </c>
      <c r="AV129" s="14" t="s">
        <v>85</v>
      </c>
      <c r="AW129" s="14" t="s">
        <v>30</v>
      </c>
      <c r="AX129" s="14" t="s">
        <v>73</v>
      </c>
      <c r="AY129" s="280" t="s">
        <v>188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1001</v>
      </c>
      <c r="F130" s="232" t="s">
        <v>1002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274</v>
      </c>
      <c r="AT130" s="241" t="s">
        <v>72</v>
      </c>
      <c r="AU130" s="241" t="s">
        <v>73</v>
      </c>
      <c r="AY130" s="240" t="s">
        <v>188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1033</v>
      </c>
      <c r="F131" s="243" t="s">
        <v>1034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274</v>
      </c>
      <c r="AT131" s="241" t="s">
        <v>72</v>
      </c>
      <c r="AU131" s="241" t="s">
        <v>80</v>
      </c>
      <c r="AY131" s="240" t="s">
        <v>188</v>
      </c>
      <c r="BK131" s="242">
        <f>BK132</f>
        <v>0</v>
      </c>
    </row>
    <row r="132" s="2" customFormat="1" ht="16.5" customHeight="1">
      <c r="A132" s="37"/>
      <c r="B132" s="38"/>
      <c r="C132" s="245" t="s">
        <v>85</v>
      </c>
      <c r="D132" s="245" t="s">
        <v>190</v>
      </c>
      <c r="E132" s="246" t="s">
        <v>1035</v>
      </c>
      <c r="F132" s="247" t="s">
        <v>1034</v>
      </c>
      <c r="G132" s="248" t="s">
        <v>417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1007</v>
      </c>
      <c r="AT132" s="257" t="s">
        <v>190</v>
      </c>
      <c r="AU132" s="257" t="s">
        <v>85</v>
      </c>
      <c r="AY132" s="16" t="s">
        <v>188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1007</v>
      </c>
      <c r="BM132" s="257" t="s">
        <v>1330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1037</v>
      </c>
      <c r="F133" s="243" t="s">
        <v>1038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274</v>
      </c>
      <c r="AT133" s="241" t="s">
        <v>72</v>
      </c>
      <c r="AU133" s="241" t="s">
        <v>80</v>
      </c>
      <c r="AY133" s="240" t="s">
        <v>188</v>
      </c>
      <c r="BK133" s="242">
        <f>BK134</f>
        <v>0</v>
      </c>
    </row>
    <row r="134" s="2" customFormat="1" ht="16.5" customHeight="1">
      <c r="A134" s="37"/>
      <c r="B134" s="38"/>
      <c r="C134" s="245" t="s">
        <v>90</v>
      </c>
      <c r="D134" s="245" t="s">
        <v>190</v>
      </c>
      <c r="E134" s="246" t="s">
        <v>1039</v>
      </c>
      <c r="F134" s="247" t="s">
        <v>1040</v>
      </c>
      <c r="G134" s="248" t="s">
        <v>417</v>
      </c>
      <c r="H134" s="249">
        <v>1</v>
      </c>
      <c r="I134" s="250"/>
      <c r="J134" s="251">
        <f>ROUND(I134*H134,2)</f>
        <v>0</v>
      </c>
      <c r="K134" s="252"/>
      <c r="L134" s="43"/>
      <c r="M134" s="295" t="s">
        <v>1</v>
      </c>
      <c r="N134" s="296" t="s">
        <v>39</v>
      </c>
      <c r="O134" s="297"/>
      <c r="P134" s="298">
        <f>O134*H134</f>
        <v>0</v>
      </c>
      <c r="Q134" s="298">
        <v>0</v>
      </c>
      <c r="R134" s="298">
        <f>Q134*H134</f>
        <v>0</v>
      </c>
      <c r="S134" s="298">
        <v>0</v>
      </c>
      <c r="T134" s="29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1007</v>
      </c>
      <c r="AT134" s="257" t="s">
        <v>190</v>
      </c>
      <c r="AU134" s="257" t="s">
        <v>85</v>
      </c>
      <c r="AY134" s="16" t="s">
        <v>188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1007</v>
      </c>
      <c r="BM134" s="257" t="s">
        <v>1331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2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EY2FjpfmkbrOHsoEvvop7RxkT9bc+HhgF4+mugaWGTGUDIVXySBb0hB/aQ0edl6mmysgBFU49FZtCBILLTsjaQ==" hashValue="1ZOSW0SJSMlMKcW+FDXvWaRmxUpKDlLu2vnuUt/tj0mk69VPwVC41PXdTkcX0kDvfQa08s6r9+hS3oKOskeQCQ==" algorithmName="SHA-512" password="CC35"/>
  <autoFilter ref="C124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Dobr</dc:creator>
  <cp:lastModifiedBy>Michal Dobr</cp:lastModifiedBy>
  <dcterms:created xsi:type="dcterms:W3CDTF">2020-03-31T13:30:12Z</dcterms:created>
  <dcterms:modified xsi:type="dcterms:W3CDTF">2020-03-31T13:30:45Z</dcterms:modified>
</cp:coreProperties>
</file>