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ákaznický výtah 100..." sheetId="2" r:id="rId2"/>
    <sheet name="02 - zaměstnanecký výtah 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zákaznický výtah 100...'!$C$83:$K$105</definedName>
    <definedName name="_xlnm.Print_Area" localSheetId="1">'01 - zákaznický výtah 100...'!$C$4:$J$39,'01 - zákaznický výtah 100...'!$C$45:$J$65,'01 - zákaznický výtah 100...'!$C$71:$K$105</definedName>
    <definedName name="_xlnm.Print_Titles" localSheetId="1">'01 - zákaznický výtah 100...'!$83:$83</definedName>
    <definedName name="_xlnm._FilterDatabase" localSheetId="2" hidden="1">'02 - zaměstnanecký výtah ...'!$C$83:$K$105</definedName>
    <definedName name="_xlnm.Print_Area" localSheetId="2">'02 - zaměstnanecký výtah ...'!$C$4:$J$39,'02 - zaměstnanecký výtah ...'!$C$45:$J$65,'02 - zaměstnanecký výtah ...'!$C$71:$K$105</definedName>
    <definedName name="_xlnm.Print_Titles" localSheetId="2">'02 - zaměstnanecký výtah ...'!$83:$83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4"/>
  <c r="J6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2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1"/>
  <c r="F80"/>
  <c r="F78"/>
  <c r="E76"/>
  <c r="J55"/>
  <c r="F54"/>
  <c r="F52"/>
  <c r="E50"/>
  <c r="J39"/>
  <c r="J21"/>
  <c r="E21"/>
  <c r="J80"/>
  <c r="J54"/>
  <c r="J20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4"/>
  <c r="J6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2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7"/>
  <c i="1" r="BD55"/>
  <c i="2" r="BH87"/>
  <c r="F36"/>
  <c i="1" r="BC55"/>
  <c i="2" r="BG87"/>
  <c r="F35"/>
  <c i="1" r="BB55"/>
  <c i="2" r="BF87"/>
  <c r="J34"/>
  <c i="1" r="AW55"/>
  <c i="2" r="F34"/>
  <c i="1" r="BA55"/>
  <c i="2" r="T87"/>
  <c r="T86"/>
  <c r="T85"/>
  <c r="T84"/>
  <c r="R87"/>
  <c r="R86"/>
  <c r="R85"/>
  <c r="R84"/>
  <c r="P87"/>
  <c r="P86"/>
  <c r="P85"/>
  <c r="P84"/>
  <c i="1" r="AU55"/>
  <c i="2" r="BK87"/>
  <c r="BK86"/>
  <c r="J86"/>
  <c r="BK85"/>
  <c r="J85"/>
  <c r="BK84"/>
  <c r="J84"/>
  <c r="J59"/>
  <c r="J30"/>
  <c i="1" r="AG55"/>
  <c i="2" r="J87"/>
  <c r="BE87"/>
  <c r="J33"/>
  <c i="1" r="AV55"/>
  <c i="2" r="F33"/>
  <c i="1" r="AZ55"/>
  <c i="2" r="J61"/>
  <c r="J60"/>
  <c r="J81"/>
  <c r="F80"/>
  <c r="F78"/>
  <c r="E76"/>
  <c r="J55"/>
  <c r="F54"/>
  <c r="F52"/>
  <c r="E50"/>
  <c r="J39"/>
  <c r="J21"/>
  <c r="E21"/>
  <c r="J80"/>
  <c r="J54"/>
  <c r="J20"/>
  <c r="J18"/>
  <c r="E18"/>
  <c r="F81"/>
  <c r="F55"/>
  <c r="J17"/>
  <c r="J12"/>
  <c r="J78"/>
  <c r="J52"/>
  <c r="E7"/>
  <c r="E7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<sst xmlns="http://schemas.openxmlformats.org/spreadsheetml/2006/main">
  <si>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</si>
  <si>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</si>
  <si>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</si>
  <si>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</si>
  <si>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</si>
  <si>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{c1fe9eab-93c3-4ee7-8ce3-643ec5cdad12}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</si>
  <si>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</si>
  <si>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</si>
  <si>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</si>
  <si>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</si>
  <si>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</si>
  <si>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</si>
  <si>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</si>
  <si>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</si>
  <si>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20190405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</si>
  <si>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</si>
  <si>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</si>
  <si>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výtahů OD Andy</t>
  </si>
  <si>
    <t>KSO:</t>
  </si>
  <si>
    <t>CC-CZ:</t>
  </si>
  <si>
    <t>Místo:</t>
  </si>
  <si>
    <t>Č. Lípa</t>
  </si>
  <si>
    <t>Datum:</t>
  </si>
  <si>
    <t>5. 4. 2019</t>
  </si>
  <si>
    <t>Zadavatel:</t>
  </si>
  <si>
    <t>IČ:</t>
  </si>
  <si>
    <t>OD Andy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</si>
  <si>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</si>
  <si>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</si>
  <si>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</si>
  <si>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</si>
  <si>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</si>
  <si>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</si>
  <si>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</si>
  <si>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</si>
  <si>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</si>
  <si>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</si>
  <si>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</si>
  <si>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</si>
  <si>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</si>
  <si>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</si>
  <si>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</si>
  <si>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</si>
  <si>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</si>
  <si>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</si>
  <si>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</si>
  <si>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</si>
  <si>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</si>
  <si>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</si>
  <si>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</si>
  <si>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</si>
  <si>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</si>
  <si>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</si>
  <si>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</si>
  <si>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</si>
  <si>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</si>
  <si>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</si>
  <si>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</si>
  <si>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</si>
  <si>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</si>
  <si>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</si>
  <si>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</si>
  <si>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</si>
  <si>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</si>
  <si>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</si>
  <si>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</si>
  <si>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</si>
  <si>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</si>
  <si>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</si>
  <si>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</si>
  <si>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</si>
  <si>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</si>
  <si>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</si>
  <si>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</si>
  <si>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</si>
  <si>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</si>
  <si>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zákaznický výtah 1000kg/3st.</t>
  </si>
  <si>
    <t>STA</t>
  </si>
  <si>
    <t>1</t>
  </si>
  <si>
    <t>{fd4bd8bd-b4f9-41ff-9f13-e5f6f90f9d2e}</t>
  </si>
  <si>
    <t>2</t>
  </si>
  <si>
    <t>02</t>
  </si>
  <si>
    <t>zaměstnanecký výtah 1000kg/4st</t>
  </si>
  <si>
    <t>{c0eecda8-7232-436d-9581-f41d0883bd1e}</t>
  </si>
  <si>
    <t>KRYCÍ LIST SOUPISU PRACÍ</t>
  </si>
  <si>
    <t>Objekt:</t>
  </si>
  <si>
    <t>01 - zákaznický výtah 1000kg/3st.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</si>
  <si>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</si>
  <si>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</si>
  <si>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</si>
  <si>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</si>
  <si>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</si>
  <si>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</si>
  <si>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</si>
  <si>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767 - Konstrukce zámečnické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</si>
  <si>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</si>
  <si>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</si>
  <si>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</si>
  <si>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</si>
  <si>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</si>
  <si>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</si>
  <si>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</si>
  <si>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</si>
  <si>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</si>
  <si>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</si>
  <si>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</si>
  <si>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</si>
  <si>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</si>
  <si>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</si>
  <si>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</si>
  <si>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</si>
  <si>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</si>
  <si>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</si>
  <si>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</si>
  <si>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</si>
  <si>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</si>
  <si>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7412101R</t>
  </si>
  <si>
    <t>Elektroinstalace strojovny</t>
  </si>
  <si>
    <t>kus</t>
  </si>
  <si>
    <t>16</t>
  </si>
  <si>
    <t>-115810806</t>
  </si>
  <si>
    <t>PP</t>
  </si>
  <si>
    <t>7412101R1</t>
  </si>
  <si>
    <t>elektroinstalace šachty</t>
  </si>
  <si>
    <t>-1003513816</t>
  </si>
  <si>
    <t>3</t>
  </si>
  <si>
    <t>7412101R3</t>
  </si>
  <si>
    <t>elektroinstalace kabiny</t>
  </si>
  <si>
    <t>1514555465</t>
  </si>
  <si>
    <t>4</t>
  </si>
  <si>
    <t>7413201R</t>
  </si>
  <si>
    <t>pohon výtahu</t>
  </si>
  <si>
    <t>-950101796</t>
  </si>
  <si>
    <t>767</t>
  </si>
  <si>
    <t>Konstrukce zámečnické</t>
  </si>
  <si>
    <t>5</t>
  </si>
  <si>
    <t>7671221R</t>
  </si>
  <si>
    <t>Výtahová klec</t>
  </si>
  <si>
    <t>-1278637617</t>
  </si>
  <si>
    <t>6</t>
  </si>
  <si>
    <t>7671221R1</t>
  </si>
  <si>
    <t>protiváha</t>
  </si>
  <si>
    <t>-856472488</t>
  </si>
  <si>
    <t>7</t>
  </si>
  <si>
    <t>76724911R</t>
  </si>
  <si>
    <t>Montážní a pomocné práce</t>
  </si>
  <si>
    <t>soubor</t>
  </si>
  <si>
    <t>-408080284</t>
  </si>
  <si>
    <t>VRN</t>
  </si>
  <si>
    <t>Vedlejší rozpočtové náklady</t>
  </si>
  <si>
    <t>VRN4</t>
  </si>
  <si>
    <t>Inženýrská činnost</t>
  </si>
  <si>
    <t>8</t>
  </si>
  <si>
    <t>042903000</t>
  </si>
  <si>
    <t>Dokumentace a zkoušky</t>
  </si>
  <si>
    <t>CS ÚRS 2019 01</t>
  </si>
  <si>
    <t>1024</t>
  </si>
  <si>
    <t>706773665</t>
  </si>
  <si>
    <t>02 - zaměstnanecký výtah 1000kg/4st</t>
  </si>
  <si>
    <t>998913625</t>
  </si>
  <si>
    <t>-1434386265</t>
  </si>
  <si>
    <t>-1262370148</t>
  </si>
  <si>
    <t>-647422598</t>
  </si>
  <si>
    <t>811131160</t>
  </si>
  <si>
    <t>1448628493</t>
  </si>
  <si>
    <t>-2141676660</t>
  </si>
  <si>
    <t>-852449714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</si>
</sst>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4.4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40</v>
      </c>
      <c r="E29" s="41"/>
      <c r="F29" s="27" t="s">
        <v>41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42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43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44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45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20190405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Výměna výtahů OD Andy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Č. Lípa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5. 4. 2019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2.6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OD Andy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50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2.6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J. Nešněra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51</v>
      </c>
      <c r="D52" s="77"/>
      <c r="E52" s="77"/>
      <c r="F52" s="77"/>
      <c r="G52" s="77"/>
      <c r="H52" s="78"/>
      <c r="I52" s="79" t="s">
        <v>52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53</v>
      </c>
      <c r="AH52" s="77"/>
      <c r="AI52" s="77"/>
      <c r="AJ52" s="77"/>
      <c r="AK52" s="77"/>
      <c r="AL52" s="77"/>
      <c r="AM52" s="77"/>
      <c r="AN52" s="79" t="s">
        <v>54</v>
      </c>
      <c r="AO52" s="77"/>
      <c r="AP52" s="81"/>
      <c r="AQ52" s="82" t="s">
        <v>55</v>
      </c>
      <c r="AR52" s="38"/>
      <c r="AS52" s="83" t="s">
        <v>56</v>
      </c>
      <c r="AT52" s="84" t="s">
        <v>57</v>
      </c>
      <c r="AU52" s="84" t="s">
        <v>58</v>
      </c>
      <c r="AV52" s="84" t="s">
        <v>59</v>
      </c>
      <c r="AW52" s="84" t="s">
        <v>60</v>
      </c>
      <c r="AX52" s="84" t="s">
        <v>61</v>
      </c>
      <c r="AY52" s="84" t="s">
        <v>62</v>
      </c>
      <c r="AZ52" s="84" t="s">
        <v>63</v>
      </c>
      <c r="BA52" s="84" t="s">
        <v>64</v>
      </c>
      <c r="BB52" s="84" t="s">
        <v>65</v>
      </c>
      <c r="BC52" s="84" t="s">
        <v>66</v>
      </c>
      <c r="BD52" s="85" t="s">
        <v>67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ROUND(SUM(AG55:AG56),2)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ROUND(SUM(AS55:AS56),2)</f>
        <v>0</v>
      </c>
      <c r="AT54" s="97">
        <f>ROUND(SUM(AV54:AW54),2)</f>
        <v>0</v>
      </c>
      <c r="AU54" s="98">
        <f>ROUND(SUM(AU55:AU56),5)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ROUND(SUM(AZ55:AZ56),2)</f>
        <v>0</v>
      </c>
      <c r="BA54" s="97">
        <f>ROUND(SUM(BA55:BA56),2)</f>
        <v>0</v>
      </c>
      <c r="BB54" s="97">
        <f>ROUND(SUM(BB55:BB56),2)</f>
        <v>0</v>
      </c>
      <c r="BC54" s="97">
        <f>ROUND(SUM(BC55:BC56),2)</f>
        <v>0</v>
      </c>
      <c r="BD54" s="99">
        <f>ROUND(SUM(BD55:BD56),2)</f>
        <v>0</v>
      </c>
      <c r="BS54" s="100" t="s">
        <v>69</v>
      </c>
      <c r="BT54" s="100" t="s">
        <v>70</v>
      </c>
      <c r="BU54" s="101" t="s">
        <v>71</v>
      </c>
      <c r="BV54" s="100" t="s">
        <v>72</v>
      </c>
      <c r="BW54" s="100" t="s">
        <v>5</v>
      </c>
      <c r="BX54" s="100" t="s">
        <v>73</v>
      </c>
      <c r="CL54" s="100" t="s">
        <v>1</v>
      </c>
    </row>
    <row r="55" s="5" customFormat="1" ht="14.4" customHeight="1">
      <c r="A55" s="102" t="s">
        <v>74</v>
      </c>
      <c r="B55" s="103"/>
      <c r="C55" s="104"/>
      <c r="D55" s="105" t="s">
        <v>75</v>
      </c>
      <c r="E55" s="105"/>
      <c r="F55" s="105"/>
      <c r="G55" s="105"/>
      <c r="H55" s="105"/>
      <c r="I55" s="106"/>
      <c r="J55" s="105" t="s">
        <v>76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'01 - zákaznický výtah 100...'!J30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77</v>
      </c>
      <c r="AR55" s="109"/>
      <c r="AS55" s="110">
        <v>0</v>
      </c>
      <c r="AT55" s="111">
        <f>ROUND(SUM(AV55:AW55),2)</f>
        <v>0</v>
      </c>
      <c r="AU55" s="112">
        <f>'01 - zákaznický výtah 100...'!P84</f>
        <v>0</v>
      </c>
      <c r="AV55" s="111">
        <f>'01 - zákaznický výtah 100...'!J33</f>
        <v>0</v>
      </c>
      <c r="AW55" s="111">
        <f>'01 - zákaznický výtah 100...'!J34</f>
        <v>0</v>
      </c>
      <c r="AX55" s="111">
        <f>'01 - zákaznický výtah 100...'!J35</f>
        <v>0</v>
      </c>
      <c r="AY55" s="111">
        <f>'01 - zákaznický výtah 100...'!J36</f>
        <v>0</v>
      </c>
      <c r="AZ55" s="111">
        <f>'01 - zákaznický výtah 100...'!F33</f>
        <v>0</v>
      </c>
      <c r="BA55" s="111">
        <f>'01 - zákaznický výtah 100...'!F34</f>
        <v>0</v>
      </c>
      <c r="BB55" s="111">
        <f>'01 - zákaznický výtah 100...'!F35</f>
        <v>0</v>
      </c>
      <c r="BC55" s="111">
        <f>'01 - zákaznický výtah 100...'!F36</f>
        <v>0</v>
      </c>
      <c r="BD55" s="113">
        <f>'01 - zákaznický výtah 100...'!F37</f>
        <v>0</v>
      </c>
      <c r="BT55" s="114" t="s">
        <v>78</v>
      </c>
      <c r="BV55" s="114" t="s">
        <v>72</v>
      </c>
      <c r="BW55" s="114" t="s">
        <v>79</v>
      </c>
      <c r="BX55" s="114" t="s">
        <v>5</v>
      </c>
      <c r="CL55" s="114" t="s">
        <v>1</v>
      </c>
      <c r="CM55" s="114" t="s">
        <v>80</v>
      </c>
    </row>
    <row r="56" s="5" customFormat="1" ht="14.4" customHeight="1">
      <c r="A56" s="102" t="s">
        <v>74</v>
      </c>
      <c r="B56" s="103"/>
      <c r="C56" s="104"/>
      <c r="D56" s="105" t="s">
        <v>81</v>
      </c>
      <c r="E56" s="105"/>
      <c r="F56" s="105"/>
      <c r="G56" s="105"/>
      <c r="H56" s="105"/>
      <c r="I56" s="106"/>
      <c r="J56" s="105" t="s">
        <v>82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'02 - zaměstnanecký výtah ...'!J30</f>
        <v>0</v>
      </c>
      <c r="AH56" s="106"/>
      <c r="AI56" s="106"/>
      <c r="AJ56" s="106"/>
      <c r="AK56" s="106"/>
      <c r="AL56" s="106"/>
      <c r="AM56" s="106"/>
      <c r="AN56" s="107">
        <f>SUM(AG56,AT56)</f>
        <v>0</v>
      </c>
      <c r="AO56" s="106"/>
      <c r="AP56" s="106"/>
      <c r="AQ56" s="108" t="s">
        <v>77</v>
      </c>
      <c r="AR56" s="109"/>
      <c r="AS56" s="115">
        <v>0</v>
      </c>
      <c r="AT56" s="116">
        <f>ROUND(SUM(AV56:AW56),2)</f>
        <v>0</v>
      </c>
      <c r="AU56" s="117">
        <f>'02 - zaměstnanecký výtah ...'!P84</f>
        <v>0</v>
      </c>
      <c r="AV56" s="116">
        <f>'02 - zaměstnanecký výtah ...'!J33</f>
        <v>0</v>
      </c>
      <c r="AW56" s="116">
        <f>'02 - zaměstnanecký výtah ...'!J34</f>
        <v>0</v>
      </c>
      <c r="AX56" s="116">
        <f>'02 - zaměstnanecký výtah ...'!J35</f>
        <v>0</v>
      </c>
      <c r="AY56" s="116">
        <f>'02 - zaměstnanecký výtah ...'!J36</f>
        <v>0</v>
      </c>
      <c r="AZ56" s="116">
        <f>'02 - zaměstnanecký výtah ...'!F33</f>
        <v>0</v>
      </c>
      <c r="BA56" s="116">
        <f>'02 - zaměstnanecký výtah ...'!F34</f>
        <v>0</v>
      </c>
      <c r="BB56" s="116">
        <f>'02 - zaměstnanecký výtah ...'!F35</f>
        <v>0</v>
      </c>
      <c r="BC56" s="116">
        <f>'02 - zaměstnanecký výtah ...'!F36</f>
        <v>0</v>
      </c>
      <c r="BD56" s="118">
        <f>'02 - zaměstnanecký výtah ...'!F37</f>
        <v>0</v>
      </c>
      <c r="BT56" s="114" t="s">
        <v>78</v>
      </c>
      <c r="BV56" s="114" t="s">
        <v>72</v>
      </c>
      <c r="BW56" s="114" t="s">
        <v>83</v>
      </c>
      <c r="BX56" s="114" t="s">
        <v>5</v>
      </c>
      <c r="CL56" s="114" t="s">
        <v>1</v>
      </c>
      <c r="CM56" s="114" t="s">
        <v>80</v>
      </c>
    </row>
    <row r="57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8"/>
    </row>
    <row r="58" s="1" customFormat="1" ht="6.96" customHeight="1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38"/>
    </row>
  </sheetData>
  <sheetProtection sheet="1" formatColumns="0" formatRows="0" objects="1" scenarios="1" spinCount="100000" saltValue="N9PQaVxD0aAwwy1Yh3pV2NrorDuD845ihx9srT7IAWC75lF1SdDiFZaoktOD35rHLHXlLd8ZKeGnGprRLCAaTg==" hashValue="BVSuBxgvP6uArf/bi9ZtQ7OoeH2VAfySrHUiHmEtBc1cSU4krhXy4jgh0WWlXLqUVn+cDrDsNdVgi9/bJDqxm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zákaznický výtah 100...'!C2" display="/"/>
    <hyperlink ref="A56" location="'02 - zaměstnanecký výtah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19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2" t="s">
        <v>79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80</v>
      </c>
    </row>
    <row r="4" ht="24.96" customHeight="1">
      <c r="B4" s="15"/>
      <c r="D4" s="123" t="s">
        <v>84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4" t="s">
        <v>16</v>
      </c>
      <c r="L6" s="15"/>
    </row>
    <row r="7" ht="14.4" customHeight="1">
      <c r="B7" s="15"/>
      <c r="E7" s="125" t="str">
        <f>'Rekapitulace stavby'!K6</f>
        <v>Výměna výtahů OD Andy</v>
      </c>
      <c r="F7" s="124"/>
      <c r="G7" s="124"/>
      <c r="H7" s="124"/>
      <c r="L7" s="15"/>
    </row>
    <row r="8" s="1" customFormat="1" ht="12" customHeight="1">
      <c r="B8" s="38"/>
      <c r="D8" s="124" t="s">
        <v>85</v>
      </c>
      <c r="I8" s="126"/>
      <c r="L8" s="38"/>
    </row>
    <row r="9" s="1" customFormat="1" ht="36.96" customHeight="1">
      <c r="B9" s="38"/>
      <c r="E9" s="127" t="s">
        <v>86</v>
      </c>
      <c r="F9" s="1"/>
      <c r="G9" s="1"/>
      <c r="H9" s="1"/>
      <c r="I9" s="126"/>
      <c r="L9" s="38"/>
    </row>
    <row r="10" s="1" customFormat="1">
      <c r="B10" s="38"/>
      <c r="I10" s="126"/>
      <c r="L10" s="38"/>
    </row>
    <row r="1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5. 4. 2019</v>
      </c>
      <c r="L12" s="38"/>
    </row>
    <row r="13" s="1" customFormat="1" ht="10.8" customHeight="1">
      <c r="B13" s="38"/>
      <c r="I13" s="126"/>
      <c r="L13" s="38"/>
    </row>
    <row r="14" s="1" customFormat="1" ht="12" customHeight="1">
      <c r="B14" s="38"/>
      <c r="D14" s="124" t="s">
        <v>24</v>
      </c>
      <c r="I14" s="128" t="s">
        <v>25</v>
      </c>
      <c r="J14" s="12" t="s">
        <v>1</v>
      </c>
      <c r="L14" s="38"/>
    </row>
    <row r="15" s="1" customFormat="1" ht="18" customHeight="1">
      <c r="B15" s="38"/>
      <c r="E15" s="12" t="s">
        <v>26</v>
      </c>
      <c r="I15" s="128" t="s">
        <v>27</v>
      </c>
      <c r="J15" s="12" t="s">
        <v>1</v>
      </c>
      <c r="L15" s="38"/>
    </row>
    <row r="16" s="1" customFormat="1" ht="6.96" customHeight="1">
      <c r="B16" s="38"/>
      <c r="I16" s="126"/>
      <c r="L16" s="38"/>
    </row>
    <row r="17" s="1" customFormat="1" ht="12" customHeight="1">
      <c r="B17" s="38"/>
      <c r="D17" s="124" t="s">
        <v>28</v>
      </c>
      <c r="I17" s="128" t="s">
        <v>25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27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6"/>
      <c r="L19" s="38"/>
    </row>
    <row r="20" s="1" customFormat="1" ht="12" customHeight="1">
      <c r="B20" s="38"/>
      <c r="D20" s="124" t="s">
        <v>30</v>
      </c>
      <c r="I20" s="128" t="s">
        <v>25</v>
      </c>
      <c r="J20" s="12" t="str">
        <f>IF('Rekapitulace stavby'!AN16="","",'Rekapitulace stavby'!AN16)</f>
        <v/>
      </c>
      <c r="L20" s="38"/>
    </row>
    <row r="21" s="1" customFormat="1" ht="18" customHeight="1">
      <c r="B21" s="38"/>
      <c r="E21" s="12" t="str">
        <f>IF('Rekapitulace stavby'!E17="","",'Rekapitulace stavby'!E17)</f>
        <v xml:space="preserve"> </v>
      </c>
      <c r="I21" s="128" t="s">
        <v>27</v>
      </c>
      <c r="J21" s="12" t="str">
        <f>IF('Rekapitulace stavby'!AN17="","",'Rekapitulace stavby'!AN17)</f>
        <v/>
      </c>
      <c r="L21" s="38"/>
    </row>
    <row r="22" s="1" customFormat="1" ht="6.96" customHeight="1">
      <c r="B22" s="38"/>
      <c r="I22" s="126"/>
      <c r="L22" s="38"/>
    </row>
    <row r="23" s="1" customFormat="1" ht="12" customHeight="1">
      <c r="B23" s="38"/>
      <c r="D23" s="124" t="s">
        <v>33</v>
      </c>
      <c r="I23" s="128" t="s">
        <v>25</v>
      </c>
      <c r="J23" s="12" t="s">
        <v>1</v>
      </c>
      <c r="L23" s="38"/>
    </row>
    <row r="24" s="1" customFormat="1" ht="18" customHeight="1">
      <c r="B24" s="38"/>
      <c r="E24" s="12" t="s">
        <v>34</v>
      </c>
      <c r="I24" s="128" t="s">
        <v>27</v>
      </c>
      <c r="J24" s="12" t="s">
        <v>1</v>
      </c>
      <c r="L24" s="38"/>
    </row>
    <row r="25" s="1" customFormat="1" ht="6.96" customHeight="1">
      <c r="B25" s="38"/>
      <c r="I25" s="126"/>
      <c r="L25" s="38"/>
    </row>
    <row r="26" s="1" customFormat="1" ht="12" customHeight="1">
      <c r="B26" s="38"/>
      <c r="D26" s="124" t="s">
        <v>35</v>
      </c>
      <c r="I26" s="126"/>
      <c r="L26" s="38"/>
    </row>
    <row r="27" s="6" customFormat="1" ht="14.4" customHeight="1">
      <c r="B27" s="130"/>
      <c r="E27" s="131" t="s">
        <v>1</v>
      </c>
      <c r="F27" s="131"/>
      <c r="G27" s="131"/>
      <c r="H27" s="131"/>
      <c r="I27" s="132"/>
      <c r="L27" s="130"/>
    </row>
    <row r="28" s="1" customFormat="1" ht="6.96" customHeight="1">
      <c r="B28" s="38"/>
      <c r="I28" s="126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s="1" customFormat="1" ht="25.44" customHeight="1">
      <c r="B30" s="38"/>
      <c r="D30" s="134" t="s">
        <v>36</v>
      </c>
      <c r="I30" s="126"/>
      <c r="J30" s="135">
        <f>ROUND(J84,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s="1" customFormat="1" ht="14.4" customHeight="1">
      <c r="B32" s="38"/>
      <c r="F32" s="136" t="s">
        <v>38</v>
      </c>
      <c r="I32" s="137" t="s">
        <v>37</v>
      </c>
      <c r="J32" s="136" t="s">
        <v>39</v>
      </c>
      <c r="L32" s="38"/>
    </row>
    <row r="33" s="1" customFormat="1" ht="14.4" customHeight="1">
      <c r="B33" s="38"/>
      <c r="D33" s="124" t="s">
        <v>40</v>
      </c>
      <c r="E33" s="124" t="s">
        <v>41</v>
      </c>
      <c r="F33" s="138">
        <f>ROUND((SUM(BE84:BE105)),  2)</f>
        <v>0</v>
      </c>
      <c r="I33" s="139">
        <v>0.20999999999999999</v>
      </c>
      <c r="J33" s="138">
        <f>ROUND(((SUM(BE84:BE105))*I33),  2)</f>
        <v>0</v>
      </c>
      <c r="L33" s="38"/>
    </row>
    <row r="34" s="1" customFormat="1" ht="14.4" customHeight="1">
      <c r="B34" s="38"/>
      <c r="E34" s="124" t="s">
        <v>42</v>
      </c>
      <c r="F34" s="138">
        <f>ROUND((SUM(BF84:BF105)),  2)</f>
        <v>0</v>
      </c>
      <c r="I34" s="139">
        <v>0.14999999999999999</v>
      </c>
      <c r="J34" s="138">
        <f>ROUND(((SUM(BF84:BF105))*I34),  2)</f>
        <v>0</v>
      </c>
      <c r="L34" s="38"/>
    </row>
    <row r="35" hidden="1" s="1" customFormat="1" ht="14.4" customHeight="1">
      <c r="B35" s="38"/>
      <c r="E35" s="124" t="s">
        <v>43</v>
      </c>
      <c r="F35" s="138">
        <f>ROUND((SUM(BG84:BG105)),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44</v>
      </c>
      <c r="F36" s="138">
        <f>ROUND((SUM(BH84:BH105)),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45</v>
      </c>
      <c r="F37" s="138">
        <f>ROUND((SUM(BI84:BI105)),  2)</f>
        <v>0</v>
      </c>
      <c r="I37" s="139">
        <v>0</v>
      </c>
      <c r="J37" s="138">
        <f>0</f>
        <v>0</v>
      </c>
      <c r="L37" s="38"/>
    </row>
    <row r="38" s="1" customFormat="1" ht="6.96" customHeight="1">
      <c r="B38" s="38"/>
      <c r="I38" s="126"/>
      <c r="L38" s="38"/>
    </row>
    <row r="39" s="1" customFormat="1" ht="25.44" customHeight="1">
      <c r="B39" s="38"/>
      <c r="C39" s="140"/>
      <c r="D39" s="141" t="s">
        <v>46</v>
      </c>
      <c r="E39" s="142"/>
      <c r="F39" s="142"/>
      <c r="G39" s="143" t="s">
        <v>47</v>
      </c>
      <c r="H39" s="144" t="s">
        <v>48</v>
      </c>
      <c r="I39" s="145"/>
      <c r="J39" s="146">
        <f>SUM(J30:J37)</f>
        <v>0</v>
      </c>
      <c r="K39" s="147"/>
      <c r="L39" s="38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s="1" customFormat="1" ht="24.96" customHeight="1">
      <c r="B45" s="33"/>
      <c r="C45" s="18" t="s">
        <v>87</v>
      </c>
      <c r="D45" s="34"/>
      <c r="E45" s="34"/>
      <c r="F45" s="34"/>
      <c r="G45" s="34"/>
      <c r="H45" s="34"/>
      <c r="I45" s="126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s="1" customFormat="1" ht="14.4" customHeight="1">
      <c r="B48" s="33"/>
      <c r="C48" s="34"/>
      <c r="D48" s="34"/>
      <c r="E48" s="154" t="str">
        <f>E7</f>
        <v>Výměna výtahů OD Andy</v>
      </c>
      <c r="F48" s="27"/>
      <c r="G48" s="27"/>
      <c r="H48" s="27"/>
      <c r="I48" s="126"/>
      <c r="J48" s="34"/>
      <c r="K48" s="34"/>
      <c r="L48" s="38"/>
    </row>
    <row r="49" s="1" customFormat="1" ht="12" customHeight="1">
      <c r="B49" s="33"/>
      <c r="C49" s="27" t="s">
        <v>85</v>
      </c>
      <c r="D49" s="34"/>
      <c r="E49" s="34"/>
      <c r="F49" s="34"/>
      <c r="G49" s="34"/>
      <c r="H49" s="34"/>
      <c r="I49" s="126"/>
      <c r="J49" s="34"/>
      <c r="K49" s="34"/>
      <c r="L49" s="38"/>
    </row>
    <row r="50" s="1" customFormat="1" ht="14.4" customHeight="1">
      <c r="B50" s="33"/>
      <c r="C50" s="34"/>
      <c r="D50" s="34"/>
      <c r="E50" s="59" t="str">
        <f>E9</f>
        <v>01 - zákaznický výtah 1000kg/3st.</v>
      </c>
      <c r="F50" s="34"/>
      <c r="G50" s="34"/>
      <c r="H50" s="34"/>
      <c r="I50" s="126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s="1" customFormat="1" ht="12" customHeight="1">
      <c r="B52" s="33"/>
      <c r="C52" s="27" t="s">
        <v>20</v>
      </c>
      <c r="D52" s="34"/>
      <c r="E52" s="34"/>
      <c r="F52" s="22" t="str">
        <f>F12</f>
        <v>Č. Lípa</v>
      </c>
      <c r="G52" s="34"/>
      <c r="H52" s="34"/>
      <c r="I52" s="128" t="s">
        <v>22</v>
      </c>
      <c r="J52" s="62" t="str">
        <f>IF(J12="","",J12)</f>
        <v>5. 4. 2019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s="1" customFormat="1" ht="12.6" customHeight="1">
      <c r="B54" s="33"/>
      <c r="C54" s="27" t="s">
        <v>24</v>
      </c>
      <c r="D54" s="34"/>
      <c r="E54" s="34"/>
      <c r="F54" s="22" t="str">
        <f>E15</f>
        <v>OD Andy</v>
      </c>
      <c r="G54" s="34"/>
      <c r="H54" s="34"/>
      <c r="I54" s="128" t="s">
        <v>30</v>
      </c>
      <c r="J54" s="31" t="str">
        <f>E21</f>
        <v xml:space="preserve"> </v>
      </c>
      <c r="K54" s="34"/>
      <c r="L54" s="38"/>
    </row>
    <row r="55" s="1" customFormat="1" ht="12.6" customHeight="1">
      <c r="B55" s="33"/>
      <c r="C55" s="27" t="s">
        <v>28</v>
      </c>
      <c r="D55" s="34"/>
      <c r="E55" s="34"/>
      <c r="F55" s="22" t="str">
        <f>IF(E18="","",E18)</f>
        <v>Vyplň údaj</v>
      </c>
      <c r="G55" s="34"/>
      <c r="H55" s="34"/>
      <c r="I55" s="128" t="s">
        <v>33</v>
      </c>
      <c r="J55" s="31" t="str">
        <f>E24</f>
        <v>J. Nešněra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s="1" customFormat="1" ht="29.28" customHeight="1">
      <c r="B57" s="33"/>
      <c r="C57" s="155" t="s">
        <v>88</v>
      </c>
      <c r="D57" s="156"/>
      <c r="E57" s="156"/>
      <c r="F57" s="156"/>
      <c r="G57" s="156"/>
      <c r="H57" s="156"/>
      <c r="I57" s="157"/>
      <c r="J57" s="158" t="s">
        <v>89</v>
      </c>
      <c r="K57" s="156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s="1" customFormat="1" ht="22.8" customHeight="1">
      <c r="B59" s="33"/>
      <c r="C59" s="159" t="s">
        <v>90</v>
      </c>
      <c r="D59" s="34"/>
      <c r="E59" s="34"/>
      <c r="F59" s="34"/>
      <c r="G59" s="34"/>
      <c r="H59" s="34"/>
      <c r="I59" s="126"/>
      <c r="J59" s="93">
        <f>J84</f>
        <v>0</v>
      </c>
      <c r="K59" s="34"/>
      <c r="L59" s="38"/>
      <c r="AU59" s="12" t="s">
        <v>91</v>
      </c>
    </row>
    <row r="60" s="7" customFormat="1" ht="24.96" customHeight="1">
      <c r="B60" s="160"/>
      <c r="C60" s="161"/>
      <c r="D60" s="162" t="s">
        <v>92</v>
      </c>
      <c r="E60" s="163"/>
      <c r="F60" s="163"/>
      <c r="G60" s="163"/>
      <c r="H60" s="163"/>
      <c r="I60" s="164"/>
      <c r="J60" s="165">
        <f>J85</f>
        <v>0</v>
      </c>
      <c r="K60" s="161"/>
      <c r="L60" s="166"/>
    </row>
    <row r="61" s="8" customFormat="1" ht="19.92" customHeight="1">
      <c r="B61" s="167"/>
      <c r="C61" s="168"/>
      <c r="D61" s="169" t="s">
        <v>93</v>
      </c>
      <c r="E61" s="170"/>
      <c r="F61" s="170"/>
      <c r="G61" s="170"/>
      <c r="H61" s="170"/>
      <c r="I61" s="171"/>
      <c r="J61" s="172">
        <f>J86</f>
        <v>0</v>
      </c>
      <c r="K61" s="168"/>
      <c r="L61" s="173"/>
    </row>
    <row r="62" s="8" customFormat="1" ht="19.92" customHeight="1">
      <c r="B62" s="167"/>
      <c r="C62" s="168"/>
      <c r="D62" s="169" t="s">
        <v>94</v>
      </c>
      <c r="E62" s="170"/>
      <c r="F62" s="170"/>
      <c r="G62" s="170"/>
      <c r="H62" s="170"/>
      <c r="I62" s="171"/>
      <c r="J62" s="172">
        <f>J95</f>
        <v>0</v>
      </c>
      <c r="K62" s="168"/>
      <c r="L62" s="173"/>
    </row>
    <row r="63" s="7" customFormat="1" ht="24.96" customHeight="1">
      <c r="B63" s="160"/>
      <c r="C63" s="161"/>
      <c r="D63" s="162" t="s">
        <v>95</v>
      </c>
      <c r="E63" s="163"/>
      <c r="F63" s="163"/>
      <c r="G63" s="163"/>
      <c r="H63" s="163"/>
      <c r="I63" s="164"/>
      <c r="J63" s="165">
        <f>J102</f>
        <v>0</v>
      </c>
      <c r="K63" s="161"/>
      <c r="L63" s="166"/>
    </row>
    <row r="64" s="8" customFormat="1" ht="19.92" customHeight="1">
      <c r="B64" s="167"/>
      <c r="C64" s="168"/>
      <c r="D64" s="169" t="s">
        <v>96</v>
      </c>
      <c r="E64" s="170"/>
      <c r="F64" s="170"/>
      <c r="G64" s="170"/>
      <c r="H64" s="170"/>
      <c r="I64" s="171"/>
      <c r="J64" s="172">
        <f>J103</f>
        <v>0</v>
      </c>
      <c r="K64" s="168"/>
      <c r="L64" s="173"/>
    </row>
    <row r="65" s="1" customFormat="1" ht="21.84" customHeight="1">
      <c r="B65" s="33"/>
      <c r="C65" s="34"/>
      <c r="D65" s="34"/>
      <c r="E65" s="34"/>
      <c r="F65" s="34"/>
      <c r="G65" s="34"/>
      <c r="H65" s="34"/>
      <c r="I65" s="126"/>
      <c r="J65" s="34"/>
      <c r="K65" s="34"/>
      <c r="L65" s="38"/>
    </row>
    <row r="66" s="1" customFormat="1" ht="6.96" customHeight="1">
      <c r="B66" s="52"/>
      <c r="C66" s="53"/>
      <c r="D66" s="53"/>
      <c r="E66" s="53"/>
      <c r="F66" s="53"/>
      <c r="G66" s="53"/>
      <c r="H66" s="53"/>
      <c r="I66" s="150"/>
      <c r="J66" s="53"/>
      <c r="K66" s="53"/>
      <c r="L66" s="38"/>
    </row>
    <row r="70" s="1" customFormat="1" ht="6.96" customHeight="1">
      <c r="B70" s="54"/>
      <c r="C70" s="55"/>
      <c r="D70" s="55"/>
      <c r="E70" s="55"/>
      <c r="F70" s="55"/>
      <c r="G70" s="55"/>
      <c r="H70" s="55"/>
      <c r="I70" s="153"/>
      <c r="J70" s="55"/>
      <c r="K70" s="55"/>
      <c r="L70" s="38"/>
    </row>
    <row r="71" s="1" customFormat="1" ht="24.96" customHeight="1">
      <c r="B71" s="33"/>
      <c r="C71" s="18" t="s">
        <v>97</v>
      </c>
      <c r="D71" s="34"/>
      <c r="E71" s="34"/>
      <c r="F71" s="34"/>
      <c r="G71" s="34"/>
      <c r="H71" s="34"/>
      <c r="I71" s="126"/>
      <c r="J71" s="34"/>
      <c r="K71" s="34"/>
      <c r="L71" s="38"/>
    </row>
    <row r="72" s="1" customFormat="1" ht="6.96" customHeight="1">
      <c r="B72" s="33"/>
      <c r="C72" s="34"/>
      <c r="D72" s="34"/>
      <c r="E72" s="34"/>
      <c r="F72" s="34"/>
      <c r="G72" s="34"/>
      <c r="H72" s="34"/>
      <c r="I72" s="126"/>
      <c r="J72" s="34"/>
      <c r="K72" s="34"/>
      <c r="L72" s="38"/>
    </row>
    <row r="73" s="1" customFormat="1" ht="12" customHeight="1">
      <c r="B73" s="33"/>
      <c r="C73" s="27" t="s">
        <v>16</v>
      </c>
      <c r="D73" s="34"/>
      <c r="E73" s="34"/>
      <c r="F73" s="34"/>
      <c r="G73" s="34"/>
      <c r="H73" s="34"/>
      <c r="I73" s="126"/>
      <c r="J73" s="34"/>
      <c r="K73" s="34"/>
      <c r="L73" s="38"/>
    </row>
    <row r="74" s="1" customFormat="1" ht="14.4" customHeight="1">
      <c r="B74" s="33"/>
      <c r="C74" s="34"/>
      <c r="D74" s="34"/>
      <c r="E74" s="154" t="str">
        <f>E7</f>
        <v>Výměna výtahů OD Andy</v>
      </c>
      <c r="F74" s="27"/>
      <c r="G74" s="27"/>
      <c r="H74" s="27"/>
      <c r="I74" s="126"/>
      <c r="J74" s="34"/>
      <c r="K74" s="34"/>
      <c r="L74" s="38"/>
    </row>
    <row r="75" s="1" customFormat="1" ht="12" customHeight="1">
      <c r="B75" s="33"/>
      <c r="C75" s="27" t="s">
        <v>85</v>
      </c>
      <c r="D75" s="34"/>
      <c r="E75" s="34"/>
      <c r="F75" s="34"/>
      <c r="G75" s="34"/>
      <c r="H75" s="34"/>
      <c r="I75" s="126"/>
      <c r="J75" s="34"/>
      <c r="K75" s="34"/>
      <c r="L75" s="38"/>
    </row>
    <row r="76" s="1" customFormat="1" ht="14.4" customHeight="1">
      <c r="B76" s="33"/>
      <c r="C76" s="34"/>
      <c r="D76" s="34"/>
      <c r="E76" s="59" t="str">
        <f>E9</f>
        <v>01 - zákaznický výtah 1000kg/3st.</v>
      </c>
      <c r="F76" s="34"/>
      <c r="G76" s="34"/>
      <c r="H76" s="34"/>
      <c r="I76" s="126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126"/>
      <c r="J77" s="34"/>
      <c r="K77" s="34"/>
      <c r="L77" s="38"/>
    </row>
    <row r="78" s="1" customFormat="1" ht="12" customHeight="1">
      <c r="B78" s="33"/>
      <c r="C78" s="27" t="s">
        <v>20</v>
      </c>
      <c r="D78" s="34"/>
      <c r="E78" s="34"/>
      <c r="F78" s="22" t="str">
        <f>F12</f>
        <v>Č. Lípa</v>
      </c>
      <c r="G78" s="34"/>
      <c r="H78" s="34"/>
      <c r="I78" s="128" t="s">
        <v>22</v>
      </c>
      <c r="J78" s="62" t="str">
        <f>IF(J12="","",J12)</f>
        <v>5. 4. 2019</v>
      </c>
      <c r="K78" s="34"/>
      <c r="L78" s="38"/>
    </row>
    <row r="79" s="1" customFormat="1" ht="6.96" customHeight="1">
      <c r="B79" s="33"/>
      <c r="C79" s="34"/>
      <c r="D79" s="34"/>
      <c r="E79" s="34"/>
      <c r="F79" s="34"/>
      <c r="G79" s="34"/>
      <c r="H79" s="34"/>
      <c r="I79" s="126"/>
      <c r="J79" s="34"/>
      <c r="K79" s="34"/>
      <c r="L79" s="38"/>
    </row>
    <row r="80" s="1" customFormat="1" ht="12.6" customHeight="1">
      <c r="B80" s="33"/>
      <c r="C80" s="27" t="s">
        <v>24</v>
      </c>
      <c r="D80" s="34"/>
      <c r="E80" s="34"/>
      <c r="F80" s="22" t="str">
        <f>E15</f>
        <v>OD Andy</v>
      </c>
      <c r="G80" s="34"/>
      <c r="H80" s="34"/>
      <c r="I80" s="128" t="s">
        <v>30</v>
      </c>
      <c r="J80" s="31" t="str">
        <f>E21</f>
        <v xml:space="preserve"> </v>
      </c>
      <c r="K80" s="34"/>
      <c r="L80" s="38"/>
    </row>
    <row r="81" s="1" customFormat="1" ht="12.6" customHeight="1">
      <c r="B81" s="33"/>
      <c r="C81" s="27" t="s">
        <v>28</v>
      </c>
      <c r="D81" s="34"/>
      <c r="E81" s="34"/>
      <c r="F81" s="22" t="str">
        <f>IF(E18="","",E18)</f>
        <v>Vyplň údaj</v>
      </c>
      <c r="G81" s="34"/>
      <c r="H81" s="34"/>
      <c r="I81" s="128" t="s">
        <v>33</v>
      </c>
      <c r="J81" s="31" t="str">
        <f>E24</f>
        <v>J. Nešněra</v>
      </c>
      <c r="K81" s="34"/>
      <c r="L81" s="38"/>
    </row>
    <row r="82" s="1" customFormat="1" ht="10.32" customHeight="1">
      <c r="B82" s="33"/>
      <c r="C82" s="34"/>
      <c r="D82" s="34"/>
      <c r="E82" s="34"/>
      <c r="F82" s="34"/>
      <c r="G82" s="34"/>
      <c r="H82" s="34"/>
      <c r="I82" s="126"/>
      <c r="J82" s="34"/>
      <c r="K82" s="34"/>
      <c r="L82" s="38"/>
    </row>
    <row r="83" s="9" customFormat="1" ht="29.28" customHeight="1">
      <c r="B83" s="174"/>
      <c r="C83" s="175" t="s">
        <v>98</v>
      </c>
      <c r="D83" s="176" t="s">
        <v>55</v>
      </c>
      <c r="E83" s="176" t="s">
        <v>51</v>
      </c>
      <c r="F83" s="176" t="s">
        <v>52</v>
      </c>
      <c r="G83" s="176" t="s">
        <v>99</v>
      </c>
      <c r="H83" s="176" t="s">
        <v>100</v>
      </c>
      <c r="I83" s="177" t="s">
        <v>101</v>
      </c>
      <c r="J83" s="176" t="s">
        <v>89</v>
      </c>
      <c r="K83" s="178" t="s">
        <v>102</v>
      </c>
      <c r="L83" s="179"/>
      <c r="M83" s="83" t="s">
        <v>1</v>
      </c>
      <c r="N83" s="84" t="s">
        <v>40</v>
      </c>
      <c r="O83" s="84" t="s">
        <v>103</v>
      </c>
      <c r="P83" s="84" t="s">
        <v>104</v>
      </c>
      <c r="Q83" s="84" t="s">
        <v>105</v>
      </c>
      <c r="R83" s="84" t="s">
        <v>106</v>
      </c>
      <c r="S83" s="84" t="s">
        <v>107</v>
      </c>
      <c r="T83" s="85" t="s">
        <v>108</v>
      </c>
    </row>
    <row r="84" s="1" customFormat="1" ht="22.8" customHeight="1">
      <c r="B84" s="33"/>
      <c r="C84" s="90" t="s">
        <v>109</v>
      </c>
      <c r="D84" s="34"/>
      <c r="E84" s="34"/>
      <c r="F84" s="34"/>
      <c r="G84" s="34"/>
      <c r="H84" s="34"/>
      <c r="I84" s="126"/>
      <c r="J84" s="180">
        <f>BK84</f>
        <v>0</v>
      </c>
      <c r="K84" s="34"/>
      <c r="L84" s="38"/>
      <c r="M84" s="86"/>
      <c r="N84" s="87"/>
      <c r="O84" s="87"/>
      <c r="P84" s="181">
        <f>P85+P102</f>
        <v>0</v>
      </c>
      <c r="Q84" s="87"/>
      <c r="R84" s="181">
        <f>R85+R102</f>
        <v>0.00031</v>
      </c>
      <c r="S84" s="87"/>
      <c r="T84" s="182">
        <f>T85+T102</f>
        <v>0</v>
      </c>
      <c r="AT84" s="12" t="s">
        <v>69</v>
      </c>
      <c r="AU84" s="12" t="s">
        <v>91</v>
      </c>
      <c r="BK84" s="183">
        <f>BK85+BK102</f>
        <v>0</v>
      </c>
    </row>
    <row r="85" s="10" customFormat="1" ht="25.92" customHeight="1">
      <c r="B85" s="184"/>
      <c r="C85" s="185"/>
      <c r="D85" s="186" t="s">
        <v>69</v>
      </c>
      <c r="E85" s="187" t="s">
        <v>110</v>
      </c>
      <c r="F85" s="187" t="s">
        <v>111</v>
      </c>
      <c r="G85" s="185"/>
      <c r="H85" s="185"/>
      <c r="I85" s="188"/>
      <c r="J85" s="189">
        <f>BK85</f>
        <v>0</v>
      </c>
      <c r="K85" s="185"/>
      <c r="L85" s="190"/>
      <c r="M85" s="191"/>
      <c r="N85" s="192"/>
      <c r="O85" s="192"/>
      <c r="P85" s="193">
        <f>P86+P95</f>
        <v>0</v>
      </c>
      <c r="Q85" s="192"/>
      <c r="R85" s="193">
        <f>R86+R95</f>
        <v>0.00031</v>
      </c>
      <c r="S85" s="192"/>
      <c r="T85" s="194">
        <f>T86+T95</f>
        <v>0</v>
      </c>
      <c r="AR85" s="195" t="s">
        <v>80</v>
      </c>
      <c r="AT85" s="196" t="s">
        <v>69</v>
      </c>
      <c r="AU85" s="196" t="s">
        <v>70</v>
      </c>
      <c r="AY85" s="195" t="s">
        <v>112</v>
      </c>
      <c r="BK85" s="197">
        <f>BK86+BK95</f>
        <v>0</v>
      </c>
    </row>
    <row r="86" s="10" customFormat="1" ht="22.8" customHeight="1">
      <c r="B86" s="184"/>
      <c r="C86" s="185"/>
      <c r="D86" s="186" t="s">
        <v>69</v>
      </c>
      <c r="E86" s="198" t="s">
        <v>113</v>
      </c>
      <c r="F86" s="198" t="s">
        <v>114</v>
      </c>
      <c r="G86" s="185"/>
      <c r="H86" s="185"/>
      <c r="I86" s="188"/>
      <c r="J86" s="199">
        <f>BK86</f>
        <v>0</v>
      </c>
      <c r="K86" s="185"/>
      <c r="L86" s="190"/>
      <c r="M86" s="191"/>
      <c r="N86" s="192"/>
      <c r="O86" s="192"/>
      <c r="P86" s="193">
        <f>SUM(P87:P94)</f>
        <v>0</v>
      </c>
      <c r="Q86" s="192"/>
      <c r="R86" s="193">
        <f>SUM(R87:R94)</f>
        <v>0</v>
      </c>
      <c r="S86" s="192"/>
      <c r="T86" s="194">
        <f>SUM(T87:T94)</f>
        <v>0</v>
      </c>
      <c r="AR86" s="195" t="s">
        <v>80</v>
      </c>
      <c r="AT86" s="196" t="s">
        <v>69</v>
      </c>
      <c r="AU86" s="196" t="s">
        <v>78</v>
      </c>
      <c r="AY86" s="195" t="s">
        <v>112</v>
      </c>
      <c r="BK86" s="197">
        <f>SUM(BK87:BK94)</f>
        <v>0</v>
      </c>
    </row>
    <row r="87" s="1" customFormat="1" ht="14.4" customHeight="1">
      <c r="B87" s="33"/>
      <c r="C87" s="200" t="s">
        <v>78</v>
      </c>
      <c r="D87" s="200" t="s">
        <v>115</v>
      </c>
      <c r="E87" s="201" t="s">
        <v>116</v>
      </c>
      <c r="F87" s="202" t="s">
        <v>117</v>
      </c>
      <c r="G87" s="203" t="s">
        <v>118</v>
      </c>
      <c r="H87" s="204">
        <v>1</v>
      </c>
      <c r="I87" s="205"/>
      <c r="J87" s="206">
        <f>ROUND(I87*H87,2)</f>
        <v>0</v>
      </c>
      <c r="K87" s="202" t="s">
        <v>1</v>
      </c>
      <c r="L87" s="38"/>
      <c r="M87" s="207" t="s">
        <v>1</v>
      </c>
      <c r="N87" s="208" t="s">
        <v>41</v>
      </c>
      <c r="O87" s="74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12" t="s">
        <v>119</v>
      </c>
      <c r="AT87" s="12" t="s">
        <v>115</v>
      </c>
      <c r="AU87" s="12" t="s">
        <v>80</v>
      </c>
      <c r="AY87" s="12" t="s">
        <v>112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2" t="s">
        <v>78</v>
      </c>
      <c r="BK87" s="211">
        <f>ROUND(I87*H87,2)</f>
        <v>0</v>
      </c>
      <c r="BL87" s="12" t="s">
        <v>119</v>
      </c>
      <c r="BM87" s="12" t="s">
        <v>120</v>
      </c>
    </row>
    <row r="88" s="1" customFormat="1">
      <c r="B88" s="33"/>
      <c r="C88" s="34"/>
      <c r="D88" s="212" t="s">
        <v>121</v>
      </c>
      <c r="E88" s="34"/>
      <c r="F88" s="213" t="s">
        <v>117</v>
      </c>
      <c r="G88" s="34"/>
      <c r="H88" s="34"/>
      <c r="I88" s="126"/>
      <c r="J88" s="34"/>
      <c r="K88" s="34"/>
      <c r="L88" s="38"/>
      <c r="M88" s="214"/>
      <c r="N88" s="74"/>
      <c r="O88" s="74"/>
      <c r="P88" s="74"/>
      <c r="Q88" s="74"/>
      <c r="R88" s="74"/>
      <c r="S88" s="74"/>
      <c r="T88" s="75"/>
      <c r="AT88" s="12" t="s">
        <v>121</v>
      </c>
      <c r="AU88" s="12" t="s">
        <v>80</v>
      </c>
    </row>
    <row r="89" s="1" customFormat="1" ht="14.4" customHeight="1">
      <c r="B89" s="33"/>
      <c r="C89" s="200" t="s">
        <v>80</v>
      </c>
      <c r="D89" s="200" t="s">
        <v>115</v>
      </c>
      <c r="E89" s="201" t="s">
        <v>122</v>
      </c>
      <c r="F89" s="202" t="s">
        <v>123</v>
      </c>
      <c r="G89" s="203" t="s">
        <v>118</v>
      </c>
      <c r="H89" s="204">
        <v>1</v>
      </c>
      <c r="I89" s="205"/>
      <c r="J89" s="206">
        <f>ROUND(I89*H89,2)</f>
        <v>0</v>
      </c>
      <c r="K89" s="202" t="s">
        <v>1</v>
      </c>
      <c r="L89" s="38"/>
      <c r="M89" s="207" t="s">
        <v>1</v>
      </c>
      <c r="N89" s="208" t="s">
        <v>41</v>
      </c>
      <c r="O89" s="74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12" t="s">
        <v>119</v>
      </c>
      <c r="AT89" s="12" t="s">
        <v>115</v>
      </c>
      <c r="AU89" s="12" t="s">
        <v>80</v>
      </c>
      <c r="AY89" s="12" t="s">
        <v>112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2" t="s">
        <v>78</v>
      </c>
      <c r="BK89" s="211">
        <f>ROUND(I89*H89,2)</f>
        <v>0</v>
      </c>
      <c r="BL89" s="12" t="s">
        <v>119</v>
      </c>
      <c r="BM89" s="12" t="s">
        <v>124</v>
      </c>
    </row>
    <row r="90" s="1" customFormat="1">
      <c r="B90" s="33"/>
      <c r="C90" s="34"/>
      <c r="D90" s="212" t="s">
        <v>121</v>
      </c>
      <c r="E90" s="34"/>
      <c r="F90" s="213" t="s">
        <v>123</v>
      </c>
      <c r="G90" s="34"/>
      <c r="H90" s="34"/>
      <c r="I90" s="126"/>
      <c r="J90" s="34"/>
      <c r="K90" s="34"/>
      <c r="L90" s="38"/>
      <c r="M90" s="214"/>
      <c r="N90" s="74"/>
      <c r="O90" s="74"/>
      <c r="P90" s="74"/>
      <c r="Q90" s="74"/>
      <c r="R90" s="74"/>
      <c r="S90" s="74"/>
      <c r="T90" s="75"/>
      <c r="AT90" s="12" t="s">
        <v>121</v>
      </c>
      <c r="AU90" s="12" t="s">
        <v>80</v>
      </c>
    </row>
    <row r="91" s="1" customFormat="1" ht="14.4" customHeight="1">
      <c r="B91" s="33"/>
      <c r="C91" s="200" t="s">
        <v>125</v>
      </c>
      <c r="D91" s="200" t="s">
        <v>115</v>
      </c>
      <c r="E91" s="201" t="s">
        <v>126</v>
      </c>
      <c r="F91" s="202" t="s">
        <v>127</v>
      </c>
      <c r="G91" s="203" t="s">
        <v>118</v>
      </c>
      <c r="H91" s="204">
        <v>1</v>
      </c>
      <c r="I91" s="205"/>
      <c r="J91" s="206">
        <f>ROUND(I91*H91,2)</f>
        <v>0</v>
      </c>
      <c r="K91" s="202" t="s">
        <v>1</v>
      </c>
      <c r="L91" s="38"/>
      <c r="M91" s="207" t="s">
        <v>1</v>
      </c>
      <c r="N91" s="208" t="s">
        <v>41</v>
      </c>
      <c r="O91" s="74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2" t="s">
        <v>119</v>
      </c>
      <c r="AT91" s="12" t="s">
        <v>115</v>
      </c>
      <c r="AU91" s="12" t="s">
        <v>80</v>
      </c>
      <c r="AY91" s="12" t="s">
        <v>112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2" t="s">
        <v>78</v>
      </c>
      <c r="BK91" s="211">
        <f>ROUND(I91*H91,2)</f>
        <v>0</v>
      </c>
      <c r="BL91" s="12" t="s">
        <v>119</v>
      </c>
      <c r="BM91" s="12" t="s">
        <v>128</v>
      </c>
    </row>
    <row r="92" s="1" customFormat="1">
      <c r="B92" s="33"/>
      <c r="C92" s="34"/>
      <c r="D92" s="212" t="s">
        <v>121</v>
      </c>
      <c r="E92" s="34"/>
      <c r="F92" s="213" t="s">
        <v>127</v>
      </c>
      <c r="G92" s="34"/>
      <c r="H92" s="34"/>
      <c r="I92" s="126"/>
      <c r="J92" s="34"/>
      <c r="K92" s="34"/>
      <c r="L92" s="38"/>
      <c r="M92" s="214"/>
      <c r="N92" s="74"/>
      <c r="O92" s="74"/>
      <c r="P92" s="74"/>
      <c r="Q92" s="74"/>
      <c r="R92" s="74"/>
      <c r="S92" s="74"/>
      <c r="T92" s="75"/>
      <c r="AT92" s="12" t="s">
        <v>121</v>
      </c>
      <c r="AU92" s="12" t="s">
        <v>80</v>
      </c>
    </row>
    <row r="93" s="1" customFormat="1" ht="14.4" customHeight="1">
      <c r="B93" s="33"/>
      <c r="C93" s="200" t="s">
        <v>129</v>
      </c>
      <c r="D93" s="200" t="s">
        <v>115</v>
      </c>
      <c r="E93" s="201" t="s">
        <v>130</v>
      </c>
      <c r="F93" s="202" t="s">
        <v>131</v>
      </c>
      <c r="G93" s="203" t="s">
        <v>118</v>
      </c>
      <c r="H93" s="204">
        <v>1</v>
      </c>
      <c r="I93" s="205"/>
      <c r="J93" s="206">
        <f>ROUND(I93*H93,2)</f>
        <v>0</v>
      </c>
      <c r="K93" s="202" t="s">
        <v>1</v>
      </c>
      <c r="L93" s="38"/>
      <c r="M93" s="207" t="s">
        <v>1</v>
      </c>
      <c r="N93" s="208" t="s">
        <v>41</v>
      </c>
      <c r="O93" s="74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2" t="s">
        <v>119</v>
      </c>
      <c r="AT93" s="12" t="s">
        <v>115</v>
      </c>
      <c r="AU93" s="12" t="s">
        <v>80</v>
      </c>
      <c r="AY93" s="12" t="s">
        <v>112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2" t="s">
        <v>78</v>
      </c>
      <c r="BK93" s="211">
        <f>ROUND(I93*H93,2)</f>
        <v>0</v>
      </c>
      <c r="BL93" s="12" t="s">
        <v>119</v>
      </c>
      <c r="BM93" s="12" t="s">
        <v>132</v>
      </c>
    </row>
    <row r="94" s="1" customFormat="1">
      <c r="B94" s="33"/>
      <c r="C94" s="34"/>
      <c r="D94" s="212" t="s">
        <v>121</v>
      </c>
      <c r="E94" s="34"/>
      <c r="F94" s="213" t="s">
        <v>131</v>
      </c>
      <c r="G94" s="34"/>
      <c r="H94" s="34"/>
      <c r="I94" s="126"/>
      <c r="J94" s="34"/>
      <c r="K94" s="34"/>
      <c r="L94" s="38"/>
      <c r="M94" s="214"/>
      <c r="N94" s="74"/>
      <c r="O94" s="74"/>
      <c r="P94" s="74"/>
      <c r="Q94" s="74"/>
      <c r="R94" s="74"/>
      <c r="S94" s="74"/>
      <c r="T94" s="75"/>
      <c r="AT94" s="12" t="s">
        <v>121</v>
      </c>
      <c r="AU94" s="12" t="s">
        <v>80</v>
      </c>
    </row>
    <row r="95" s="10" customFormat="1" ht="22.8" customHeight="1">
      <c r="B95" s="184"/>
      <c r="C95" s="185"/>
      <c r="D95" s="186" t="s">
        <v>69</v>
      </c>
      <c r="E95" s="198" t="s">
        <v>133</v>
      </c>
      <c r="F95" s="198" t="s">
        <v>134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SUM(P96:P101)</f>
        <v>0</v>
      </c>
      <c r="Q95" s="192"/>
      <c r="R95" s="193">
        <f>SUM(R96:R101)</f>
        <v>0.00031</v>
      </c>
      <c r="S95" s="192"/>
      <c r="T95" s="194">
        <f>SUM(T96:T101)</f>
        <v>0</v>
      </c>
      <c r="AR95" s="195" t="s">
        <v>80</v>
      </c>
      <c r="AT95" s="196" t="s">
        <v>69</v>
      </c>
      <c r="AU95" s="196" t="s">
        <v>78</v>
      </c>
      <c r="AY95" s="195" t="s">
        <v>112</v>
      </c>
      <c r="BK95" s="197">
        <f>SUM(BK96:BK101)</f>
        <v>0</v>
      </c>
    </row>
    <row r="96" s="1" customFormat="1" ht="14.4" customHeight="1">
      <c r="B96" s="33"/>
      <c r="C96" s="200" t="s">
        <v>135</v>
      </c>
      <c r="D96" s="200" t="s">
        <v>115</v>
      </c>
      <c r="E96" s="201" t="s">
        <v>136</v>
      </c>
      <c r="F96" s="202" t="s">
        <v>137</v>
      </c>
      <c r="G96" s="203" t="s">
        <v>118</v>
      </c>
      <c r="H96" s="204">
        <v>1</v>
      </c>
      <c r="I96" s="205"/>
      <c r="J96" s="206">
        <f>ROUND(I96*H96,2)</f>
        <v>0</v>
      </c>
      <c r="K96" s="202" t="s">
        <v>1</v>
      </c>
      <c r="L96" s="38"/>
      <c r="M96" s="207" t="s">
        <v>1</v>
      </c>
      <c r="N96" s="208" t="s">
        <v>41</v>
      </c>
      <c r="O96" s="74"/>
      <c r="P96" s="209">
        <f>O96*H96</f>
        <v>0</v>
      </c>
      <c r="Q96" s="209">
        <v>6.0000000000000002E-05</v>
      </c>
      <c r="R96" s="209">
        <f>Q96*H96</f>
        <v>6.0000000000000002E-05</v>
      </c>
      <c r="S96" s="209">
        <v>0</v>
      </c>
      <c r="T96" s="210">
        <f>S96*H96</f>
        <v>0</v>
      </c>
      <c r="AR96" s="12" t="s">
        <v>119</v>
      </c>
      <c r="AT96" s="12" t="s">
        <v>115</v>
      </c>
      <c r="AU96" s="12" t="s">
        <v>80</v>
      </c>
      <c r="AY96" s="12" t="s">
        <v>112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2" t="s">
        <v>78</v>
      </c>
      <c r="BK96" s="211">
        <f>ROUND(I96*H96,2)</f>
        <v>0</v>
      </c>
      <c r="BL96" s="12" t="s">
        <v>119</v>
      </c>
      <c r="BM96" s="12" t="s">
        <v>138</v>
      </c>
    </row>
    <row r="97" s="1" customFormat="1">
      <c r="B97" s="33"/>
      <c r="C97" s="34"/>
      <c r="D97" s="212" t="s">
        <v>121</v>
      </c>
      <c r="E97" s="34"/>
      <c r="F97" s="213" t="s">
        <v>137</v>
      </c>
      <c r="G97" s="34"/>
      <c r="H97" s="34"/>
      <c r="I97" s="126"/>
      <c r="J97" s="34"/>
      <c r="K97" s="34"/>
      <c r="L97" s="38"/>
      <c r="M97" s="214"/>
      <c r="N97" s="74"/>
      <c r="O97" s="74"/>
      <c r="P97" s="74"/>
      <c r="Q97" s="74"/>
      <c r="R97" s="74"/>
      <c r="S97" s="74"/>
      <c r="T97" s="75"/>
      <c r="AT97" s="12" t="s">
        <v>121</v>
      </c>
      <c r="AU97" s="12" t="s">
        <v>80</v>
      </c>
    </row>
    <row r="98" s="1" customFormat="1" ht="14.4" customHeight="1">
      <c r="B98" s="33"/>
      <c r="C98" s="200" t="s">
        <v>139</v>
      </c>
      <c r="D98" s="200" t="s">
        <v>115</v>
      </c>
      <c r="E98" s="201" t="s">
        <v>140</v>
      </c>
      <c r="F98" s="202" t="s">
        <v>141</v>
      </c>
      <c r="G98" s="203" t="s">
        <v>118</v>
      </c>
      <c r="H98" s="204">
        <v>1</v>
      </c>
      <c r="I98" s="205"/>
      <c r="J98" s="206">
        <f>ROUND(I98*H98,2)</f>
        <v>0</v>
      </c>
      <c r="K98" s="202" t="s">
        <v>1</v>
      </c>
      <c r="L98" s="38"/>
      <c r="M98" s="207" t="s">
        <v>1</v>
      </c>
      <c r="N98" s="208" t="s">
        <v>41</v>
      </c>
      <c r="O98" s="74"/>
      <c r="P98" s="209">
        <f>O98*H98</f>
        <v>0</v>
      </c>
      <c r="Q98" s="209">
        <v>6.0000000000000002E-05</v>
      </c>
      <c r="R98" s="209">
        <f>Q98*H98</f>
        <v>6.0000000000000002E-05</v>
      </c>
      <c r="S98" s="209">
        <v>0</v>
      </c>
      <c r="T98" s="210">
        <f>S98*H98</f>
        <v>0</v>
      </c>
      <c r="AR98" s="12" t="s">
        <v>119</v>
      </c>
      <c r="AT98" s="12" t="s">
        <v>115</v>
      </c>
      <c r="AU98" s="12" t="s">
        <v>80</v>
      </c>
      <c r="AY98" s="12" t="s">
        <v>112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2" t="s">
        <v>78</v>
      </c>
      <c r="BK98" s="211">
        <f>ROUND(I98*H98,2)</f>
        <v>0</v>
      </c>
      <c r="BL98" s="12" t="s">
        <v>119</v>
      </c>
      <c r="BM98" s="12" t="s">
        <v>142</v>
      </c>
    </row>
    <row r="99" s="1" customFormat="1">
      <c r="B99" s="33"/>
      <c r="C99" s="34"/>
      <c r="D99" s="212" t="s">
        <v>121</v>
      </c>
      <c r="E99" s="34"/>
      <c r="F99" s="213" t="s">
        <v>141</v>
      </c>
      <c r="G99" s="34"/>
      <c r="H99" s="34"/>
      <c r="I99" s="126"/>
      <c r="J99" s="34"/>
      <c r="K99" s="34"/>
      <c r="L99" s="38"/>
      <c r="M99" s="214"/>
      <c r="N99" s="74"/>
      <c r="O99" s="74"/>
      <c r="P99" s="74"/>
      <c r="Q99" s="74"/>
      <c r="R99" s="74"/>
      <c r="S99" s="74"/>
      <c r="T99" s="75"/>
      <c r="AT99" s="12" t="s">
        <v>121</v>
      </c>
      <c r="AU99" s="12" t="s">
        <v>80</v>
      </c>
    </row>
    <row r="100" s="1" customFormat="1" ht="14.4" customHeight="1">
      <c r="B100" s="33"/>
      <c r="C100" s="200" t="s">
        <v>143</v>
      </c>
      <c r="D100" s="200" t="s">
        <v>115</v>
      </c>
      <c r="E100" s="201" t="s">
        <v>144</v>
      </c>
      <c r="F100" s="202" t="s">
        <v>145</v>
      </c>
      <c r="G100" s="203" t="s">
        <v>146</v>
      </c>
      <c r="H100" s="204">
        <v>1</v>
      </c>
      <c r="I100" s="205"/>
      <c r="J100" s="206">
        <f>ROUND(I100*H100,2)</f>
        <v>0</v>
      </c>
      <c r="K100" s="202" t="s">
        <v>1</v>
      </c>
      <c r="L100" s="38"/>
      <c r="M100" s="207" t="s">
        <v>1</v>
      </c>
      <c r="N100" s="208" t="s">
        <v>41</v>
      </c>
      <c r="O100" s="74"/>
      <c r="P100" s="209">
        <f>O100*H100</f>
        <v>0</v>
      </c>
      <c r="Q100" s="209">
        <v>0.00019000000000000001</v>
      </c>
      <c r="R100" s="209">
        <f>Q100*H100</f>
        <v>0.00019000000000000001</v>
      </c>
      <c r="S100" s="209">
        <v>0</v>
      </c>
      <c r="T100" s="210">
        <f>S100*H100</f>
        <v>0</v>
      </c>
      <c r="AR100" s="12" t="s">
        <v>119</v>
      </c>
      <c r="AT100" s="12" t="s">
        <v>115</v>
      </c>
      <c r="AU100" s="12" t="s">
        <v>80</v>
      </c>
      <c r="AY100" s="12" t="s">
        <v>112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2" t="s">
        <v>78</v>
      </c>
      <c r="BK100" s="211">
        <f>ROUND(I100*H100,2)</f>
        <v>0</v>
      </c>
      <c r="BL100" s="12" t="s">
        <v>119</v>
      </c>
      <c r="BM100" s="12" t="s">
        <v>147</v>
      </c>
    </row>
    <row r="101" s="1" customFormat="1">
      <c r="B101" s="33"/>
      <c r="C101" s="34"/>
      <c r="D101" s="212" t="s">
        <v>121</v>
      </c>
      <c r="E101" s="34"/>
      <c r="F101" s="213" t="s">
        <v>145</v>
      </c>
      <c r="G101" s="34"/>
      <c r="H101" s="34"/>
      <c r="I101" s="126"/>
      <c r="J101" s="34"/>
      <c r="K101" s="34"/>
      <c r="L101" s="38"/>
      <c r="M101" s="214"/>
      <c r="N101" s="74"/>
      <c r="O101" s="74"/>
      <c r="P101" s="74"/>
      <c r="Q101" s="74"/>
      <c r="R101" s="74"/>
      <c r="S101" s="74"/>
      <c r="T101" s="75"/>
      <c r="AT101" s="12" t="s">
        <v>121</v>
      </c>
      <c r="AU101" s="12" t="s">
        <v>80</v>
      </c>
    </row>
    <row r="102" s="10" customFormat="1" ht="25.92" customHeight="1">
      <c r="B102" s="184"/>
      <c r="C102" s="185"/>
      <c r="D102" s="186" t="s">
        <v>69</v>
      </c>
      <c r="E102" s="187" t="s">
        <v>148</v>
      </c>
      <c r="F102" s="187" t="s">
        <v>149</v>
      </c>
      <c r="G102" s="185"/>
      <c r="H102" s="185"/>
      <c r="I102" s="188"/>
      <c r="J102" s="189">
        <f>BK102</f>
        <v>0</v>
      </c>
      <c r="K102" s="185"/>
      <c r="L102" s="190"/>
      <c r="M102" s="191"/>
      <c r="N102" s="192"/>
      <c r="O102" s="192"/>
      <c r="P102" s="193">
        <f>P103</f>
        <v>0</v>
      </c>
      <c r="Q102" s="192"/>
      <c r="R102" s="193">
        <f>R103</f>
        <v>0</v>
      </c>
      <c r="S102" s="192"/>
      <c r="T102" s="194">
        <f>T103</f>
        <v>0</v>
      </c>
      <c r="AR102" s="195" t="s">
        <v>135</v>
      </c>
      <c r="AT102" s="196" t="s">
        <v>69</v>
      </c>
      <c r="AU102" s="196" t="s">
        <v>70</v>
      </c>
      <c r="AY102" s="195" t="s">
        <v>112</v>
      </c>
      <c r="BK102" s="197">
        <f>BK103</f>
        <v>0</v>
      </c>
    </row>
    <row r="103" s="10" customFormat="1" ht="22.8" customHeight="1">
      <c r="B103" s="184"/>
      <c r="C103" s="185"/>
      <c r="D103" s="186" t="s">
        <v>69</v>
      </c>
      <c r="E103" s="198" t="s">
        <v>150</v>
      </c>
      <c r="F103" s="198" t="s">
        <v>151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SUM(P104:P105)</f>
        <v>0</v>
      </c>
      <c r="Q103" s="192"/>
      <c r="R103" s="193">
        <f>SUM(R104:R105)</f>
        <v>0</v>
      </c>
      <c r="S103" s="192"/>
      <c r="T103" s="194">
        <f>SUM(T104:T105)</f>
        <v>0</v>
      </c>
      <c r="AR103" s="195" t="s">
        <v>135</v>
      </c>
      <c r="AT103" s="196" t="s">
        <v>69</v>
      </c>
      <c r="AU103" s="196" t="s">
        <v>78</v>
      </c>
      <c r="AY103" s="195" t="s">
        <v>112</v>
      </c>
      <c r="BK103" s="197">
        <f>SUM(BK104:BK105)</f>
        <v>0</v>
      </c>
    </row>
    <row r="104" s="1" customFormat="1" ht="20.4" customHeight="1">
      <c r="B104" s="33"/>
      <c r="C104" s="200" t="s">
        <v>152</v>
      </c>
      <c r="D104" s="200" t="s">
        <v>115</v>
      </c>
      <c r="E104" s="201" t="s">
        <v>153</v>
      </c>
      <c r="F104" s="202" t="s">
        <v>154</v>
      </c>
      <c r="G104" s="203" t="s">
        <v>146</v>
      </c>
      <c r="H104" s="204">
        <v>1</v>
      </c>
      <c r="I104" s="205"/>
      <c r="J104" s="206">
        <f>ROUND(I104*H104,2)</f>
        <v>0</v>
      </c>
      <c r="K104" s="202" t="s">
        <v>155</v>
      </c>
      <c r="L104" s="38"/>
      <c r="M104" s="207" t="s">
        <v>1</v>
      </c>
      <c r="N104" s="208" t="s">
        <v>41</v>
      </c>
      <c r="O104" s="74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2" t="s">
        <v>156</v>
      </c>
      <c r="AT104" s="12" t="s">
        <v>115</v>
      </c>
      <c r="AU104" s="12" t="s">
        <v>80</v>
      </c>
      <c r="AY104" s="12" t="s">
        <v>112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2" t="s">
        <v>78</v>
      </c>
      <c r="BK104" s="211">
        <f>ROUND(I104*H104,2)</f>
        <v>0</v>
      </c>
      <c r="BL104" s="12" t="s">
        <v>156</v>
      </c>
      <c r="BM104" s="12" t="s">
        <v>157</v>
      </c>
    </row>
    <row r="105" s="1" customFormat="1">
      <c r="B105" s="33"/>
      <c r="C105" s="34"/>
      <c r="D105" s="212" t="s">
        <v>121</v>
      </c>
      <c r="E105" s="34"/>
      <c r="F105" s="213" t="s">
        <v>154</v>
      </c>
      <c r="G105" s="34"/>
      <c r="H105" s="34"/>
      <c r="I105" s="126"/>
      <c r="J105" s="34"/>
      <c r="K105" s="34"/>
      <c r="L105" s="38"/>
      <c r="M105" s="215"/>
      <c r="N105" s="216"/>
      <c r="O105" s="216"/>
      <c r="P105" s="216"/>
      <c r="Q105" s="216"/>
      <c r="R105" s="216"/>
      <c r="S105" s="216"/>
      <c r="T105" s="217"/>
      <c r="AT105" s="12" t="s">
        <v>121</v>
      </c>
      <c r="AU105" s="12" t="s">
        <v>80</v>
      </c>
    </row>
    <row r="106" s="1" customFormat="1" ht="6.96" customHeight="1">
      <c r="B106" s="52"/>
      <c r="C106" s="53"/>
      <c r="D106" s="53"/>
      <c r="E106" s="53"/>
      <c r="F106" s="53"/>
      <c r="G106" s="53"/>
      <c r="H106" s="53"/>
      <c r="I106" s="150"/>
      <c r="J106" s="53"/>
      <c r="K106" s="53"/>
      <c r="L106" s="38"/>
    </row>
  </sheetData>
  <sheetProtection sheet="1" autoFilter="0" formatColumns="0" formatRows="0" objects="1" scenarios="1" spinCount="100000" saltValue="89V7xe8XAxp0BapGU/PVrlNGk4ItWB29VQ69HYkvjQ3RI9c7ab+KaBt3nD1oo8tj98ImcT3vapLPKZVO8sL6Sg==" hashValue="Wvp5opGB7kIO9+0g/+xyixJruHW5tf/0VvcK5wwPCdjxVLTHKP/0ebTXlOxk3UALDZi72WyPpMGCMK1o1l0jew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19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2" t="s">
        <v>83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5"/>
      <c r="AT3" s="12" t="s">
        <v>80</v>
      </c>
    </row>
    <row r="4" ht="24.96" customHeight="1">
      <c r="B4" s="15"/>
      <c r="D4" s="123" t="s">
        <v>84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4" t="s">
        <v>16</v>
      </c>
      <c r="L6" s="15"/>
    </row>
    <row r="7" ht="14.4" customHeight="1">
      <c r="B7" s="15"/>
      <c r="E7" s="125" t="str">
        <f>'Rekapitulace stavby'!K6</f>
        <v>Výměna výtahů OD Andy</v>
      </c>
      <c r="F7" s="124"/>
      <c r="G7" s="124"/>
      <c r="H7" s="124"/>
      <c r="L7" s="15"/>
    </row>
    <row r="8" s="1" customFormat="1" ht="12" customHeight="1">
      <c r="B8" s="38"/>
      <c r="D8" s="124" t="s">
        <v>85</v>
      </c>
      <c r="I8" s="126"/>
      <c r="L8" s="38"/>
    </row>
    <row r="9" s="1" customFormat="1" ht="36.96" customHeight="1">
      <c r="B9" s="38"/>
      <c r="E9" s="127" t="s">
        <v>158</v>
      </c>
      <c r="F9" s="1"/>
      <c r="G9" s="1"/>
      <c r="H9" s="1"/>
      <c r="I9" s="126"/>
      <c r="L9" s="38"/>
    </row>
    <row r="10" s="1" customFormat="1">
      <c r="B10" s="38"/>
      <c r="I10" s="126"/>
      <c r="L10" s="38"/>
    </row>
    <row r="11" s="1" customFormat="1" ht="12" customHeight="1">
      <c r="B11" s="38"/>
      <c r="D11" s="124" t="s">
        <v>18</v>
      </c>
      <c r="F11" s="12" t="s">
        <v>1</v>
      </c>
      <c r="I11" s="128" t="s">
        <v>19</v>
      </c>
      <c r="J11" s="12" t="s">
        <v>1</v>
      </c>
      <c r="L11" s="38"/>
    </row>
    <row r="12" s="1" customFormat="1" ht="12" customHeight="1">
      <c r="B12" s="38"/>
      <c r="D12" s="124" t="s">
        <v>20</v>
      </c>
      <c r="F12" s="12" t="s">
        <v>21</v>
      </c>
      <c r="I12" s="128" t="s">
        <v>22</v>
      </c>
      <c r="J12" s="129" t="str">
        <f>'Rekapitulace stavby'!AN8</f>
        <v>5. 4. 2019</v>
      </c>
      <c r="L12" s="38"/>
    </row>
    <row r="13" s="1" customFormat="1" ht="10.8" customHeight="1">
      <c r="B13" s="38"/>
      <c r="I13" s="126"/>
      <c r="L13" s="38"/>
    </row>
    <row r="14" s="1" customFormat="1" ht="12" customHeight="1">
      <c r="B14" s="38"/>
      <c r="D14" s="124" t="s">
        <v>24</v>
      </c>
      <c r="I14" s="128" t="s">
        <v>25</v>
      </c>
      <c r="J14" s="12" t="s">
        <v>1</v>
      </c>
      <c r="L14" s="38"/>
    </row>
    <row r="15" s="1" customFormat="1" ht="18" customHeight="1">
      <c r="B15" s="38"/>
      <c r="E15" s="12" t="s">
        <v>26</v>
      </c>
      <c r="I15" s="128" t="s">
        <v>27</v>
      </c>
      <c r="J15" s="12" t="s">
        <v>1</v>
      </c>
      <c r="L15" s="38"/>
    </row>
    <row r="16" s="1" customFormat="1" ht="6.96" customHeight="1">
      <c r="B16" s="38"/>
      <c r="I16" s="126"/>
      <c r="L16" s="38"/>
    </row>
    <row r="17" s="1" customFormat="1" ht="12" customHeight="1">
      <c r="B17" s="38"/>
      <c r="D17" s="124" t="s">
        <v>28</v>
      </c>
      <c r="I17" s="128" t="s">
        <v>25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8" t="s">
        <v>27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6"/>
      <c r="L19" s="38"/>
    </row>
    <row r="20" s="1" customFormat="1" ht="12" customHeight="1">
      <c r="B20" s="38"/>
      <c r="D20" s="124" t="s">
        <v>30</v>
      </c>
      <c r="I20" s="128" t="s">
        <v>25</v>
      </c>
      <c r="J20" s="12" t="str">
        <f>IF('Rekapitulace stavby'!AN16="","",'Rekapitulace stavby'!AN16)</f>
        <v/>
      </c>
      <c r="L20" s="38"/>
    </row>
    <row r="21" s="1" customFormat="1" ht="18" customHeight="1">
      <c r="B21" s="38"/>
      <c r="E21" s="12" t="str">
        <f>IF('Rekapitulace stavby'!E17="","",'Rekapitulace stavby'!E17)</f>
        <v xml:space="preserve"> </v>
      </c>
      <c r="I21" s="128" t="s">
        <v>27</v>
      </c>
      <c r="J21" s="12" t="str">
        <f>IF('Rekapitulace stavby'!AN17="","",'Rekapitulace stavby'!AN17)</f>
        <v/>
      </c>
      <c r="L21" s="38"/>
    </row>
    <row r="22" s="1" customFormat="1" ht="6.96" customHeight="1">
      <c r="B22" s="38"/>
      <c r="I22" s="126"/>
      <c r="L22" s="38"/>
    </row>
    <row r="23" s="1" customFormat="1" ht="12" customHeight="1">
      <c r="B23" s="38"/>
      <c r="D23" s="124" t="s">
        <v>33</v>
      </c>
      <c r="I23" s="128" t="s">
        <v>25</v>
      </c>
      <c r="J23" s="12" t="s">
        <v>1</v>
      </c>
      <c r="L23" s="38"/>
    </row>
    <row r="24" s="1" customFormat="1" ht="18" customHeight="1">
      <c r="B24" s="38"/>
      <c r="E24" s="12" t="s">
        <v>34</v>
      </c>
      <c r="I24" s="128" t="s">
        <v>27</v>
      </c>
      <c r="J24" s="12" t="s">
        <v>1</v>
      </c>
      <c r="L24" s="38"/>
    </row>
    <row r="25" s="1" customFormat="1" ht="6.96" customHeight="1">
      <c r="B25" s="38"/>
      <c r="I25" s="126"/>
      <c r="L25" s="38"/>
    </row>
    <row r="26" s="1" customFormat="1" ht="12" customHeight="1">
      <c r="B26" s="38"/>
      <c r="D26" s="124" t="s">
        <v>35</v>
      </c>
      <c r="I26" s="126"/>
      <c r="L26" s="38"/>
    </row>
    <row r="27" s="6" customFormat="1" ht="14.4" customHeight="1">
      <c r="B27" s="130"/>
      <c r="E27" s="131" t="s">
        <v>1</v>
      </c>
      <c r="F27" s="131"/>
      <c r="G27" s="131"/>
      <c r="H27" s="131"/>
      <c r="I27" s="132"/>
      <c r="L27" s="130"/>
    </row>
    <row r="28" s="1" customFormat="1" ht="6.96" customHeight="1">
      <c r="B28" s="38"/>
      <c r="I28" s="126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33"/>
      <c r="J29" s="66"/>
      <c r="K29" s="66"/>
      <c r="L29" s="38"/>
    </row>
    <row r="30" s="1" customFormat="1" ht="25.44" customHeight="1">
      <c r="B30" s="38"/>
      <c r="D30" s="134" t="s">
        <v>36</v>
      </c>
      <c r="I30" s="126"/>
      <c r="J30" s="135">
        <f>ROUND(J84,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33"/>
      <c r="J31" s="66"/>
      <c r="K31" s="66"/>
      <c r="L31" s="38"/>
    </row>
    <row r="32" s="1" customFormat="1" ht="14.4" customHeight="1">
      <c r="B32" s="38"/>
      <c r="F32" s="136" t="s">
        <v>38</v>
      </c>
      <c r="I32" s="137" t="s">
        <v>37</v>
      </c>
      <c r="J32" s="136" t="s">
        <v>39</v>
      </c>
      <c r="L32" s="38"/>
    </row>
    <row r="33" s="1" customFormat="1" ht="14.4" customHeight="1">
      <c r="B33" s="38"/>
      <c r="D33" s="124" t="s">
        <v>40</v>
      </c>
      <c r="E33" s="124" t="s">
        <v>41</v>
      </c>
      <c r="F33" s="138">
        <f>ROUND((SUM(BE84:BE105)),  2)</f>
        <v>0</v>
      </c>
      <c r="I33" s="139">
        <v>0.20999999999999999</v>
      </c>
      <c r="J33" s="138">
        <f>ROUND(((SUM(BE84:BE105))*I33),  2)</f>
        <v>0</v>
      </c>
      <c r="L33" s="38"/>
    </row>
    <row r="34" s="1" customFormat="1" ht="14.4" customHeight="1">
      <c r="B34" s="38"/>
      <c r="E34" s="124" t="s">
        <v>42</v>
      </c>
      <c r="F34" s="138">
        <f>ROUND((SUM(BF84:BF105)),  2)</f>
        <v>0</v>
      </c>
      <c r="I34" s="139">
        <v>0.14999999999999999</v>
      </c>
      <c r="J34" s="138">
        <f>ROUND(((SUM(BF84:BF105))*I34),  2)</f>
        <v>0</v>
      </c>
      <c r="L34" s="38"/>
    </row>
    <row r="35" hidden="1" s="1" customFormat="1" ht="14.4" customHeight="1">
      <c r="B35" s="38"/>
      <c r="E35" s="124" t="s">
        <v>43</v>
      </c>
      <c r="F35" s="138">
        <f>ROUND((SUM(BG84:BG105)),  2)</f>
        <v>0</v>
      </c>
      <c r="I35" s="139">
        <v>0.20999999999999999</v>
      </c>
      <c r="J35" s="138">
        <f>0</f>
        <v>0</v>
      </c>
      <c r="L35" s="38"/>
    </row>
    <row r="36" hidden="1" s="1" customFormat="1" ht="14.4" customHeight="1">
      <c r="B36" s="38"/>
      <c r="E36" s="124" t="s">
        <v>44</v>
      </c>
      <c r="F36" s="138">
        <f>ROUND((SUM(BH84:BH105)),  2)</f>
        <v>0</v>
      </c>
      <c r="I36" s="139">
        <v>0.14999999999999999</v>
      </c>
      <c r="J36" s="138">
        <f>0</f>
        <v>0</v>
      </c>
      <c r="L36" s="38"/>
    </row>
    <row r="37" hidden="1" s="1" customFormat="1" ht="14.4" customHeight="1">
      <c r="B37" s="38"/>
      <c r="E37" s="124" t="s">
        <v>45</v>
      </c>
      <c r="F37" s="138">
        <f>ROUND((SUM(BI84:BI105)),  2)</f>
        <v>0</v>
      </c>
      <c r="I37" s="139">
        <v>0</v>
      </c>
      <c r="J37" s="138">
        <f>0</f>
        <v>0</v>
      </c>
      <c r="L37" s="38"/>
    </row>
    <row r="38" s="1" customFormat="1" ht="6.96" customHeight="1">
      <c r="B38" s="38"/>
      <c r="I38" s="126"/>
      <c r="L38" s="38"/>
    </row>
    <row r="39" s="1" customFormat="1" ht="25.44" customHeight="1">
      <c r="B39" s="38"/>
      <c r="C39" s="140"/>
      <c r="D39" s="141" t="s">
        <v>46</v>
      </c>
      <c r="E39" s="142"/>
      <c r="F39" s="142"/>
      <c r="G39" s="143" t="s">
        <v>47</v>
      </c>
      <c r="H39" s="144" t="s">
        <v>48</v>
      </c>
      <c r="I39" s="145"/>
      <c r="J39" s="146">
        <f>SUM(J30:J37)</f>
        <v>0</v>
      </c>
      <c r="K39" s="147"/>
      <c r="L39" s="38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8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8"/>
    </row>
    <row r="45" s="1" customFormat="1" ht="24.96" customHeight="1">
      <c r="B45" s="33"/>
      <c r="C45" s="18" t="s">
        <v>87</v>
      </c>
      <c r="D45" s="34"/>
      <c r="E45" s="34"/>
      <c r="F45" s="34"/>
      <c r="G45" s="34"/>
      <c r="H45" s="34"/>
      <c r="I45" s="126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6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6"/>
      <c r="J47" s="34"/>
      <c r="K47" s="34"/>
      <c r="L47" s="38"/>
    </row>
    <row r="48" s="1" customFormat="1" ht="14.4" customHeight="1">
      <c r="B48" s="33"/>
      <c r="C48" s="34"/>
      <c r="D48" s="34"/>
      <c r="E48" s="154" t="str">
        <f>E7</f>
        <v>Výměna výtahů OD Andy</v>
      </c>
      <c r="F48" s="27"/>
      <c r="G48" s="27"/>
      <c r="H48" s="27"/>
      <c r="I48" s="126"/>
      <c r="J48" s="34"/>
      <c r="K48" s="34"/>
      <c r="L48" s="38"/>
    </row>
    <row r="49" s="1" customFormat="1" ht="12" customHeight="1">
      <c r="B49" s="33"/>
      <c r="C49" s="27" t="s">
        <v>85</v>
      </c>
      <c r="D49" s="34"/>
      <c r="E49" s="34"/>
      <c r="F49" s="34"/>
      <c r="G49" s="34"/>
      <c r="H49" s="34"/>
      <c r="I49" s="126"/>
      <c r="J49" s="34"/>
      <c r="K49" s="34"/>
      <c r="L49" s="38"/>
    </row>
    <row r="50" s="1" customFormat="1" ht="14.4" customHeight="1">
      <c r="B50" s="33"/>
      <c r="C50" s="34"/>
      <c r="D50" s="34"/>
      <c r="E50" s="59" t="str">
        <f>E9</f>
        <v>02 - zaměstnanecký výtah 1000kg/4st</v>
      </c>
      <c r="F50" s="34"/>
      <c r="G50" s="34"/>
      <c r="H50" s="34"/>
      <c r="I50" s="126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6"/>
      <c r="J51" s="34"/>
      <c r="K51" s="34"/>
      <c r="L51" s="38"/>
    </row>
    <row r="52" s="1" customFormat="1" ht="12" customHeight="1">
      <c r="B52" s="33"/>
      <c r="C52" s="27" t="s">
        <v>20</v>
      </c>
      <c r="D52" s="34"/>
      <c r="E52" s="34"/>
      <c r="F52" s="22" t="str">
        <f>F12</f>
        <v>Č. Lípa</v>
      </c>
      <c r="G52" s="34"/>
      <c r="H52" s="34"/>
      <c r="I52" s="128" t="s">
        <v>22</v>
      </c>
      <c r="J52" s="62" t="str">
        <f>IF(J12="","",J12)</f>
        <v>5. 4. 2019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6"/>
      <c r="J53" s="34"/>
      <c r="K53" s="34"/>
      <c r="L53" s="38"/>
    </row>
    <row r="54" s="1" customFormat="1" ht="12.6" customHeight="1">
      <c r="B54" s="33"/>
      <c r="C54" s="27" t="s">
        <v>24</v>
      </c>
      <c r="D54" s="34"/>
      <c r="E54" s="34"/>
      <c r="F54" s="22" t="str">
        <f>E15</f>
        <v>OD Andy</v>
      </c>
      <c r="G54" s="34"/>
      <c r="H54" s="34"/>
      <c r="I54" s="128" t="s">
        <v>30</v>
      </c>
      <c r="J54" s="31" t="str">
        <f>E21</f>
        <v xml:space="preserve"> </v>
      </c>
      <c r="K54" s="34"/>
      <c r="L54" s="38"/>
    </row>
    <row r="55" s="1" customFormat="1" ht="12.6" customHeight="1">
      <c r="B55" s="33"/>
      <c r="C55" s="27" t="s">
        <v>28</v>
      </c>
      <c r="D55" s="34"/>
      <c r="E55" s="34"/>
      <c r="F55" s="22" t="str">
        <f>IF(E18="","",E18)</f>
        <v>Vyplň údaj</v>
      </c>
      <c r="G55" s="34"/>
      <c r="H55" s="34"/>
      <c r="I55" s="128" t="s">
        <v>33</v>
      </c>
      <c r="J55" s="31" t="str">
        <f>E24</f>
        <v>J. Nešněra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6"/>
      <c r="J56" s="34"/>
      <c r="K56" s="34"/>
      <c r="L56" s="38"/>
    </row>
    <row r="57" s="1" customFormat="1" ht="29.28" customHeight="1">
      <c r="B57" s="33"/>
      <c r="C57" s="155" t="s">
        <v>88</v>
      </c>
      <c r="D57" s="156"/>
      <c r="E57" s="156"/>
      <c r="F57" s="156"/>
      <c r="G57" s="156"/>
      <c r="H57" s="156"/>
      <c r="I57" s="157"/>
      <c r="J57" s="158" t="s">
        <v>89</v>
      </c>
      <c r="K57" s="156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6"/>
      <c r="J58" s="34"/>
      <c r="K58" s="34"/>
      <c r="L58" s="38"/>
    </row>
    <row r="59" s="1" customFormat="1" ht="22.8" customHeight="1">
      <c r="B59" s="33"/>
      <c r="C59" s="159" t="s">
        <v>90</v>
      </c>
      <c r="D59" s="34"/>
      <c r="E59" s="34"/>
      <c r="F59" s="34"/>
      <c r="G59" s="34"/>
      <c r="H59" s="34"/>
      <c r="I59" s="126"/>
      <c r="J59" s="93">
        <f>J84</f>
        <v>0</v>
      </c>
      <c r="K59" s="34"/>
      <c r="L59" s="38"/>
      <c r="AU59" s="12" t="s">
        <v>91</v>
      </c>
    </row>
    <row r="60" s="7" customFormat="1" ht="24.96" customHeight="1">
      <c r="B60" s="160"/>
      <c r="C60" s="161"/>
      <c r="D60" s="162" t="s">
        <v>92</v>
      </c>
      <c r="E60" s="163"/>
      <c r="F60" s="163"/>
      <c r="G60" s="163"/>
      <c r="H60" s="163"/>
      <c r="I60" s="164"/>
      <c r="J60" s="165">
        <f>J85</f>
        <v>0</v>
      </c>
      <c r="K60" s="161"/>
      <c r="L60" s="166"/>
    </row>
    <row r="61" s="8" customFormat="1" ht="19.92" customHeight="1">
      <c r="B61" s="167"/>
      <c r="C61" s="168"/>
      <c r="D61" s="169" t="s">
        <v>93</v>
      </c>
      <c r="E61" s="170"/>
      <c r="F61" s="170"/>
      <c r="G61" s="170"/>
      <c r="H61" s="170"/>
      <c r="I61" s="171"/>
      <c r="J61" s="172">
        <f>J86</f>
        <v>0</v>
      </c>
      <c r="K61" s="168"/>
      <c r="L61" s="173"/>
    </row>
    <row r="62" s="8" customFormat="1" ht="19.92" customHeight="1">
      <c r="B62" s="167"/>
      <c r="C62" s="168"/>
      <c r="D62" s="169" t="s">
        <v>94</v>
      </c>
      <c r="E62" s="170"/>
      <c r="F62" s="170"/>
      <c r="G62" s="170"/>
      <c r="H62" s="170"/>
      <c r="I62" s="171"/>
      <c r="J62" s="172">
        <f>J95</f>
        <v>0</v>
      </c>
      <c r="K62" s="168"/>
      <c r="L62" s="173"/>
    </row>
    <row r="63" s="7" customFormat="1" ht="24.96" customHeight="1">
      <c r="B63" s="160"/>
      <c r="C63" s="161"/>
      <c r="D63" s="162" t="s">
        <v>95</v>
      </c>
      <c r="E63" s="163"/>
      <c r="F63" s="163"/>
      <c r="G63" s="163"/>
      <c r="H63" s="163"/>
      <c r="I63" s="164"/>
      <c r="J63" s="165">
        <f>J102</f>
        <v>0</v>
      </c>
      <c r="K63" s="161"/>
      <c r="L63" s="166"/>
    </row>
    <row r="64" s="8" customFormat="1" ht="19.92" customHeight="1">
      <c r="B64" s="167"/>
      <c r="C64" s="168"/>
      <c r="D64" s="169" t="s">
        <v>96</v>
      </c>
      <c r="E64" s="170"/>
      <c r="F64" s="170"/>
      <c r="G64" s="170"/>
      <c r="H64" s="170"/>
      <c r="I64" s="171"/>
      <c r="J64" s="172">
        <f>J103</f>
        <v>0</v>
      </c>
      <c r="K64" s="168"/>
      <c r="L64" s="173"/>
    </row>
    <row r="65" s="1" customFormat="1" ht="21.84" customHeight="1">
      <c r="B65" s="33"/>
      <c r="C65" s="34"/>
      <c r="D65" s="34"/>
      <c r="E65" s="34"/>
      <c r="F65" s="34"/>
      <c r="G65" s="34"/>
      <c r="H65" s="34"/>
      <c r="I65" s="126"/>
      <c r="J65" s="34"/>
      <c r="K65" s="34"/>
      <c r="L65" s="38"/>
    </row>
    <row r="66" s="1" customFormat="1" ht="6.96" customHeight="1">
      <c r="B66" s="52"/>
      <c r="C66" s="53"/>
      <c r="D66" s="53"/>
      <c r="E66" s="53"/>
      <c r="F66" s="53"/>
      <c r="G66" s="53"/>
      <c r="H66" s="53"/>
      <c r="I66" s="150"/>
      <c r="J66" s="53"/>
      <c r="K66" s="53"/>
      <c r="L66" s="38"/>
    </row>
    <row r="70" s="1" customFormat="1" ht="6.96" customHeight="1">
      <c r="B70" s="54"/>
      <c r="C70" s="55"/>
      <c r="D70" s="55"/>
      <c r="E70" s="55"/>
      <c r="F70" s="55"/>
      <c r="G70" s="55"/>
      <c r="H70" s="55"/>
      <c r="I70" s="153"/>
      <c r="J70" s="55"/>
      <c r="K70" s="55"/>
      <c r="L70" s="38"/>
    </row>
    <row r="71" s="1" customFormat="1" ht="24.96" customHeight="1">
      <c r="B71" s="33"/>
      <c r="C71" s="18" t="s">
        <v>97</v>
      </c>
      <c r="D71" s="34"/>
      <c r="E71" s="34"/>
      <c r="F71" s="34"/>
      <c r="G71" s="34"/>
      <c r="H71" s="34"/>
      <c r="I71" s="126"/>
      <c r="J71" s="34"/>
      <c r="K71" s="34"/>
      <c r="L71" s="38"/>
    </row>
    <row r="72" s="1" customFormat="1" ht="6.96" customHeight="1">
      <c r="B72" s="33"/>
      <c r="C72" s="34"/>
      <c r="D72" s="34"/>
      <c r="E72" s="34"/>
      <c r="F72" s="34"/>
      <c r="G72" s="34"/>
      <c r="H72" s="34"/>
      <c r="I72" s="126"/>
      <c r="J72" s="34"/>
      <c r="K72" s="34"/>
      <c r="L72" s="38"/>
    </row>
    <row r="73" s="1" customFormat="1" ht="12" customHeight="1">
      <c r="B73" s="33"/>
      <c r="C73" s="27" t="s">
        <v>16</v>
      </c>
      <c r="D73" s="34"/>
      <c r="E73" s="34"/>
      <c r="F73" s="34"/>
      <c r="G73" s="34"/>
      <c r="H73" s="34"/>
      <c r="I73" s="126"/>
      <c r="J73" s="34"/>
      <c r="K73" s="34"/>
      <c r="L73" s="38"/>
    </row>
    <row r="74" s="1" customFormat="1" ht="14.4" customHeight="1">
      <c r="B74" s="33"/>
      <c r="C74" s="34"/>
      <c r="D74" s="34"/>
      <c r="E74" s="154" t="str">
        <f>E7</f>
        <v>Výměna výtahů OD Andy</v>
      </c>
      <c r="F74" s="27"/>
      <c r="G74" s="27"/>
      <c r="H74" s="27"/>
      <c r="I74" s="126"/>
      <c r="J74" s="34"/>
      <c r="K74" s="34"/>
      <c r="L74" s="38"/>
    </row>
    <row r="75" s="1" customFormat="1" ht="12" customHeight="1">
      <c r="B75" s="33"/>
      <c r="C75" s="27" t="s">
        <v>85</v>
      </c>
      <c r="D75" s="34"/>
      <c r="E75" s="34"/>
      <c r="F75" s="34"/>
      <c r="G75" s="34"/>
      <c r="H75" s="34"/>
      <c r="I75" s="126"/>
      <c r="J75" s="34"/>
      <c r="K75" s="34"/>
      <c r="L75" s="38"/>
    </row>
    <row r="76" s="1" customFormat="1" ht="14.4" customHeight="1">
      <c r="B76" s="33"/>
      <c r="C76" s="34"/>
      <c r="D76" s="34"/>
      <c r="E76" s="59" t="str">
        <f>E9</f>
        <v>02 - zaměstnanecký výtah 1000kg/4st</v>
      </c>
      <c r="F76" s="34"/>
      <c r="G76" s="34"/>
      <c r="H76" s="34"/>
      <c r="I76" s="126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126"/>
      <c r="J77" s="34"/>
      <c r="K77" s="34"/>
      <c r="L77" s="38"/>
    </row>
    <row r="78" s="1" customFormat="1" ht="12" customHeight="1">
      <c r="B78" s="33"/>
      <c r="C78" s="27" t="s">
        <v>20</v>
      </c>
      <c r="D78" s="34"/>
      <c r="E78" s="34"/>
      <c r="F78" s="22" t="str">
        <f>F12</f>
        <v>Č. Lípa</v>
      </c>
      <c r="G78" s="34"/>
      <c r="H78" s="34"/>
      <c r="I78" s="128" t="s">
        <v>22</v>
      </c>
      <c r="J78" s="62" t="str">
        <f>IF(J12="","",J12)</f>
        <v>5. 4. 2019</v>
      </c>
      <c r="K78" s="34"/>
      <c r="L78" s="38"/>
    </row>
    <row r="79" s="1" customFormat="1" ht="6.96" customHeight="1">
      <c r="B79" s="33"/>
      <c r="C79" s="34"/>
      <c r="D79" s="34"/>
      <c r="E79" s="34"/>
      <c r="F79" s="34"/>
      <c r="G79" s="34"/>
      <c r="H79" s="34"/>
      <c r="I79" s="126"/>
      <c r="J79" s="34"/>
      <c r="K79" s="34"/>
      <c r="L79" s="38"/>
    </row>
    <row r="80" s="1" customFormat="1" ht="12.6" customHeight="1">
      <c r="B80" s="33"/>
      <c r="C80" s="27" t="s">
        <v>24</v>
      </c>
      <c r="D80" s="34"/>
      <c r="E80" s="34"/>
      <c r="F80" s="22" t="str">
        <f>E15</f>
        <v>OD Andy</v>
      </c>
      <c r="G80" s="34"/>
      <c r="H80" s="34"/>
      <c r="I80" s="128" t="s">
        <v>30</v>
      </c>
      <c r="J80" s="31" t="str">
        <f>E21</f>
        <v xml:space="preserve"> </v>
      </c>
      <c r="K80" s="34"/>
      <c r="L80" s="38"/>
    </row>
    <row r="81" s="1" customFormat="1" ht="12.6" customHeight="1">
      <c r="B81" s="33"/>
      <c r="C81" s="27" t="s">
        <v>28</v>
      </c>
      <c r="D81" s="34"/>
      <c r="E81" s="34"/>
      <c r="F81" s="22" t="str">
        <f>IF(E18="","",E18)</f>
        <v>Vyplň údaj</v>
      </c>
      <c r="G81" s="34"/>
      <c r="H81" s="34"/>
      <c r="I81" s="128" t="s">
        <v>33</v>
      </c>
      <c r="J81" s="31" t="str">
        <f>E24</f>
        <v>J. Nešněra</v>
      </c>
      <c r="K81" s="34"/>
      <c r="L81" s="38"/>
    </row>
    <row r="82" s="1" customFormat="1" ht="10.32" customHeight="1">
      <c r="B82" s="33"/>
      <c r="C82" s="34"/>
      <c r="D82" s="34"/>
      <c r="E82" s="34"/>
      <c r="F82" s="34"/>
      <c r="G82" s="34"/>
      <c r="H82" s="34"/>
      <c r="I82" s="126"/>
      <c r="J82" s="34"/>
      <c r="K82" s="34"/>
      <c r="L82" s="38"/>
    </row>
    <row r="83" s="9" customFormat="1" ht="29.28" customHeight="1">
      <c r="B83" s="174"/>
      <c r="C83" s="175" t="s">
        <v>98</v>
      </c>
      <c r="D83" s="176" t="s">
        <v>55</v>
      </c>
      <c r="E83" s="176" t="s">
        <v>51</v>
      </c>
      <c r="F83" s="176" t="s">
        <v>52</v>
      </c>
      <c r="G83" s="176" t="s">
        <v>99</v>
      </c>
      <c r="H83" s="176" t="s">
        <v>100</v>
      </c>
      <c r="I83" s="177" t="s">
        <v>101</v>
      </c>
      <c r="J83" s="176" t="s">
        <v>89</v>
      </c>
      <c r="K83" s="178" t="s">
        <v>102</v>
      </c>
      <c r="L83" s="179"/>
      <c r="M83" s="83" t="s">
        <v>1</v>
      </c>
      <c r="N83" s="84" t="s">
        <v>40</v>
      </c>
      <c r="O83" s="84" t="s">
        <v>103</v>
      </c>
      <c r="P83" s="84" t="s">
        <v>104</v>
      </c>
      <c r="Q83" s="84" t="s">
        <v>105</v>
      </c>
      <c r="R83" s="84" t="s">
        <v>106</v>
      </c>
      <c r="S83" s="84" t="s">
        <v>107</v>
      </c>
      <c r="T83" s="85" t="s">
        <v>108</v>
      </c>
    </row>
    <row r="84" s="1" customFormat="1" ht="22.8" customHeight="1">
      <c r="B84" s="33"/>
      <c r="C84" s="90" t="s">
        <v>109</v>
      </c>
      <c r="D84" s="34"/>
      <c r="E84" s="34"/>
      <c r="F84" s="34"/>
      <c r="G84" s="34"/>
      <c r="H84" s="34"/>
      <c r="I84" s="126"/>
      <c r="J84" s="180">
        <f>BK84</f>
        <v>0</v>
      </c>
      <c r="K84" s="34"/>
      <c r="L84" s="38"/>
      <c r="M84" s="86"/>
      <c r="N84" s="87"/>
      <c r="O84" s="87"/>
      <c r="P84" s="181">
        <f>P85+P102</f>
        <v>0</v>
      </c>
      <c r="Q84" s="87"/>
      <c r="R84" s="181">
        <f>R85+R102</f>
        <v>0.00031</v>
      </c>
      <c r="S84" s="87"/>
      <c r="T84" s="182">
        <f>T85+T102</f>
        <v>0</v>
      </c>
      <c r="AT84" s="12" t="s">
        <v>69</v>
      </c>
      <c r="AU84" s="12" t="s">
        <v>91</v>
      </c>
      <c r="BK84" s="183">
        <f>BK85+BK102</f>
        <v>0</v>
      </c>
    </row>
    <row r="85" s="10" customFormat="1" ht="25.92" customHeight="1">
      <c r="B85" s="184"/>
      <c r="C85" s="185"/>
      <c r="D85" s="186" t="s">
        <v>69</v>
      </c>
      <c r="E85" s="187" t="s">
        <v>110</v>
      </c>
      <c r="F85" s="187" t="s">
        <v>111</v>
      </c>
      <c r="G85" s="185"/>
      <c r="H85" s="185"/>
      <c r="I85" s="188"/>
      <c r="J85" s="189">
        <f>BK85</f>
        <v>0</v>
      </c>
      <c r="K85" s="185"/>
      <c r="L85" s="190"/>
      <c r="M85" s="191"/>
      <c r="N85" s="192"/>
      <c r="O85" s="192"/>
      <c r="P85" s="193">
        <f>P86+P95</f>
        <v>0</v>
      </c>
      <c r="Q85" s="192"/>
      <c r="R85" s="193">
        <f>R86+R95</f>
        <v>0.00031</v>
      </c>
      <c r="S85" s="192"/>
      <c r="T85" s="194">
        <f>T86+T95</f>
        <v>0</v>
      </c>
      <c r="AR85" s="195" t="s">
        <v>80</v>
      </c>
      <c r="AT85" s="196" t="s">
        <v>69</v>
      </c>
      <c r="AU85" s="196" t="s">
        <v>70</v>
      </c>
      <c r="AY85" s="195" t="s">
        <v>112</v>
      </c>
      <c r="BK85" s="197">
        <f>BK86+BK95</f>
        <v>0</v>
      </c>
    </row>
    <row r="86" s="10" customFormat="1" ht="22.8" customHeight="1">
      <c r="B86" s="184"/>
      <c r="C86" s="185"/>
      <c r="D86" s="186" t="s">
        <v>69</v>
      </c>
      <c r="E86" s="198" t="s">
        <v>113</v>
      </c>
      <c r="F86" s="198" t="s">
        <v>114</v>
      </c>
      <c r="G86" s="185"/>
      <c r="H86" s="185"/>
      <c r="I86" s="188"/>
      <c r="J86" s="199">
        <f>BK86</f>
        <v>0</v>
      </c>
      <c r="K86" s="185"/>
      <c r="L86" s="190"/>
      <c r="M86" s="191"/>
      <c r="N86" s="192"/>
      <c r="O86" s="192"/>
      <c r="P86" s="193">
        <f>SUM(P87:P94)</f>
        <v>0</v>
      </c>
      <c r="Q86" s="192"/>
      <c r="R86" s="193">
        <f>SUM(R87:R94)</f>
        <v>0</v>
      </c>
      <c r="S86" s="192"/>
      <c r="T86" s="194">
        <f>SUM(T87:T94)</f>
        <v>0</v>
      </c>
      <c r="AR86" s="195" t="s">
        <v>80</v>
      </c>
      <c r="AT86" s="196" t="s">
        <v>69</v>
      </c>
      <c r="AU86" s="196" t="s">
        <v>78</v>
      </c>
      <c r="AY86" s="195" t="s">
        <v>112</v>
      </c>
      <c r="BK86" s="197">
        <f>SUM(BK87:BK94)</f>
        <v>0</v>
      </c>
    </row>
    <row r="87" s="1" customFormat="1" ht="14.4" customHeight="1">
      <c r="B87" s="33"/>
      <c r="C87" s="200" t="s">
        <v>78</v>
      </c>
      <c r="D87" s="200" t="s">
        <v>115</v>
      </c>
      <c r="E87" s="201" t="s">
        <v>116</v>
      </c>
      <c r="F87" s="202" t="s">
        <v>117</v>
      </c>
      <c r="G87" s="203" t="s">
        <v>118</v>
      </c>
      <c r="H87" s="204">
        <v>1</v>
      </c>
      <c r="I87" s="205"/>
      <c r="J87" s="206">
        <f>ROUND(I87*H87,2)</f>
        <v>0</v>
      </c>
      <c r="K87" s="202" t="s">
        <v>1</v>
      </c>
      <c r="L87" s="38"/>
      <c r="M87" s="207" t="s">
        <v>1</v>
      </c>
      <c r="N87" s="208" t="s">
        <v>41</v>
      </c>
      <c r="O87" s="74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12" t="s">
        <v>119</v>
      </c>
      <c r="AT87" s="12" t="s">
        <v>115</v>
      </c>
      <c r="AU87" s="12" t="s">
        <v>80</v>
      </c>
      <c r="AY87" s="12" t="s">
        <v>112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2" t="s">
        <v>78</v>
      </c>
      <c r="BK87" s="211">
        <f>ROUND(I87*H87,2)</f>
        <v>0</v>
      </c>
      <c r="BL87" s="12" t="s">
        <v>119</v>
      </c>
      <c r="BM87" s="12" t="s">
        <v>159</v>
      </c>
    </row>
    <row r="88" s="1" customFormat="1">
      <c r="B88" s="33"/>
      <c r="C88" s="34"/>
      <c r="D88" s="212" t="s">
        <v>121</v>
      </c>
      <c r="E88" s="34"/>
      <c r="F88" s="213" t="s">
        <v>117</v>
      </c>
      <c r="G88" s="34"/>
      <c r="H88" s="34"/>
      <c r="I88" s="126"/>
      <c r="J88" s="34"/>
      <c r="K88" s="34"/>
      <c r="L88" s="38"/>
      <c r="M88" s="214"/>
      <c r="N88" s="74"/>
      <c r="O88" s="74"/>
      <c r="P88" s="74"/>
      <c r="Q88" s="74"/>
      <c r="R88" s="74"/>
      <c r="S88" s="74"/>
      <c r="T88" s="75"/>
      <c r="AT88" s="12" t="s">
        <v>121</v>
      </c>
      <c r="AU88" s="12" t="s">
        <v>80</v>
      </c>
    </row>
    <row r="89" s="1" customFormat="1" ht="14.4" customHeight="1">
      <c r="B89" s="33"/>
      <c r="C89" s="200" t="s">
        <v>80</v>
      </c>
      <c r="D89" s="200" t="s">
        <v>115</v>
      </c>
      <c r="E89" s="201" t="s">
        <v>122</v>
      </c>
      <c r="F89" s="202" t="s">
        <v>123</v>
      </c>
      <c r="G89" s="203" t="s">
        <v>118</v>
      </c>
      <c r="H89" s="204">
        <v>1</v>
      </c>
      <c r="I89" s="205"/>
      <c r="J89" s="206">
        <f>ROUND(I89*H89,2)</f>
        <v>0</v>
      </c>
      <c r="K89" s="202" t="s">
        <v>1</v>
      </c>
      <c r="L89" s="38"/>
      <c r="M89" s="207" t="s">
        <v>1</v>
      </c>
      <c r="N89" s="208" t="s">
        <v>41</v>
      </c>
      <c r="O89" s="74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12" t="s">
        <v>119</v>
      </c>
      <c r="AT89" s="12" t="s">
        <v>115</v>
      </c>
      <c r="AU89" s="12" t="s">
        <v>80</v>
      </c>
      <c r="AY89" s="12" t="s">
        <v>112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2" t="s">
        <v>78</v>
      </c>
      <c r="BK89" s="211">
        <f>ROUND(I89*H89,2)</f>
        <v>0</v>
      </c>
      <c r="BL89" s="12" t="s">
        <v>119</v>
      </c>
      <c r="BM89" s="12" t="s">
        <v>160</v>
      </c>
    </row>
    <row r="90" s="1" customFormat="1">
      <c r="B90" s="33"/>
      <c r="C90" s="34"/>
      <c r="D90" s="212" t="s">
        <v>121</v>
      </c>
      <c r="E90" s="34"/>
      <c r="F90" s="213" t="s">
        <v>123</v>
      </c>
      <c r="G90" s="34"/>
      <c r="H90" s="34"/>
      <c r="I90" s="126"/>
      <c r="J90" s="34"/>
      <c r="K90" s="34"/>
      <c r="L90" s="38"/>
      <c r="M90" s="214"/>
      <c r="N90" s="74"/>
      <c r="O90" s="74"/>
      <c r="P90" s="74"/>
      <c r="Q90" s="74"/>
      <c r="R90" s="74"/>
      <c r="S90" s="74"/>
      <c r="T90" s="75"/>
      <c r="AT90" s="12" t="s">
        <v>121</v>
      </c>
      <c r="AU90" s="12" t="s">
        <v>80</v>
      </c>
    </row>
    <row r="91" s="1" customFormat="1" ht="14.4" customHeight="1">
      <c r="B91" s="33"/>
      <c r="C91" s="200" t="s">
        <v>125</v>
      </c>
      <c r="D91" s="200" t="s">
        <v>115</v>
      </c>
      <c r="E91" s="201" t="s">
        <v>126</v>
      </c>
      <c r="F91" s="202" t="s">
        <v>127</v>
      </c>
      <c r="G91" s="203" t="s">
        <v>118</v>
      </c>
      <c r="H91" s="204">
        <v>1</v>
      </c>
      <c r="I91" s="205"/>
      <c r="J91" s="206">
        <f>ROUND(I91*H91,2)</f>
        <v>0</v>
      </c>
      <c r="K91" s="202" t="s">
        <v>1</v>
      </c>
      <c r="L91" s="38"/>
      <c r="M91" s="207" t="s">
        <v>1</v>
      </c>
      <c r="N91" s="208" t="s">
        <v>41</v>
      </c>
      <c r="O91" s="74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12" t="s">
        <v>119</v>
      </c>
      <c r="AT91" s="12" t="s">
        <v>115</v>
      </c>
      <c r="AU91" s="12" t="s">
        <v>80</v>
      </c>
      <c r="AY91" s="12" t="s">
        <v>112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2" t="s">
        <v>78</v>
      </c>
      <c r="BK91" s="211">
        <f>ROUND(I91*H91,2)</f>
        <v>0</v>
      </c>
      <c r="BL91" s="12" t="s">
        <v>119</v>
      </c>
      <c r="BM91" s="12" t="s">
        <v>161</v>
      </c>
    </row>
    <row r="92" s="1" customFormat="1">
      <c r="B92" s="33"/>
      <c r="C92" s="34"/>
      <c r="D92" s="212" t="s">
        <v>121</v>
      </c>
      <c r="E92" s="34"/>
      <c r="F92" s="213" t="s">
        <v>127</v>
      </c>
      <c r="G92" s="34"/>
      <c r="H92" s="34"/>
      <c r="I92" s="126"/>
      <c r="J92" s="34"/>
      <c r="K92" s="34"/>
      <c r="L92" s="38"/>
      <c r="M92" s="214"/>
      <c r="N92" s="74"/>
      <c r="O92" s="74"/>
      <c r="P92" s="74"/>
      <c r="Q92" s="74"/>
      <c r="R92" s="74"/>
      <c r="S92" s="74"/>
      <c r="T92" s="75"/>
      <c r="AT92" s="12" t="s">
        <v>121</v>
      </c>
      <c r="AU92" s="12" t="s">
        <v>80</v>
      </c>
    </row>
    <row r="93" s="1" customFormat="1" ht="14.4" customHeight="1">
      <c r="B93" s="33"/>
      <c r="C93" s="200" t="s">
        <v>129</v>
      </c>
      <c r="D93" s="200" t="s">
        <v>115</v>
      </c>
      <c r="E93" s="201" t="s">
        <v>130</v>
      </c>
      <c r="F93" s="202" t="s">
        <v>131</v>
      </c>
      <c r="G93" s="203" t="s">
        <v>118</v>
      </c>
      <c r="H93" s="204">
        <v>1</v>
      </c>
      <c r="I93" s="205"/>
      <c r="J93" s="206">
        <f>ROUND(I93*H93,2)</f>
        <v>0</v>
      </c>
      <c r="K93" s="202" t="s">
        <v>1</v>
      </c>
      <c r="L93" s="38"/>
      <c r="M93" s="207" t="s">
        <v>1</v>
      </c>
      <c r="N93" s="208" t="s">
        <v>41</v>
      </c>
      <c r="O93" s="74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AR93" s="12" t="s">
        <v>119</v>
      </c>
      <c r="AT93" s="12" t="s">
        <v>115</v>
      </c>
      <c r="AU93" s="12" t="s">
        <v>80</v>
      </c>
      <c r="AY93" s="12" t="s">
        <v>112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2" t="s">
        <v>78</v>
      </c>
      <c r="BK93" s="211">
        <f>ROUND(I93*H93,2)</f>
        <v>0</v>
      </c>
      <c r="BL93" s="12" t="s">
        <v>119</v>
      </c>
      <c r="BM93" s="12" t="s">
        <v>162</v>
      </c>
    </row>
    <row r="94" s="1" customFormat="1">
      <c r="B94" s="33"/>
      <c r="C94" s="34"/>
      <c r="D94" s="212" t="s">
        <v>121</v>
      </c>
      <c r="E94" s="34"/>
      <c r="F94" s="213" t="s">
        <v>131</v>
      </c>
      <c r="G94" s="34"/>
      <c r="H94" s="34"/>
      <c r="I94" s="126"/>
      <c r="J94" s="34"/>
      <c r="K94" s="34"/>
      <c r="L94" s="38"/>
      <c r="M94" s="214"/>
      <c r="N94" s="74"/>
      <c r="O94" s="74"/>
      <c r="P94" s="74"/>
      <c r="Q94" s="74"/>
      <c r="R94" s="74"/>
      <c r="S94" s="74"/>
      <c r="T94" s="75"/>
      <c r="AT94" s="12" t="s">
        <v>121</v>
      </c>
      <c r="AU94" s="12" t="s">
        <v>80</v>
      </c>
    </row>
    <row r="95" s="10" customFormat="1" ht="22.8" customHeight="1">
      <c r="B95" s="184"/>
      <c r="C95" s="185"/>
      <c r="D95" s="186" t="s">
        <v>69</v>
      </c>
      <c r="E95" s="198" t="s">
        <v>133</v>
      </c>
      <c r="F95" s="198" t="s">
        <v>134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SUM(P96:P101)</f>
        <v>0</v>
      </c>
      <c r="Q95" s="192"/>
      <c r="R95" s="193">
        <f>SUM(R96:R101)</f>
        <v>0.00031</v>
      </c>
      <c r="S95" s="192"/>
      <c r="T95" s="194">
        <f>SUM(T96:T101)</f>
        <v>0</v>
      </c>
      <c r="AR95" s="195" t="s">
        <v>80</v>
      </c>
      <c r="AT95" s="196" t="s">
        <v>69</v>
      </c>
      <c r="AU95" s="196" t="s">
        <v>78</v>
      </c>
      <c r="AY95" s="195" t="s">
        <v>112</v>
      </c>
      <c r="BK95" s="197">
        <f>SUM(BK96:BK101)</f>
        <v>0</v>
      </c>
    </row>
    <row r="96" s="1" customFormat="1" ht="14.4" customHeight="1">
      <c r="B96" s="33"/>
      <c r="C96" s="200" t="s">
        <v>135</v>
      </c>
      <c r="D96" s="200" t="s">
        <v>115</v>
      </c>
      <c r="E96" s="201" t="s">
        <v>136</v>
      </c>
      <c r="F96" s="202" t="s">
        <v>137</v>
      </c>
      <c r="G96" s="203" t="s">
        <v>118</v>
      </c>
      <c r="H96" s="204">
        <v>1</v>
      </c>
      <c r="I96" s="205"/>
      <c r="J96" s="206">
        <f>ROUND(I96*H96,2)</f>
        <v>0</v>
      </c>
      <c r="K96" s="202" t="s">
        <v>1</v>
      </c>
      <c r="L96" s="38"/>
      <c r="M96" s="207" t="s">
        <v>1</v>
      </c>
      <c r="N96" s="208" t="s">
        <v>41</v>
      </c>
      <c r="O96" s="74"/>
      <c r="P96" s="209">
        <f>O96*H96</f>
        <v>0</v>
      </c>
      <c r="Q96" s="209">
        <v>6.0000000000000002E-05</v>
      </c>
      <c r="R96" s="209">
        <f>Q96*H96</f>
        <v>6.0000000000000002E-05</v>
      </c>
      <c r="S96" s="209">
        <v>0</v>
      </c>
      <c r="T96" s="210">
        <f>S96*H96</f>
        <v>0</v>
      </c>
      <c r="AR96" s="12" t="s">
        <v>119</v>
      </c>
      <c r="AT96" s="12" t="s">
        <v>115</v>
      </c>
      <c r="AU96" s="12" t="s">
        <v>80</v>
      </c>
      <c r="AY96" s="12" t="s">
        <v>112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2" t="s">
        <v>78</v>
      </c>
      <c r="BK96" s="211">
        <f>ROUND(I96*H96,2)</f>
        <v>0</v>
      </c>
      <c r="BL96" s="12" t="s">
        <v>119</v>
      </c>
      <c r="BM96" s="12" t="s">
        <v>163</v>
      </c>
    </row>
    <row r="97" s="1" customFormat="1">
      <c r="B97" s="33"/>
      <c r="C97" s="34"/>
      <c r="D97" s="212" t="s">
        <v>121</v>
      </c>
      <c r="E97" s="34"/>
      <c r="F97" s="213" t="s">
        <v>137</v>
      </c>
      <c r="G97" s="34"/>
      <c r="H97" s="34"/>
      <c r="I97" s="126"/>
      <c r="J97" s="34"/>
      <c r="K97" s="34"/>
      <c r="L97" s="38"/>
      <c r="M97" s="214"/>
      <c r="N97" s="74"/>
      <c r="O97" s="74"/>
      <c r="P97" s="74"/>
      <c r="Q97" s="74"/>
      <c r="R97" s="74"/>
      <c r="S97" s="74"/>
      <c r="T97" s="75"/>
      <c r="AT97" s="12" t="s">
        <v>121</v>
      </c>
      <c r="AU97" s="12" t="s">
        <v>80</v>
      </c>
    </row>
    <row r="98" s="1" customFormat="1" ht="14.4" customHeight="1">
      <c r="B98" s="33"/>
      <c r="C98" s="200" t="s">
        <v>139</v>
      </c>
      <c r="D98" s="200" t="s">
        <v>115</v>
      </c>
      <c r="E98" s="201" t="s">
        <v>140</v>
      </c>
      <c r="F98" s="202" t="s">
        <v>141</v>
      </c>
      <c r="G98" s="203" t="s">
        <v>118</v>
      </c>
      <c r="H98" s="204">
        <v>1</v>
      </c>
      <c r="I98" s="205"/>
      <c r="J98" s="206">
        <f>ROUND(I98*H98,2)</f>
        <v>0</v>
      </c>
      <c r="K98" s="202" t="s">
        <v>1</v>
      </c>
      <c r="L98" s="38"/>
      <c r="M98" s="207" t="s">
        <v>1</v>
      </c>
      <c r="N98" s="208" t="s">
        <v>41</v>
      </c>
      <c r="O98" s="74"/>
      <c r="P98" s="209">
        <f>O98*H98</f>
        <v>0</v>
      </c>
      <c r="Q98" s="209">
        <v>6.0000000000000002E-05</v>
      </c>
      <c r="R98" s="209">
        <f>Q98*H98</f>
        <v>6.0000000000000002E-05</v>
      </c>
      <c r="S98" s="209">
        <v>0</v>
      </c>
      <c r="T98" s="210">
        <f>S98*H98</f>
        <v>0</v>
      </c>
      <c r="AR98" s="12" t="s">
        <v>119</v>
      </c>
      <c r="AT98" s="12" t="s">
        <v>115</v>
      </c>
      <c r="AU98" s="12" t="s">
        <v>80</v>
      </c>
      <c r="AY98" s="12" t="s">
        <v>112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2" t="s">
        <v>78</v>
      </c>
      <c r="BK98" s="211">
        <f>ROUND(I98*H98,2)</f>
        <v>0</v>
      </c>
      <c r="BL98" s="12" t="s">
        <v>119</v>
      </c>
      <c r="BM98" s="12" t="s">
        <v>164</v>
      </c>
    </row>
    <row r="99" s="1" customFormat="1">
      <c r="B99" s="33"/>
      <c r="C99" s="34"/>
      <c r="D99" s="212" t="s">
        <v>121</v>
      </c>
      <c r="E99" s="34"/>
      <c r="F99" s="213" t="s">
        <v>141</v>
      </c>
      <c r="G99" s="34"/>
      <c r="H99" s="34"/>
      <c r="I99" s="126"/>
      <c r="J99" s="34"/>
      <c r="K99" s="34"/>
      <c r="L99" s="38"/>
      <c r="M99" s="214"/>
      <c r="N99" s="74"/>
      <c r="O99" s="74"/>
      <c r="P99" s="74"/>
      <c r="Q99" s="74"/>
      <c r="R99" s="74"/>
      <c r="S99" s="74"/>
      <c r="T99" s="75"/>
      <c r="AT99" s="12" t="s">
        <v>121</v>
      </c>
      <c r="AU99" s="12" t="s">
        <v>80</v>
      </c>
    </row>
    <row r="100" s="1" customFormat="1" ht="14.4" customHeight="1">
      <c r="B100" s="33"/>
      <c r="C100" s="200" t="s">
        <v>143</v>
      </c>
      <c r="D100" s="200" t="s">
        <v>115</v>
      </c>
      <c r="E100" s="201" t="s">
        <v>144</v>
      </c>
      <c r="F100" s="202" t="s">
        <v>145</v>
      </c>
      <c r="G100" s="203" t="s">
        <v>146</v>
      </c>
      <c r="H100" s="204">
        <v>1</v>
      </c>
      <c r="I100" s="205"/>
      <c r="J100" s="206">
        <f>ROUND(I100*H100,2)</f>
        <v>0</v>
      </c>
      <c r="K100" s="202" t="s">
        <v>1</v>
      </c>
      <c r="L100" s="38"/>
      <c r="M100" s="207" t="s">
        <v>1</v>
      </c>
      <c r="N100" s="208" t="s">
        <v>41</v>
      </c>
      <c r="O100" s="74"/>
      <c r="P100" s="209">
        <f>O100*H100</f>
        <v>0</v>
      </c>
      <c r="Q100" s="209">
        <v>0.00019000000000000001</v>
      </c>
      <c r="R100" s="209">
        <f>Q100*H100</f>
        <v>0.00019000000000000001</v>
      </c>
      <c r="S100" s="209">
        <v>0</v>
      </c>
      <c r="T100" s="210">
        <f>S100*H100</f>
        <v>0</v>
      </c>
      <c r="AR100" s="12" t="s">
        <v>119</v>
      </c>
      <c r="AT100" s="12" t="s">
        <v>115</v>
      </c>
      <c r="AU100" s="12" t="s">
        <v>80</v>
      </c>
      <c r="AY100" s="12" t="s">
        <v>112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2" t="s">
        <v>78</v>
      </c>
      <c r="BK100" s="211">
        <f>ROUND(I100*H100,2)</f>
        <v>0</v>
      </c>
      <c r="BL100" s="12" t="s">
        <v>119</v>
      </c>
      <c r="BM100" s="12" t="s">
        <v>165</v>
      </c>
    </row>
    <row r="101" s="1" customFormat="1">
      <c r="B101" s="33"/>
      <c r="C101" s="34"/>
      <c r="D101" s="212" t="s">
        <v>121</v>
      </c>
      <c r="E101" s="34"/>
      <c r="F101" s="213" t="s">
        <v>145</v>
      </c>
      <c r="G101" s="34"/>
      <c r="H101" s="34"/>
      <c r="I101" s="126"/>
      <c r="J101" s="34"/>
      <c r="K101" s="34"/>
      <c r="L101" s="38"/>
      <c r="M101" s="214"/>
      <c r="N101" s="74"/>
      <c r="O101" s="74"/>
      <c r="P101" s="74"/>
      <c r="Q101" s="74"/>
      <c r="R101" s="74"/>
      <c r="S101" s="74"/>
      <c r="T101" s="75"/>
      <c r="AT101" s="12" t="s">
        <v>121</v>
      </c>
      <c r="AU101" s="12" t="s">
        <v>80</v>
      </c>
    </row>
    <row r="102" s="10" customFormat="1" ht="25.92" customHeight="1">
      <c r="B102" s="184"/>
      <c r="C102" s="185"/>
      <c r="D102" s="186" t="s">
        <v>69</v>
      </c>
      <c r="E102" s="187" t="s">
        <v>148</v>
      </c>
      <c r="F102" s="187" t="s">
        <v>149</v>
      </c>
      <c r="G102" s="185"/>
      <c r="H102" s="185"/>
      <c r="I102" s="188"/>
      <c r="J102" s="189">
        <f>BK102</f>
        <v>0</v>
      </c>
      <c r="K102" s="185"/>
      <c r="L102" s="190"/>
      <c r="M102" s="191"/>
      <c r="N102" s="192"/>
      <c r="O102" s="192"/>
      <c r="P102" s="193">
        <f>P103</f>
        <v>0</v>
      </c>
      <c r="Q102" s="192"/>
      <c r="R102" s="193">
        <f>R103</f>
        <v>0</v>
      </c>
      <c r="S102" s="192"/>
      <c r="T102" s="194">
        <f>T103</f>
        <v>0</v>
      </c>
      <c r="AR102" s="195" t="s">
        <v>135</v>
      </c>
      <c r="AT102" s="196" t="s">
        <v>69</v>
      </c>
      <c r="AU102" s="196" t="s">
        <v>70</v>
      </c>
      <c r="AY102" s="195" t="s">
        <v>112</v>
      </c>
      <c r="BK102" s="197">
        <f>BK103</f>
        <v>0</v>
      </c>
    </row>
    <row r="103" s="10" customFormat="1" ht="22.8" customHeight="1">
      <c r="B103" s="184"/>
      <c r="C103" s="185"/>
      <c r="D103" s="186" t="s">
        <v>69</v>
      </c>
      <c r="E103" s="198" t="s">
        <v>150</v>
      </c>
      <c r="F103" s="198" t="s">
        <v>151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SUM(P104:P105)</f>
        <v>0</v>
      </c>
      <c r="Q103" s="192"/>
      <c r="R103" s="193">
        <f>SUM(R104:R105)</f>
        <v>0</v>
      </c>
      <c r="S103" s="192"/>
      <c r="T103" s="194">
        <f>SUM(T104:T105)</f>
        <v>0</v>
      </c>
      <c r="AR103" s="195" t="s">
        <v>135</v>
      </c>
      <c r="AT103" s="196" t="s">
        <v>69</v>
      </c>
      <c r="AU103" s="196" t="s">
        <v>78</v>
      </c>
      <c r="AY103" s="195" t="s">
        <v>112</v>
      </c>
      <c r="BK103" s="197">
        <f>SUM(BK104:BK105)</f>
        <v>0</v>
      </c>
    </row>
    <row r="104" s="1" customFormat="1" ht="20.4" customHeight="1">
      <c r="B104" s="33"/>
      <c r="C104" s="200" t="s">
        <v>152</v>
      </c>
      <c r="D104" s="200" t="s">
        <v>115</v>
      </c>
      <c r="E104" s="201" t="s">
        <v>153</v>
      </c>
      <c r="F104" s="202" t="s">
        <v>154</v>
      </c>
      <c r="G104" s="203" t="s">
        <v>146</v>
      </c>
      <c r="H104" s="204">
        <v>1</v>
      </c>
      <c r="I104" s="205"/>
      <c r="J104" s="206">
        <f>ROUND(I104*H104,2)</f>
        <v>0</v>
      </c>
      <c r="K104" s="202" t="s">
        <v>155</v>
      </c>
      <c r="L104" s="38"/>
      <c r="M104" s="207" t="s">
        <v>1</v>
      </c>
      <c r="N104" s="208" t="s">
        <v>41</v>
      </c>
      <c r="O104" s="74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2" t="s">
        <v>156</v>
      </c>
      <c r="AT104" s="12" t="s">
        <v>115</v>
      </c>
      <c r="AU104" s="12" t="s">
        <v>80</v>
      </c>
      <c r="AY104" s="12" t="s">
        <v>112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2" t="s">
        <v>78</v>
      </c>
      <c r="BK104" s="211">
        <f>ROUND(I104*H104,2)</f>
        <v>0</v>
      </c>
      <c r="BL104" s="12" t="s">
        <v>156</v>
      </c>
      <c r="BM104" s="12" t="s">
        <v>166</v>
      </c>
    </row>
    <row r="105" s="1" customFormat="1">
      <c r="B105" s="33"/>
      <c r="C105" s="34"/>
      <c r="D105" s="212" t="s">
        <v>121</v>
      </c>
      <c r="E105" s="34"/>
      <c r="F105" s="213" t="s">
        <v>154</v>
      </c>
      <c r="G105" s="34"/>
      <c r="H105" s="34"/>
      <c r="I105" s="126"/>
      <c r="J105" s="34"/>
      <c r="K105" s="34"/>
      <c r="L105" s="38"/>
      <c r="M105" s="215"/>
      <c r="N105" s="216"/>
      <c r="O105" s="216"/>
      <c r="P105" s="216"/>
      <c r="Q105" s="216"/>
      <c r="R105" s="216"/>
      <c r="S105" s="216"/>
      <c r="T105" s="217"/>
      <c r="AT105" s="12" t="s">
        <v>121</v>
      </c>
      <c r="AU105" s="12" t="s">
        <v>80</v>
      </c>
    </row>
    <row r="106" s="1" customFormat="1" ht="6.96" customHeight="1">
      <c r="B106" s="52"/>
      <c r="C106" s="53"/>
      <c r="D106" s="53"/>
      <c r="E106" s="53"/>
      <c r="F106" s="53"/>
      <c r="G106" s="53"/>
      <c r="H106" s="53"/>
      <c r="I106" s="150"/>
      <c r="J106" s="53"/>
      <c r="K106" s="53"/>
      <c r="L106" s="38"/>
    </row>
  </sheetData>
  <sheetProtection sheet="1" autoFilter="0" formatColumns="0" formatRows="0" objects="1" scenarios="1" spinCount="100000" saltValue="uJGwFDEgl9MYXPm9nLTkrTolff2qyWWbsVwPDmW5hor9CQPG7tEdQgPLOwPbqMxPNzVJURk3/NMH1/QVzMguqA==" hashValue="ipwlkHVuDi7FyD//umdcE1Iyn5alel9pItoYQl8J+qmdjRZZzxDeQ0SbgAz2HeQUz4pvpuIT9XTY3I4ln/S7Dw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2019-04-05T09:21:27Z</dcterms:created>
  <dcterms:modified xsi:type="dcterms:W3CDTF">2019-04-05T09:21:29Z</dcterms:modified>
</cp:coreProperties>
</file>